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192.168.1.223\share\ANNEX\中 ： オーダーシート\"/>
    </mc:Choice>
  </mc:AlternateContent>
  <xr:revisionPtr revIDLastSave="0" documentId="13_ncr:1_{8D934210-B907-4CF7-BD69-5F86655A518D}" xr6:coauthVersionLast="47" xr6:coauthVersionMax="47" xr10:uidLastSave="{00000000-0000-0000-0000-000000000000}"/>
  <workbookProtection lockStructure="1"/>
  <bookViews>
    <workbookView xWindow="-120" yWindow="-120" windowWidth="38640" windowHeight="211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AE44" i="116" l="1"/>
  <c r="V14" i="111"/>
  <c r="V10" i="111"/>
  <c r="W10" i="111" s="1"/>
  <c r="V6" i="111"/>
  <c r="W6" i="111" s="1"/>
  <c r="X6" i="111" s="1"/>
  <c r="V8" i="111"/>
  <c r="V7" i="111"/>
  <c r="V9" i="111"/>
  <c r="V4" i="111"/>
  <c r="W4" i="111" s="1"/>
  <c r="V5" i="111"/>
  <c r="W5" i="111" s="1"/>
  <c r="X5" i="111" s="1"/>
  <c r="BK15" i="58"/>
  <c r="AZ15" i="58"/>
  <c r="AX15" i="58"/>
  <c r="AW15" i="58"/>
  <c r="AV15" i="58"/>
  <c r="AU15" i="58"/>
  <c r="AT15" i="58"/>
  <c r="AS15" i="58"/>
  <c r="AL15" i="58"/>
  <c r="AK15" i="58"/>
  <c r="M15" i="58"/>
  <c r="G15" i="58"/>
  <c r="E15" i="58"/>
  <c r="Z9" i="102"/>
  <c r="Z5" i="102"/>
  <c r="Z4" i="102"/>
  <c r="Z10" i="102"/>
  <c r="Z8" i="102"/>
  <c r="Z6" i="102"/>
  <c r="Z7" i="102"/>
  <c r="Z11" i="102"/>
  <c r="Z2" i="102"/>
  <c r="M19" i="102"/>
  <c r="Q19" i="102" s="1"/>
  <c r="M20" i="102"/>
  <c r="Q20"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BM3" i="58"/>
  <c r="BK3" i="58"/>
  <c r="AF3" i="58"/>
  <c r="AD3" i="58"/>
  <c r="AC3" i="58"/>
  <c r="AB3" i="58"/>
  <c r="AA3" i="58"/>
  <c r="Z3" i="58"/>
  <c r="Y3" i="58"/>
  <c r="X3" i="58"/>
  <c r="W3" i="58"/>
  <c r="M3" i="58"/>
  <c r="I3" i="58"/>
  <c r="G3" i="58"/>
  <c r="E3" i="58"/>
  <c r="AC42" i="116"/>
  <c r="AD38" i="116"/>
  <c r="N37" i="116" s="1"/>
  <c r="W12" i="111" l="1"/>
  <c r="X4" i="111"/>
  <c r="X12" i="111" s="1"/>
  <c r="AC34" i="116"/>
  <c r="N20" i="116" l="1"/>
  <c r="R20" i="116" s="1"/>
  <c r="N19" i="116"/>
  <c r="R19" i="116" s="1"/>
  <c r="S41" i="116"/>
  <c r="U41" i="116" s="1"/>
  <c r="S40" i="116"/>
  <c r="U40" i="116" s="1"/>
  <c r="L37" i="116"/>
  <c r="CD3" i="58" s="1"/>
  <c r="AD21" i="116"/>
  <c r="AD20" i="116"/>
  <c r="AD19" i="116"/>
  <c r="AD17" i="116"/>
  <c r="AA2" i="116"/>
  <c r="AA6" i="116"/>
  <c r="AA5" i="116"/>
  <c r="AA4" i="116"/>
  <c r="AA11" i="116"/>
  <c r="AA10" i="116"/>
  <c r="AA9" i="116"/>
  <c r="AA8" i="116"/>
  <c r="AA7" i="116"/>
  <c r="L41" i="116" s="1"/>
  <c r="N41" i="116" s="1"/>
  <c r="AA3" i="116"/>
  <c r="AA12" i="116"/>
  <c r="AE39" i="116" l="1"/>
  <c r="AE43" i="116"/>
  <c r="AE42" i="116" s="1"/>
  <c r="AE38" i="116"/>
  <c r="AD39" i="116"/>
  <c r="N38" i="116" s="1"/>
  <c r="L38" i="116" s="1"/>
  <c r="AD44" i="116"/>
  <c r="U37" i="116" s="1"/>
  <c r="S37" i="116" s="1"/>
  <c r="U35" i="116" l="1"/>
  <c r="S42" i="116" s="1"/>
  <c r="U42" i="116" s="1"/>
  <c r="AC35" i="116"/>
  <c r="AD37" i="116" s="1"/>
  <c r="N36" i="116" s="1"/>
  <c r="L36" i="116" s="1"/>
  <c r="BZ3" i="58" s="1"/>
  <c r="AE37" i="116" l="1"/>
  <c r="AE36" i="116" s="1"/>
  <c r="N35" i="116" s="1"/>
  <c r="L35" i="116" s="1"/>
  <c r="BN3" i="58" s="1"/>
  <c r="BP3" i="58" s="1"/>
  <c r="U38" i="116"/>
  <c r="S38" i="116" s="1"/>
  <c r="S35" i="116"/>
  <c r="N39" i="116" l="1"/>
  <c r="L39" i="116" s="1"/>
  <c r="Z3" i="102" l="1"/>
  <c r="S15" i="58"/>
  <c r="S67" i="102" l="1"/>
  <c r="BF15" i="58"/>
  <c r="BJ15" i="58" l="1"/>
  <c r="BD15" i="58"/>
  <c r="AY15" i="58"/>
  <c r="W15" i="58"/>
  <c r="AG15" i="58" l="1"/>
  <c r="BH15" i="58"/>
  <c r="BI15" i="58"/>
  <c r="O65" i="102"/>
  <c r="M65" i="102" s="1"/>
  <c r="I15" i="58" l="1"/>
  <c r="AH15" i="58"/>
  <c r="S65" i="102"/>
  <c r="S68" i="102" s="1"/>
  <c r="Q68" i="102" s="1"/>
  <c r="D65" i="102"/>
  <c r="G65" i="102" s="1"/>
  <c r="M62" i="102"/>
  <c r="O67" i="102" s="1"/>
  <c r="BM15" i="58"/>
  <c r="O68" i="102" l="1"/>
  <c r="O66" i="102"/>
  <c r="Q67" i="102" l="1"/>
  <c r="CB15" i="58" s="1"/>
  <c r="Q65" i="102"/>
  <c r="M67" i="102"/>
  <c r="BR15" i="58" s="1"/>
  <c r="BT15" i="58" s="1"/>
  <c r="M66" i="102"/>
  <c r="BZ15" i="58" s="1"/>
  <c r="M68" i="102"/>
  <c r="G64" i="102"/>
  <c r="G63"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<sst xmlns="http://schemas.openxmlformats.org/spreadsheetml/2006/main" count="3246" uniqueCount="1844">
  <si>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</si>
  <si>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</si>
  <si>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</si>
  <si>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</si>
  <si>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</si>
  <si>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</si>
  <si>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</si>
  <si>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</si>
  <si>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</si>
  <si>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</si>
  <si>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</si>
  <si>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</si>
  <si>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</si>
  <si>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</si>
  <si>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</si>
  <si>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</si>
  <si>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</si>
  <si>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</si>
  <si>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</si>
  <si>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</si>
  <si>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</si>
  <si>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</si>
  <si>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</si>
  <si>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</si>
  <si>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</si>
  <si>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</si>
  <si>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</si>
  <si>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</si>
  <si>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</si>
  <si>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</si>
  <si>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</si>
  <si>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</si>
  <si>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</si>
  <si>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</si>
  <si>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</si>
  <si>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</si>
  <si>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</si>
  <si>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</si>
  <si>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</si>
  <si>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</si>
  <si>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</si>
  <si>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</si>
  <si>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</si>
  <si>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</si>
  <si>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</si>
  <si>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</si>
  <si>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</si>
  <si>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</si>
  <si>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</si>
  <si>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</si>
  <si>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</si>
  <si>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</si>
  <si>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</si>
  <si>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</si>
  <si>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</si>
  <si>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</si>
  <si>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</si>
  <si>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</si>
  <si>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</si>
  <si>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</si>
  <si>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</si>
  <si>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</si>
  <si>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</si>
  <si>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</si>
  <si>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</si>
  <si>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</si>
  <si>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</si>
  <si>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</si>
  <si>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</si>
  <si>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</si>
  <si>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</si>
  <si>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</si>
  <si>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</si>
  <si>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</si>
  <si>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</si>
  <si>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</si>
  <si>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</si>
  <si>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</si>
  <si>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</si>
  <si>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</si>
  <si>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</si>
  <si>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</si>
  <si>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</si>
  <si>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</si>
  <si>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</si>
  <si>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</si>
  <si>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</si>
  <si>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</si>
  <si>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</si>
  <si>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</si>
  <si>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</si>
  <si>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</si>
  <si>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</si>
  <si>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</si>
  <si>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</si>
  <si>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</si>
  <si>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</si>
  <si>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</si>
  <si>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</si>
  <si>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</si>
  <si>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</si>
  <si>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</si>
  <si>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</si>
  <si>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</si>
  <si>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</si>
  <si>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</si>
  <si>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</si>
  <si>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</si>
  <si>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</si>
  <si>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</si>
  <si>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</si>
  <si>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</si>
  <si>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</si>
  <si>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</si>
  <si>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</si>
  <si>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</si>
  <si>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</si>
  <si>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</si>
  <si>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</si>
  <si>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</si>
  <si>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</si>
  <si>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</si>
  <si>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</si>
  <si>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</si>
  <si>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</si>
  <si>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</si>
  <si>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</si>
  <si>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</si>
  <si>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</si>
  <si>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</si>
  <si>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</si>
  <si>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</si>
  <si>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</si>
  <si>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</si>
  <si>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</si>
  <si>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</si>
  <si>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</si>
  <si>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</si>
  <si>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</si>
  <si>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</si>
  <si>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</si>
  <si>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</si>
  <si>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</si>
  <si>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</si>
  <si>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</si>
  <si>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</si>
  <si>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</si>
  <si>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</si>
  <si>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</si>
  <si>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</si>
  <si>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</si>
  <si>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</si>
  <si>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</si>
  <si>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</si>
  <si>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</si>
  <si>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</si>
  <si>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</si>
  <si>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</si>
  <si>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</si>
  <si>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</si>
  <si>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</si>
  <si>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</si>
  <si>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</si>
  <si>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</si>
  <si>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</si>
  <si>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</si>
  <si>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</si>
  <si>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</si>
  <si>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</si>
  <si>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</si>
  <si>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</si>
  <si>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</si>
  <si>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</si>
  <si>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</si>
  <si>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</si>
  <si>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</si>
  <si>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</si>
  <si>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</si>
  <si>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</si>
  <si>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</si>
  <si>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</si>
  <si>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</si>
  <si>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</si>
  <si>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</si>
  <si>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</si>
  <si>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</si>
  <si>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</si>
  <si>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</si>
  <si>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</si>
  <si>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</si>
  <si>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</si>
  <si>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</si>
  <si>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</si>
  <si>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</si>
  <si>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</si>
  <si>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</si>
  <si>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</si>
  <si>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</si>
  <si>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</si>
  <si>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</si>
  <si>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</si>
  <si>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</si>
  <si>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</si>
  <si>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</si>
  <si>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</si>
  <si>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</si>
  <si>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</si>
  <si>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</si>
  <si>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</si>
  <si>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</si>
  <si>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</si>
  <si>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</si>
  <si>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</si>
  <si>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</si>
  <si>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</si>
  <si>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</si>
  <si>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</si>
  <si>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</si>
  <si>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</si>
  <si>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</si>
  <si>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</si>
  <si>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</si>
  <si>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</si>
  <si>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</si>
  <si>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</si>
  <si>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</si>
  <si>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</si>
  <si>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</si>
  <si>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</si>
  <si>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</si>
  <si>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</si>
  <si>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</si>
  <si>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</si>
  <si>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</si>
  <si>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</si>
  <si>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</si>
  <si>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</si>
  <si>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</si>
  <si>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</si>
  <si>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</si>
  <si>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</si>
  <si>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</si>
  <si>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</si>
  <si>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</si>
  <si>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</si>
  <si>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</si>
  <si>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</si>
  <si>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</si>
  <si>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</si>
  <si>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</si>
  <si>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</si>
  <si>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</si>
  <si>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</si>
  <si>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</si>
  <si>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</si>
  <si>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</si>
  <si>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</si>
  <si>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</si>
  <si>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</si>
  <si>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</si>
  <si>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</si>
  <si>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</si>
  <si>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</si>
  <si>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</si>
  <si>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</si>
  <si>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</si>
  <si>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</si>
  <si>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</si>
  <si>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</si>
  <si>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</si>
  <si>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</si>
  <si>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</si>
  <si>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</si>
  <si>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</si>
  <si>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</si>
  <si>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</si>
  <si>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</si>
  <si>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</si>
  <si>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</si>
  <si>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</si>
  <si>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</si>
  <si>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</si>
  <si>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</si>
  <si>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</si>
  <si>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</si>
  <si>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</si>
  <si>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</si>
  <si>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</si>
  <si>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</si>
  <si>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</si>
  <si>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</si>
  <si>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</si>
  <si>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</si>
  <si>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</si>
  <si>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</si>
  <si>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</si>
  <si>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</si>
  <si>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</si>
  <si>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</si>
  <si>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</si>
  <si>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</si>
  <si>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</si>
  <si>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</si>
  <si>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</si>
  <si>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</si>
  <si>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</si>
  <si>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</si>
  <si>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</si>
  <si>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</si>
  <si>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</si>
  <si>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</si>
  <si>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</si>
  <si>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</si>
  <si>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</si>
  <si>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</si>
  <si>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</si>
  <si>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</si>
  <si>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</si>
  <si>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</si>
  <si>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</si>
  <si>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</si>
  <si>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</si>
  <si>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</si>
  <si>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</si>
  <si>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</si>
  <si>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</si>
  <si>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</si>
  <si>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</si>
  <si>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</si>
  <si>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</si>
  <si>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</si>
  <si>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</si>
  <si>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</si>
  <si>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</si>
  <si>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</si>
  <si>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</si>
  <si>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</si>
  <si>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</si>
  <si>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</si>
  <si>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</si>
  <si>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</si>
  <si>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</si>
  <si>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</si>
  <si>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</si>
  <si>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</si>
  <si>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</si>
  <si>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</si>
  <si>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</si>
  <si>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</si>
  <si>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</si>
  <si>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</si>
  <si>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</si>
  <si>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</si>
  <si>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</si>
  <si>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</si>
  <si>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</si>
  <si>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</si>
  <si>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</si>
  <si>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</si>
  <si>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</si>
  <si>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</si>
  <si>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</si>
  <si>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</si>
  <si>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</si>
  <si>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</si>
  <si>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</si>
  <si>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</si>
  <si>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</si>
  <si>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</si>
  <si>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</si>
  <si>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</si>
  <si>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</si>
  <si>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</si>
  <si>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</si>
  <si>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</si>
  <si>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</si>
  <si>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</si>
  <si>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</si>
  <si>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</si>
  <si>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</si>
  <si>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</si>
  <si>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</si>
  <si>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</si>
  <si>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</si>
  <si>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</si>
  <si>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</si>
  <si>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</si>
  <si>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</si>
  <si>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</si>
  <si>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</si>
  <si>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</si>
  <si>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</si>
  <si>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</si>
  <si>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</si>
  <si>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</si>
  <si>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</si>
  <si>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</si>
  <si>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</si>
  <si>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</si>
  <si>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</si>
  <si>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</si>
  <si>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</si>
  <si>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</si>
  <si>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</si>
  <si>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</si>
  <si>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</si>
  <si>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</si>
  <si>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</si>
  <si>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</si>
  <si>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</si>
  <si>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</si>
  <si>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</si>
  <si>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</si>
  <si>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</si>
  <si>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</si>
  <si>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</si>
  <si>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2本</t>
  </si>
  <si>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</si>
  <si>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</si>
  <si>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</si>
  <si>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</si>
  <si>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</si>
  <si>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</si>
  <si>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</si>
  <si>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</si>
  <si>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</si>
  <si>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</si>
  <si>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</si>
  <si>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</si>
  <si>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</si>
  <si>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</si>
  <si>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</si>
  <si>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</si>
  <si>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</si>
  <si>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</si>
  <si>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</si>
  <si>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</si>
  <si>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</si>
  <si>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</si>
  <si>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</si>
  <si>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</si>
  <si>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</si>
  <si>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</si>
  <si>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</si>
  <si>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</si>
  <si>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</si>
  <si>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</si>
  <si>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</si>
  <si>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</si>
  <si>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</si>
  <si>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</si>
  <si>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</si>
  <si>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</si>
  <si>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</si>
  <si>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</si>
  <si>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</si>
  <si>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</si>
  <si>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</si>
  <si>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</si>
  <si>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</si>
  <si>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</si>
  <si>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</si>
  <si>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</si>
  <si>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</si>
  <si>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</si>
  <si>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</si>
  <si>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</si>
  <si>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</si>
  <si>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</si>
  <si>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</si>
  <si>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</si>
  <si>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</si>
  <si>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</si>
  <si>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</si>
  <si>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</si>
  <si>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</si>
  <si>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</si>
  <si>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</si>
  <si>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</si>
  <si>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</si>
  <si>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</si>
  <si>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</si>
  <si>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</si>
  <si>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</si>
  <si>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</si>
  <si>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</si>
  <si>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</si>
  <si>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</si>
  <si>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</si>
  <si>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</si>
  <si>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</si>
  <si>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</si>
  <si>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</si>
  <si>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</si>
  <si>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</si>
  <si>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</si>
  <si>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</si>
  <si>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</si>
  <si>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</si>
  <si>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</si>
  <si>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</si>
  <si>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</si>
  <si>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</si>
  <si>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</si>
  <si>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</si>
  <si>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</si>
  <si>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</si>
  <si>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</si>
  <si>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</si>
  <si>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</si>
  <si>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</si>
  <si>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</si>
  <si>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</si>
  <si>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</si>
  <si>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</si>
  <si>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</si>
  <si>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</si>
  <si>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</si>
  <si>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</si>
  <si>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</si>
  <si>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</si>
  <si>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</si>
  <si>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</si>
  <si>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</si>
  <si>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</si>
  <si>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</si>
  <si>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</si>
  <si>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</si>
  <si>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</si>
  <si>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</si>
  <si>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</si>
  <si>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</si>
  <si>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</si>
  <si>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</si>
  <si>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</si>
  <si>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</si>
  <si>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</si>
  <si>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</si>
  <si>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</si>
  <si>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</si>
  <si>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</si>
  <si>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</si>
  <si>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</si>
  <si>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</si>
  <si>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</si>
  <si>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</si>
  <si>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</si>
  <si>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</si>
  <si>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</si>
  <si>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</si>
  <si>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</si>
  <si>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</si>
  <si>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</si>
  <si>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</si>
  <si>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</si>
  <si>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</si>
  <si>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</si>
  <si>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</si>
  <si>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</si>
  <si>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</si>
  <si>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</si>
  <si>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</si>
  <si>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</si>
  <si>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</si>
  <si>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</si>
  <si>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</si>
  <si>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</si>
  <si>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</si>
  <si>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</si>
  <si>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</si>
  <si>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</si>
  <si>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</si>
  <si>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</si>
  <si>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</si>
  <si>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</si>
  <si>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</si>
  <si>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</si>
  <si>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</si>
  <si>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</si>
  <si>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</si>
  <si>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</si>
  <si>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</si>
  <si>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</si>
  <si>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</si>
  <si>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</si>
  <si>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</si>
  <si>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</si>
  <si>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</si>
  <si>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</si>
  <si>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</si>
  <si>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</si>
  <si>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</si>
  <si>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</si>
  <si>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</si>
  <si>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</si>
  <si>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</si>
  <si>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</si>
  <si>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</si>
  <si>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</si>
  <si>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</si>
  <si>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</si>
  <si>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</si>
  <si>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</si>
  <si>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</si>
  <si>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</si>
  <si>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</si>
  <si>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</si>
  <si>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</si>
  <si>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</si>
  <si>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</si>
  <si>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</si>
  <si>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</si>
  <si>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</si>
  <si>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</si>
  <si>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</si>
  <si>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</si>
  <si>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</si>
  <si>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</si>
  <si>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</si>
  <si>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</si>
  <si>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</si>
  <si>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</si>
  <si>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</si>
  <si>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</si>
  <si>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</si>
  <si>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</si>
  <si>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</si>
  <si>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</si>
  <si>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</si>
  <si>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</si>
  <si>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</si>
  <si>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</si>
  <si>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</si>
  <si>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</si>
  <si>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</si>
  <si>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</si>
  <si>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</si>
  <si>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</si>
  <si>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</si>
  <si>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</si>
  <si>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</si>
  <si>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</si>
  <si>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</si>
  <si>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</si>
  <si>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</si>
  <si>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</si>
  <si>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</si>
  <si>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</si>
  <si>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</si>
  <si>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</si>
  <si>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</si>
  <si>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</si>
  <si>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</si>
  <si>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</si>
  <si>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</si>
  <si>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</si>
  <si>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</si>
  <si>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</si>
  <si>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</si>
  <si>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</si>
  <si>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</si>
  <si>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</si>
  <si>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</si>
  <si>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</si>
  <si>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</si>
  <si>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</si>
  <si>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</si>
  <si>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</si>
  <si>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</si>
  <si>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</si>
  <si>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</si>
  <si>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</si>
  <si>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</si>
  <si>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</si>
  <si>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</si>
  <si>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</si>
  <si>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</si>
  <si>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</si>
  <si>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</si>
  <si>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</si>
  <si>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</si>
  <si>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</si>
  <si>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</si>
  <si>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</si>
  <si>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</si>
  <si>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</si>
  <si>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</si>
  <si>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</si>
  <si>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</si>
  <si>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</si>
  <si>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</si>
  <si>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</si>
  <si>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</si>
  <si>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</si>
  <si>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</si>
  <si>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</si>
  <si>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</si>
  <si>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</si>
  <si>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</si>
  <si>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</si>
  <si>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</si>
  <si>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</si>
  <si>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</si>
  <si>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</si>
  <si>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</si>
  <si>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</si>
  <si>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</si>
  <si>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</si>
  <si>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</si>
  <si>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</si>
  <si>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</si>
  <si>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</si>
  <si>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</si>
  <si>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</si>
  <si>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</si>
  <si>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</si>
  <si>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</si>
  <si>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</si>
  <si>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</si>
  <si>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</si>
  <si>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</si>
  <si>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</si>
  <si>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</si>
  <si>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</si>
  <si>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</si>
  <si>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</si>
  <si>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</si>
  <si>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</si>
  <si>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</si>
  <si>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</si>
  <si>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</si>
  <si>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</si>
  <si>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</si>
  <si>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</si>
  <si>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</si>
  <si>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</si>
  <si>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</si>
  <si>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</si>
  <si>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</si>
  <si>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</si>
  <si>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</si>
  <si>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</si>
  <si>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</si>
  <si>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</si>
  <si>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</si>
  <si>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</si>
  <si>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</si>
  <si>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</si>
  <si>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</si>
  <si>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</si>
  <si>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</si>
  <si>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</si>
  <si>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</si>
  <si>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</si>
  <si>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</si>
  <si>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</si>
  <si>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</si>
  <si>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</si>
  <si>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</si>
  <si>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</si>
  <si>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</si>
  <si>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</si>
  <si>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</si>
  <si>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</si>
  <si>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</si>
  <si>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</si>
  <si>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</si>
  <si>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</si>
  <si>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</si>
  <si>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</si>
  <si>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</si>
  <si>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</si>
  <si>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</si>
  <si>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</si>
  <si>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</si>
  <si>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</si>
  <si>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</si>
  <si>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</si>
  <si>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</si>
  <si>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</si>
  <si>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</si>
  <si>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</si>
  <si>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</si>
  <si>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</si>
  <si>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</si>
  <si>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</si>
  <si>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</si>
  <si>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</si>
  <si>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</si>
  <si>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</si>
  <si>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</si>
  <si>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</si>
  <si>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</si>
  <si>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</si>
  <si>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</si>
  <si>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</si>
  <si>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</si>
  <si>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</si>
  <si>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</si>
  <si>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</si>
  <si>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</si>
  <si>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</si>
  <si>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</si>
  <si>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</si>
  <si>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</si>
  <si>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</si>
  <si>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</si>
  <si>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</si>
  <si>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</si>
  <si>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</si>
  <si>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</si>
  <si>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</si>
  <si>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</si>
  <si>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</si>
  <si>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</si>
  <si>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</si>
  <si>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</si>
  <si>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</si>
  <si>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</si>
  <si>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</si>
  <si>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</si>
  <si>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</si>
  <si>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</si>
  <si>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</si>
  <si>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</si>
  <si>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</si>
  <si>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</si>
  <si>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</si>
  <si>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</si>
  <si>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</si>
  <si>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</si>
  <si>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</si>
  <si>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</si>
  <si>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</si>
  <si>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</si>
  <si>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</si>
  <si>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</si>
  <si>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</si>
  <si>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</si>
  <si>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</si>
  <si>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</si>
  <si>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</si>
  <si>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</si>
  <si>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</si>
  <si>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</si>
  <si>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</si>
  <si>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</si>
  <si>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</si>
  <si>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</si>
  <si>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</si>
  <si>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</si>
  <si>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</si>
  <si>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</si>
  <si>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</si>
  <si>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</si>
  <si>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</si>
  <si>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</si>
  <si>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</si>
  <si>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</si>
  <si>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</si>
  <si>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</si>
  <si>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</si>
  <si>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</si>
  <si>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</si>
  <si>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</si>
  <si>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</si>
  <si>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</si>
  <si>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</si>
  <si>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</si>
  <si>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</si>
  <si>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</si>
  <si>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</si>
  <si>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</si>
  <si>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</si>
  <si>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</si>
  <si>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</si>
  <si>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</si>
  <si>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</si>
  <si>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</si>
  <si>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</si>
  <si>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</si>
  <si>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</si>
  <si>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</si>
  <si>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</si>
  <si>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</si>
  <si>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</si>
  <si>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</si>
  <si>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</si>
  <si>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</si>
  <si>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</si>
  <si>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</si>
  <si>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</si>
  <si>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</si>
  <si>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</si>
  <si>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</si>
  <si>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</si>
  <si>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</si>
  <si>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</si>
  <si>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</si>
  <si>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</si>
  <si>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</si>
  <si>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茨木　大輪胡蝶蘭（3本立ち／50輪） 41,800円</t>
    <rPh sb="3" eb="5">
      <t>タイリン</t>
    </rPh>
    <rPh sb="10" eb="11">
      <t>ホン</t>
    </rPh>
    <rPh sb="11" eb="12">
      <t>タ</t>
    </rPh>
    <rPh sb="16" eb="17">
      <t>リン</t>
    </rPh>
    <rPh sb="25" eb="26">
      <t>エン</t>
    </rPh>
    <phoneticPr fontId="8"/>
  </si>
  <si>
    <t>茨木　大輪胡蝶蘭（3本立ち／45輪） 33,000円</t>
    <rPh sb="3" eb="5">
      <t>タイリン</t>
    </rPh>
    <rPh sb="10" eb="11">
      <t>ホン</t>
    </rPh>
    <rPh sb="11" eb="12">
      <t>タ</t>
    </rPh>
    <rPh sb="16" eb="17">
      <t>リン</t>
    </rPh>
    <rPh sb="25" eb="26">
      <t>エン</t>
    </rPh>
    <phoneticPr fontId="8"/>
  </si>
  <si>
    <t>茨木　大輪胡蝶蘭（3本立ち／39輪） 27,500円</t>
    <rPh sb="3" eb="5">
      <t>タイリン</t>
    </rPh>
    <rPh sb="10" eb="11">
      <t>ホン</t>
    </rPh>
    <rPh sb="11" eb="12">
      <t>タ</t>
    </rPh>
    <rPh sb="16" eb="17">
      <t>リン</t>
    </rPh>
    <rPh sb="25" eb="26">
      <t>エン</t>
    </rPh>
    <phoneticPr fontId="8"/>
  </si>
  <si>
    <t>茨木　大輪胡蝶蘭（3本立ち／33輪） 22,000円</t>
    <rPh sb="3" eb="5">
      <t>タイリン</t>
    </rPh>
    <rPh sb="10" eb="11">
      <t>ホン</t>
    </rPh>
    <rPh sb="11" eb="12">
      <t>タ</t>
    </rPh>
    <rPh sb="16" eb="17">
      <t>リン</t>
    </rPh>
    <rPh sb="25" eb="26">
      <t>エン</t>
    </rPh>
    <phoneticPr fontId="8"/>
  </si>
  <si>
    <t>茨木　大輪胡蝶蘭（2本立ち／20輪） 20,900円</t>
    <rPh sb="3" eb="5">
      <t>タイリン</t>
    </rPh>
    <rPh sb="10" eb="11">
      <t>ホン</t>
    </rPh>
    <rPh sb="11" eb="12">
      <t>タ</t>
    </rPh>
    <rPh sb="16" eb="17">
      <t>リン</t>
    </rPh>
    <rPh sb="25" eb="26">
      <t>エン</t>
    </rPh>
    <phoneticPr fontId="8"/>
  </si>
  <si>
    <t>茨木　ミディ胡蝶蘭（5本立ち／50輪） 25,300円</t>
    <rPh sb="15" eb="16">
      <t>ホン</t>
    </rPh>
    <rPh sb="16" eb="17">
      <t>タ</t>
    </rPh>
    <rPh sb="21" eb="22">
      <t>リンエン</t>
    </rPh>
    <phoneticPr fontId="8"/>
  </si>
  <si>
    <t>茨木　ミディ胡蝶蘭（3本立ち／42輪）16,500円</t>
    <rPh sb="11" eb="12">
      <t>ホン</t>
    </rPh>
    <rPh sb="12" eb="13">
      <t>タ</t>
    </rPh>
    <rPh sb="17" eb="18">
      <t>リン</t>
    </rPh>
    <rPh sb="25" eb="26">
      <t>エン</t>
    </rPh>
    <phoneticPr fontId="8"/>
  </si>
  <si>
    <t>茨木　ミディ胡蝶蘭（3本立ち／33輪）14,300円</t>
    <rPh sb="11" eb="12">
      <t>ホン</t>
    </rPh>
    <rPh sb="12" eb="13">
      <t>タ</t>
    </rPh>
    <rPh sb="17" eb="18">
      <t>リン</t>
    </rPh>
    <rPh sb="25" eb="26">
      <t>エン</t>
    </rPh>
    <phoneticPr fontId="8"/>
  </si>
  <si>
    <t>茨木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</si>
  <si>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</si>
  <si>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</si>
  <si>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</si>
  <si>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</si>
  <si>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</si>
  <si>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</si>
  <si>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</si>
  <si>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</si>
  <si>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</si>
  <si>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</si>
  <si>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</si>
  <si>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</si>
  <si>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</si>
  <si>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</si>
  <si>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</si>
  <si>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</si>
  <si>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</si>
  <si>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</si>
  <si>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</si>
  <si>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</si>
  <si>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</si>
  <si>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</si>
  <si>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</si>
  <si>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</si>
  <si>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</si>
  <si>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</si>
  <si>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</si>
  <si>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</si>
  <si>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</si>
  <si>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</si>
  <si>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</si>
  <si>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</si>
  <si>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</si>
  <si>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</si>
  <si>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</si>
  <si>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</si>
  <si>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</si>
  <si>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</si>
  <si>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</si>
  <si>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</si>
  <si>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</si>
  <si>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</si>
  <si>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</si>
  <si>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</si>
  <si>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</si>
  <si>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</si>
  <si>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</si>
  <si>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</si>
  <si>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</si>
  <si>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</si>
  <si>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</si>
  <si>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</si>
  <si>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</si>
  <si>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</si>
  <si>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</si>
  <si>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</si>
  <si>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</si>
  <si>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</si>
  <si>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</si>
  <si>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</si>
  <si>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</si>
  <si>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</si>
  <si>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</si>
  <si>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</si>
  <si>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</si>
  <si>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</si>
  <si>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</si>
  <si>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</si>
  <si>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</si>
  <si>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</si>
  <si>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</si>
  <si>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</si>
  <si>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</si>
  <si>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</si>
  <si>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</si>
  <si>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</si>
  <si>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</si>
  <si>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</si>
  <si>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</si>
  <si>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</si>
  <si>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</si>
  <si>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</si>
  <si>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</si>
  <si>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</si>
  <si>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</si>
  <si>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</si>
  <si>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</si>
  <si>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</si>
  <si>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</si>
  <si>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</si>
  <si>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</si>
  <si>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</si>
  <si>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</si>
  <si>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</si>
  <si>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</si>
  <si>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</si>
  <si>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</si>
  <si>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</si>
  <si>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</si>
  <si>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</si>
  <si>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</si>
  <si>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</si>
  <si>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</si>
  <si>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</si>
  <si>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</si>
  <si>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</si>
  <si>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</si>
  <si>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</si>
  <si>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</si>
  <si>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</si>
  <si>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</si>
  <si>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</si>
  <si>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</si>
  <si>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</si>
  <si>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</si>
  <si>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</si>
  <si>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</si>
  <si>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</si>
  <si>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</si>
  <si>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</si>
  <si>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</si>
  <si>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</si>
  <si>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</si>
  <si>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</si>
  <si>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</si>
  <si>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</si>
  <si>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</si>
  <si>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</si>
  <si>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</si>
  <si>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</si>
  <si>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</si>
  <si>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</si>
  <si>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</si>
  <si>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</si>
  <si>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</si>
  <si>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</si>
  <si>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</si>
  <si>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</si>
  <si>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</si>
  <si>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</si>
  <si>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</si>
  <si>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</si>
  <si>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</si>
  <si>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</si>
  <si>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</si>
  <si>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</si>
  <si>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</si>
  <si>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</si>
  <si>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</si>
  <si>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</si>
  <si>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</si>
  <si>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</si>
  <si>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</si>
  <si>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</si>
  <si>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</si>
  <si>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</si>
  <si>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</si>
  <si>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</si>
  <si>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</si>
  <si>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</si>
  <si>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</si>
  <si>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</si>
  <si>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</si>
  <si>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</si>
  <si>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</si>
  <si>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</si>
  <si>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</si>
  <si>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</si>
  <si>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</si>
  <si>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</si>
  <si>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</si>
  <si>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</si>
  <si>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</si>
  <si>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</si>
  <si>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</si>
  <si>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</si>
  <si>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</si>
  <si>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</si>
  <si>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</si>
  <si>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</si>
  <si>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</si>
  <si>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</si>
  <si>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</si>
  <si>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</si>
  <si>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</si>
  <si>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</si>
  <si>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</si>
  <si>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</si>
  <si>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</si>
  <si>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</si>
  <si>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</si>
  <si>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</si>
  <si>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</si>
  <si>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</si>
  <si>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</si>
  <si>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</si>
  <si>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</si>
  <si>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</si>
  <si>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</si>
  <si>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</si>
  <si>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</si>
  <si>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</si>
  <si>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</si>
  <si>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</si>
  <si>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</si>
  <si>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</si>
  <si>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</si>
  <si>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</si>
  <si>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</si>
  <si>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</si>
  <si>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</si>
  <si>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</si>
  <si>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</si>
  <si>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</si>
  <si>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</si>
  <si>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</si>
  <si>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</si>
  <si>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</si>
  <si>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</si>
  <si>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</si>
  <si>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</si>
  <si>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</si>
  <si>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</si>
  <si>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</si>
  <si>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</si>
  <si>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</si>
  <si>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</si>
  <si>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</si>
  <si>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</si>
  <si>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</si>
  <si>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</si>
  <si>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</si>
  <si>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</si>
  <si>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</si>
  <si>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</si>
  <si>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</si>
  <si>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</si>
  <si>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</si>
  <si>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</si>
  <si>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</si>
  <si>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</si>
  <si>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</si>
  <si>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</si>
  <si>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</si>
  <si>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</si>
  <si>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</si>
  <si>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</si>
  <si>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</si>
  <si>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</si>
  <si>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</si>
  <si>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</si>
  <si>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</si>
  <si>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</si>
  <si>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</si>
  <si>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</si>
  <si>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</si>
  <si>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</si>
  <si>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</si>
  <si>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</si>
  <si>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</si>
  <si>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</si>
  <si>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</si>
  <si>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</si>
  <si>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</si>
  <si>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</si>
  <si>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</si>
  <si>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</si>
  <si>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</si>
  <si>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</si>
  <si>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</si>
  <si>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</si>
  <si>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</si>
  <si>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</si>
  <si>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</si>
  <si>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</si>
  <si>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</si>
  <si>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</si>
  <si>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</si>
  <si>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</si>
  <si>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</si>
  <si>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</si>
  <si>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</si>
  <si>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</si>
  <si>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</si>
  <si>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</si>
  <si>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</si>
  <si>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</si>
  <si>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</si>
  <si>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</si>
  <si>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</si>
  <si>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</si>
  <si>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</si>
  <si>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</si>
  <si>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</si>
  <si>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</si>
  <si>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</si>
  <si>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</si>
  <si>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</si>
  <si>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</si>
  <si>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</si>
  <si>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</si>
  <si>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</si>
  <si>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</si>
  <si>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</si>
  <si>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</si>
  <si>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</si>
  <si>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</si>
  <si>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</si>
  <si>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</si>
  <si>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</si>
  <si>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</si>
  <si>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</si>
  <si>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</si>
  <si>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</si>
  <si>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</si>
  <si>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</si>
  <si>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</si>
  <si>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</si>
  <si>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</si>
  <si>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</si>
  <si>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</si>
  <si>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</si>
  <si>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</si>
  <si>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</si>
  <si>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</si>
  <si>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</si>
  <si>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</si>
  <si>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</si>
  <si>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</si>
  <si>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</si>
  <si>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</si>
  <si>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</si>
  <si>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</si>
  <si>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</si>
  <si>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</si>
  <si>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</si>
  <si>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</si>
  <si>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</si>
  <si>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</si>
  <si>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</si>
  <si>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</si>
  <si>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</si>
  <si>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</si>
  <si>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</si>
  <si>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</si>
  <si>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</si>
  <si>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</si>
  <si>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</si>
  <si>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</si>
  <si>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</si>
  <si>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</si>
  <si>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</si>
  <si>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</si>
  <si>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</si>
  <si>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</si>
  <si>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</si>
  <si>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</si>
  <si>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</si>
  <si>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</si>
  <si>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</si>
  <si>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</si>
  <si>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</si>
  <si>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</si>
  <si>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</si>
  <si>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</si>
  <si>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</si>
  <si>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</si>
  <si>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</si>
  <si>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</si>
  <si>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</si>
  <si>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</si>
  <si>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</si>
  <si>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</si>
  <si>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</si>
  <si>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</si>
  <si>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</si>
  <si>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</si>
  <si>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</si>
  <si>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</si>
  <si>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</si>
  <si>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</si>
  <si>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</si>
  <si>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</si>
  <si>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</si>
  <si>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</si>
  <si>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</si>
  <si>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</si>
  <si>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</si>
  <si>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</si>
  <si>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</si>
  <si>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</si>
  <si>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</si>
  <si>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</si>
  <si>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</si>
  <si>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</si>
  <si>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</si>
  <si>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</si>
  <si>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</si>
  <si>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</si>
  <si>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</si>
  <si>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</si>
  <si>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</si>
  <si>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</si>
  <si>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</si>
  <si>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</si>
  <si>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</si>
  <si>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</si>
  <si>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</si>
  <si>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</si>
  <si>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</si>
  <si>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</si>
  <si>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</si>
  <si>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</si>
  <si>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</si>
  <si>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</si>
  <si>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</si>
  <si>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</si>
  <si>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</si>
  <si>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</si>
  <si>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</si>
  <si>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</si>
  <si>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</si>
  <si>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</si>
  <si>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</si>
  <si>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</si>
  <si>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</si>
  <si>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</si>
  <si>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</si>
  <si>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</si>
  <si>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</si>
  <si>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</si>
  <si>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</si>
  <si>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</si>
  <si>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</si>
  <si>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</si>
  <si>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</si>
  <si>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</si>
  <si>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</si>
  <si>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</si>
  <si>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</si>
  <si>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</si>
  <si>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</si>
  <si>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</si>
  <si>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</si>
  <si>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</si>
  <si>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</si>
  <si>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</si>
  <si>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</si>
  <si>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</si>
  <si>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</si>
  <si>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</si>
  <si>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</si>
  <si>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</si>
  <si>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</si>
  <si>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</si>
  <si>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</si>
  <si>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</si>
  <si>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</si>
  <si>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</si>
  <si>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</si>
  <si>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</si>
  <si>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</si>
  <si>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</si>
  <si>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</si>
  <si>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</si>
  <si>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</si>
  <si>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</si>
  <si>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</si>
  <si>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</si>
  <si>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</si>
  <si>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茨木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</si>
  <si>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</si>
  <si>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</si>
  <si>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</si>
  <si>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</si>
  <si>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</si>
  <si>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</si>
  <si>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</si>
  <si>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</si>
  <si>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</si>
  <si>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</si>
  <si>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</si>
  <si>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</si>
  <si>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</si>
  <si>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</si>
  <si>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</si>
  <si>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</si>
  <si>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</si>
  <si>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</si>
  <si>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</si>
  <si>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</si>
  <si>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</si>
  <si>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</si>
  <si>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</si>
  <si>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</si>
  <si>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</si>
  <si>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</si>
  <si>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</si>
  <si>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</si>
  <si>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</si>
  <si>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</si>
  <si>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</si>
  <si>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</si>
  <si>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</si>
  <si>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</si>
  <si>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</si>
  <si>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</si>
  <si>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</si>
  <si>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</si>
  <si>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</si>
  <si>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</si>
  <si>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</si>
  <si>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</si>
  <si>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</si>
  <si>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</si>
  <si>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</si>
  <si>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</si>
  <si>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</si>
  <si>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</si>
  <si>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</si>
  <si>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</si>
  <si>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</si>
  <si>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</si>
  <si>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</si>
  <si>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</si>
  <si>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</si>
  <si>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</si>
  <si>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</si>
  <si>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</si>
  <si>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</si>
  <si>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</si>
  <si>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</si>
  <si>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</si>
  <si>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</si>
  <si>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</si>
  <si>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</si>
  <si>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</si>
  <si>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</si>
  <si>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</si>
  <si>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</si>
  <si>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</si>
  <si>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</si>
  <si>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</si>
  <si>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</si>
  <si>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</si>
  <si>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</si>
  <si>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</si>
  <si>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</si>
  <si>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</si>
  <si>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</si>
  <si>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</si>
  <si>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</si>
  <si>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</si>
  <si>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</si>
  <si>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</si>
  <si>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</si>
  <si>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</si>
  <si>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</si>
  <si>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</si>
  <si>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</si>
  <si>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茨木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</si>
  <si>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</si>
  <si>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</si>
  <si>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</si>
  <si>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</si>
  <si>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東京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</si>
  <si>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</si>
  <si>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</si>
  <si>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</si>
  <si>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</si>
  <si>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</si>
  <si>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</si>
  <si>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</si>
  <si>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</si>
  <si>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</si>
  <si>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</si>
  <si>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</si>
  <si>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</si>
  <si>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</si>
  <si>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</si>
  <si>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</si>
  <si>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</si>
  <si>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</si>
  <si>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</si>
  <si>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</si>
  <si>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</si>
  <si>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</si>
  <si>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</si>
  <si>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</si>
  <si>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</si>
  <si>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</si>
  <si>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</si>
  <si>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</si>
  <si>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</si>
  <si>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</si>
  <si>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</si>
  <si>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</si>
  <si>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</si>
  <si>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</si>
  <si>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</si>
  <si>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</si>
  <si>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</si>
  <si>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</si>
  <si>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</si>
  <si>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</si>
  <si>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</si>
  <si>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</si>
  <si>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</si>
  <si>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</si>
  <si>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</si>
  <si>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</si>
  <si>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</si>
  <si>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</si>
  <si>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</si>
  <si>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</si>
  <si>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</si>
  <si>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</si>
  <si>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</si>
  <si>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</si>
  <si>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</si>
  <si>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</si>
  <si>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</si>
  <si>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</si>
  <si>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</si>
  <si>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</si>
  <si>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</si>
  <si>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</si>
  <si>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</si>
  <si>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</si>
  <si>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</si>
  <si>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</si>
  <si>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</si>
  <si>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</si>
  <si>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</si>
  <si>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</si>
  <si>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</si>
  <si>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</si>
  <si>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</si>
  <si>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</si>
  <si>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</si>
  <si>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</si>
  <si>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</si>
  <si>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</si>
  <si>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</si>
  <si>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</si>
  <si>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</si>
  <si>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</si>
  <si>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</si>
  <si>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</si>
  <si>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</si>
  <si>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</si>
  <si>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</si>
  <si>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</si>
  <si>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</si>
  <si>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</si>
  <si>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</si>
  <si>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</si>
  <si>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</si>
  <si>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</si>
  <si>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</si>
  <si>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</si>
  <si>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</si>
  <si>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</si>
  <si>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</si>
  <si>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</si>
  <si>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</si>
  <si>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</si>
  <si>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</si>
  <si>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</si>
  <si>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</si>
  <si>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</si>
  <si>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</si>
  <si>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</si>
  <si>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</si>
  <si>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</si>
  <si>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</si>
  <si>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</si>
  <si>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</si>
  <si>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</si>
  <si>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</si>
  <si>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</si>
  <si>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</si>
  <si>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</si>
  <si>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</si>
  <si>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</si>
  <si>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</si>
  <si>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</si>
  <si>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</si>
  <si>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</si>
  <si>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</si>
  <si>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</si>
  <si>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</si>
  <si>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</si>
  <si>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</si>
  <si>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</si>
  <si>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</si>
  <si>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</si>
  <si>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</si>
  <si>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</si>
  <si>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</si>
  <si>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</si>
  <si>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</si>
  <si>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</si>
  <si>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</si>
  <si>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</si>
  <si>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</si>
  <si>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</si>
  <si>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</si>
  <si>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</si>
  <si>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</si>
  <si>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</si>
  <si>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</si>
  <si>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</si>
  <si>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</si>
  <si>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</si>
  <si>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</si>
  <si>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</si>
  <si>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</si>
  <si>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</si>
  <si>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</si>
  <si>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</si>
  <si>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</si>
  <si>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</si>
  <si>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</si>
  <si>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</si>
  <si>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</si>
  <si>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</si>
  <si>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</si>
  <si>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</si>
  <si>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</si>
  <si>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</si>
  <si>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</si>
  <si>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</si>
  <si>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</si>
  <si>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</si>
  <si>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</si>
  <si>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</si>
  <si>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</si>
  <si>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</si>
  <si>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</si>
  <si>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</si>
  <si>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</si>
  <si>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</si>
  <si>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</si>
  <si>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</si>
  <si>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</si>
  <si>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</si>
  <si>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</si>
  <si>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</si>
  <si>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</si>
  <si>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現在のバージョンは【AS列1行目】に表示</t>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</si>
  <si>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</si>
  <si>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</si>
  <si>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</si>
  <si>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</si>
  <si>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</si>
  <si>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</si>
  <si>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</si>
  <si>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</si>
  <si>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</si>
  <si>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</si>
  <si>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</si>
  <si>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</si>
  <si>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</si>
  <si>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</si>
  <si>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</si>
  <si>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</si>
  <si>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</si>
  <si>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</si>
  <si>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</si>
  <si>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</si>
  <si>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</si>
  <si>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</si>
  <si>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</si>
  <si>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</si>
  <si>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</si>
  <si>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</si>
  <si>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</si>
  <si>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</si>
  <si>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</si>
  <si>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</si>
  <si>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</si>
  <si>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</si>
  <si>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</si>
  <si>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</si>
  <si>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</si>
  <si>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</si>
  <si>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</si>
  <si>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</si>
  <si>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</si>
  <si>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</si>
  <si>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</si>
  <si>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</si>
  <si>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</si>
  <si>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</si>
  <si>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</si>
  <si>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</si>
  <si>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</si>
  <si>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</si>
  <si>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</si>
  <si>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</si>
  <si>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</si>
  <si>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</si>
  <si>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</si>
  <si>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</si>
  <si>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</si>
  <si>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</si>
  <si>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</si>
  <si>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</si>
  <si>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</si>
  <si>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</si>
  <si>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</si>
  <si>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</si>
  <si>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</si>
  <si>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</si>
  <si>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</si>
  <si>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</si>
  <si>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</si>
  <si>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</si>
  <si>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</si>
  <si>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</si>
  <si>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</si>
  <si>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</si>
  <si>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</si>
  <si>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</si>
  <si>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</si>
  <si>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</si>
  <si>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</si>
  <si>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</si>
  <si>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</si>
  <si>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</si>
  <si>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</si>
  <si>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</si>
  <si>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</si>
  <si>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</si>
  <si>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</si>
  <si>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</si>
  <si>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</si>
  <si>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</si>
  <si>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</si>
  <si>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</si>
  <si>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</si>
  <si>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</si>
  <si>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</si>
  <si>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</si>
  <si>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</si>
  <si>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</si>
  <si>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</si>
  <si>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</si>
  <si>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</si>
  <si>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</si>
  <si>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</si>
  <si>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</si>
  <si>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</si>
  <si>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</si>
  <si>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</si>
  <si>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</si>
  <si>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</si>
  <si>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</si>
  <si>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</si>
  <si>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</si>
  <si>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</si>
  <si>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</si>
  <si>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</si>
  <si>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</si>
  <si>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</si>
  <si>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</si>
  <si>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</si>
  <si>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</si>
  <si>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</si>
  <si>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</si>
  <si>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</si>
  <si>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</si>
  <si>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</si>
  <si>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</si>
  <si>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</si>
  <si>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</si>
  <si>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</si>
  <si>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</si>
  <si>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</si>
  <si>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</si>
  <si>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</si>
  <si>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</si>
  <si>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</si>
  <si>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</si>
  <si>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</si>
  <si>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</si>
  <si>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</si>
  <si>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</si>
  <si>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</si>
  <si>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</si>
  <si>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</si>
  <si>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</si>
  <si>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</si>
  <si>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</si>
  <si>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</si>
  <si>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</si>
  <si>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</si>
  <si>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</si>
  <si>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</si>
  <si>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</si>
  <si>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</si>
  <si>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</si>
  <si>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</si>
  <si>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</si>
  <si>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</si>
  <si>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</si>
  <si>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</si>
  <si>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</si>
  <si>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</si>
  <si>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</si>
  <si>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</si>
  <si>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</si>
  <si>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</si>
  <si>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</si>
  <si>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</si>
  <si>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</si>
  <si>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</si>
  <si>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</si>
  <si>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</si>
  <si>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</si>
  <si>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</si>
  <si>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</si>
  <si>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</si>
  <si>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</si>
  <si>
    <t>プレーン（6割）</t>
    <phoneticPr fontId="8"/>
  </si>
  <si>
    <t>デコラティブ（3割）</t>
    <rPh sb="8" eb="9">
      <t>ワリ</t>
    </rPh>
    <phoneticPr fontId="8"/>
  </si>
  <si>
    <t>アクセント（1割）</t>
    <rPh sb="7" eb="8">
      <t>ワリ</t>
    </rPh>
    <phoneticPr fontId="8"/>
  </si>
  <si>
    <t>オーナメント増量</t>
    <rPh sb="6" eb="8">
      <t>ゾウリョウ</t>
    </rPh>
    <phoneticPr fontId="8"/>
  </si>
  <si>
    <t>20,000円</t>
    <rPh sb="6" eb="7">
      <t>エン</t>
    </rPh>
    <phoneticPr fontId="8"/>
  </si>
  <si>
    <t>増量</t>
    <rPh sb="0" eb="2">
      <t>ゾウリョウ</t>
    </rPh>
    <phoneticPr fontId="8"/>
  </si>
  <si>
    <t>増量希望</t>
    <rPh sb="0" eb="2">
      <t>ゾウリョウ</t>
    </rPh>
    <rPh sb="2" eb="4">
      <t>キボウ</t>
    </rPh>
    <phoneticPr fontId="8"/>
  </si>
  <si>
    <t>Vo.49</t>
    <phoneticPr fontId="8"/>
  </si>
  <si>
    <t>計算式のエラー（有料札）を修正しました</t>
    <rPh sb="0" eb="3">
      <t>ケイサンシキ</t>
    </rPh>
    <rPh sb="8" eb="10">
      <t>ユウリョウ</t>
    </rPh>
    <rPh sb="10" eb="11">
      <t>フダ</t>
    </rPh>
    <rPh sb="13" eb="15">
      <t>シュウセイ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</si>
</sst>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s>
  <fills count="5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s>
  <borders count="1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882">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10" fillId="31" borderId="0" xfId="0" applyFont="1" applyFill="1">
      <alignment vertical="center"/>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24" borderId="0" xfId="0" applyFont="1" applyFill="1">
      <alignment vertical="center"/>
    </xf>
    <xf numFmtId="38" fontId="64" fillId="24" borderId="0" xfId="1" applyFont="1" applyFill="1">
      <alignment vertical="center"/>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0" fontId="64" fillId="7" borderId="0" xfId="0" applyFont="1" applyFill="1">
      <alignment vertical="center"/>
    </xf>
    <xf numFmtId="38" fontId="64" fillId="7" borderId="0" xfId="1" applyFont="1" applyFill="1">
      <alignment vertical="center"/>
    </xf>
    <xf numFmtId="38" fontId="66" fillId="3" borderId="5" xfId="1" applyFont="1" applyFill="1" applyBorder="1" applyAlignment="1" applyProtection="1">
      <alignment horizontal="center" vertical="center"/>
      <protection locked="0"/>
    </xf>
    <xf numFmtId="0" fontId="64" fillId="22" borderId="0" xfId="0" applyFont="1" applyFill="1">
      <alignment vertical="center"/>
    </xf>
    <xf numFmtId="38" fontId="64" fillId="22" borderId="0" xfId="1" applyFont="1" applyFill="1">
      <alignment vertical="center"/>
    </xf>
    <xf numFmtId="0" fontId="64" fillId="2" borderId="0" xfId="0" applyFont="1" applyFill="1">
      <alignment vertical="center"/>
    </xf>
    <xf numFmtId="38" fontId="64" fillId="2" borderId="0" xfId="1" applyFont="1" applyFill="1">
      <alignment vertical="center"/>
    </xf>
    <xf numFmtId="0" fontId="64" fillId="23" borderId="0" xfId="0" applyFont="1" applyFill="1">
      <alignment vertical="center"/>
    </xf>
    <xf numFmtId="38" fontId="64" fillId="23" borderId="0" xfId="1" applyFont="1" applyFill="1">
      <alignment vertical="center"/>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1" fillId="31" borderId="36" xfId="2" applyFont="1" applyFill="1" applyBorder="1" applyAlignment="1">
      <alignment horizontal="center" vertical="center" shrinkToFit="1"/>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0" fontId="31" fillId="31" borderId="36" xfId="0" applyFont="1" applyFill="1" applyBorder="1" applyAlignment="1">
      <alignment horizontal="center" vertical="center"/>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0" fontId="86" fillId="34" borderId="0" xfId="20" applyFont="1" applyFill="1" applyAlignment="1" applyProtection="1">
      <alignment horizontal="left" vertical="center"/>
      <protection locked="0"/>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31" fillId="5" borderId="36" xfId="0" applyFont="1" applyFill="1" applyBorder="1">
      <alignment vertical="center"/>
    </xf>
    <xf numFmtId="0" fontId="26" fillId="34" borderId="0" xfId="0" applyFont="1" applyFill="1" applyAlignment="1">
      <alignment horizontal="left" vertical="center"/>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35" fillId="34" borderId="0" xfId="0" applyFont="1" applyFill="1" applyAlignment="1">
      <alignment horizontal="center" vertical="center" wrapText="1"/>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2"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49" fontId="38" fillId="3" borderId="24" xfId="0" applyNumberFormat="1"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4" xfId="0" applyFont="1" applyFill="1" applyBorder="1" applyAlignment="1">
      <alignment horizontal="center" vertical="center"/>
    </xf>
    <xf numFmtId="0" fontId="63" fillId="33" borderId="36" xfId="0" applyFont="1" applyFill="1" applyBorder="1" applyAlignment="1">
      <alignment horizontal="center" vertical="center" wrapText="1"/>
    </xf>
    <xf numFmtId="0" fontId="27" fillId="32" borderId="40" xfId="0" applyFont="1" applyFill="1" applyBorder="1" applyAlignment="1">
      <alignment horizontal="center"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29" borderId="0" xfId="0" applyFont="1" applyFill="1" applyAlignment="1">
      <alignment horizontal="left" vertical="center"/>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0" fontId="31" fillId="31" borderId="40" xfId="2"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9" xfId="0" applyFont="1" applyFill="1" applyBorder="1" applyAlignment="1">
      <alignment horizontal="center" vertical="center"/>
    </xf>
    <xf numFmtId="0" fontId="26" fillId="55" borderId="0" xfId="0" applyFont="1" applyFill="1" applyAlignment="1">
      <alignment horizontal="left" vertical="center"/>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26" fillId="55" borderId="0" xfId="0" applyFont="1" applyFill="1">
      <alignment vertical="center"/>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0" fontId="93" fillId="25" borderId="0" xfId="20" applyFont="1" applyFill="1" applyAlignment="1">
      <alignment horizontal="center" vertical="center"/>
    </xf>
    <xf numFmtId="0" fontId="93" fillId="25" borderId="0" xfId="20" applyFont="1" applyFill="1" applyAlignment="1">
      <alignment horizontal="center" vertical="center" wrapText="1"/>
    </xf>
    <xf numFmtId="0" fontId="63" fillId="25" borderId="0" xfId="0" applyFont="1" applyFill="1" applyAlignment="1">
      <alignment horizontal="center" vertical="top"/>
    </xf>
    <xf numFmtId="0" fontId="63" fillId="25" borderId="0" xfId="0" applyFont="1" applyFill="1" applyAlignment="1">
      <alignment horizontal="center" vertical="top" wrapText="1"/>
    </xf>
    <xf numFmtId="0" fontId="38" fillId="3" borderId="5" xfId="0" applyFont="1" applyFill="1" applyBorder="1" applyAlignment="1" applyProtection="1">
      <alignment horizontal="left" vertical="center" wrapText="1"/>
      <protection locked="0"/>
    </xf>
    <xf numFmtId="0" fontId="55" fillId="51" borderId="0" xfId="0" applyFont="1" applyFill="1" applyAlignment="1">
      <alignment horizontal="center" vertical="center"/>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34" fillId="3" borderId="5" xfId="0" applyFont="1" applyFill="1" applyBorder="1" applyAlignment="1" applyProtection="1">
      <alignment horizontal="left" vertical="center" indent="1"/>
      <protection locked="0"/>
    </xf>
    <xf numFmtId="0" fontId="55" fillId="3" borderId="0" xfId="0" applyFont="1" applyFill="1" applyAlignment="1">
      <alignment horizontal="center" vertical="center"/>
    </xf>
    <xf numFmtId="0" fontId="61" fillId="52" borderId="5" xfId="0" applyFont="1" applyFill="1" applyBorder="1" applyAlignment="1">
      <alignment horizontal="center" vertical="center"/>
    </xf>
    <xf numFmtId="0" fontId="61" fillId="52" borderId="5" xfId="0" applyFont="1" applyFill="1" applyBorder="1" applyAlignment="1">
      <alignment horizontal="left" vertical="center" indent="1"/>
    </xf>
    <xf numFmtId="38" fontId="39" fillId="52" borderId="5" xfId="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42" fontId="38" fillId="3" borderId="5" xfId="1" applyNumberFormat="1"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center" vertical="center" wrapText="1" shrinkToFit="1"/>
      <protection locked="0"/>
    </xf>
    <xf numFmtId="0" fontId="34" fillId="3" borderId="5" xfId="0" applyFont="1" applyFill="1" applyBorder="1" applyAlignment="1">
      <alignment horizontal="center" vertical="center"/>
    </xf>
    <xf numFmtId="14" fontId="27" fillId="3" borderId="0" xfId="0" applyNumberFormat="1" applyFont="1" applyFill="1" applyAlignment="1">
      <alignment horizontal="left" vertical="center"/>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55" fillId="51" borderId="0" xfId="0" applyFont="1" applyFill="1" applyAlignment="1">
      <alignment horizontal="left" vertical="center" indent="1"/>
    </xf>
    <xf numFmtId="0" fontId="27" fillId="3" borderId="0" xfId="0" applyFont="1" applyFill="1">
      <alignment vertical="center"/>
    </xf>
    <xf numFmtId="0" fontId="94" fillId="4" borderId="0" xfId="0" applyFont="1" applyFill="1" applyAlignment="1">
      <alignment horizontal="righ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xf numFmtId="0" fontId="27" fillId="3" borderId="0" xfId="0" applyFont="1" applyFill="1" applyBorder="1">
      <alignment vertical="center"/>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Y$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Y$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Y1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Y$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Y8"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10"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Y9"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Y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U$14"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U$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fmlaLink="$U$5"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U$6" lockText="1"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U$5"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U$10" lockText="1" noThreeD="1"/>
</file>

<file path=xl/ctrlProps/ctrlProp174.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70"/><Relationship Id="rId26" Type="http://schemas.openxmlformats.org/officeDocument/2006/relationships/hyperlink" Target="#&#21442;&#32771;!B93"/><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5"/><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7"/><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7"/><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8"/><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6"/><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1"/><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1"/><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7"/><Relationship Id="rId12" Type="http://schemas.openxmlformats.org/officeDocument/2006/relationships/hyperlink" Target="#&#21442;&#32771;!B48"/><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70"/><Relationship Id="rId11" Type="http://schemas.openxmlformats.org/officeDocument/2006/relationships/hyperlink" Target="#&#21442;&#32771;!B6"/><Relationship Id="rId5" Type="http://schemas.openxmlformats.org/officeDocument/2006/relationships/image" Target="../media/image31.jpg"/><Relationship Id="rId15" Type="http://schemas.openxmlformats.org/officeDocument/2006/relationships/hyperlink" Target="#&#21442;&#32771;!B17"/><Relationship Id="rId10" Type="http://schemas.openxmlformats.org/officeDocument/2006/relationships/hyperlink" Target="#&#21442;&#32771;!B93"/><Relationship Id="rId4" Type="http://schemas.openxmlformats.org/officeDocument/2006/relationships/image" Target="../media/image30.jpeg"/><Relationship Id="rId9" Type="http://schemas.openxmlformats.org/officeDocument/2006/relationships/hyperlink" Target="#&#21442;&#32771;!B145"/><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microsoft.com/office/2007/relationships/hdphoto" Target="../media/hdphoto3.wdp"/><Relationship Id="rId3" Type="http://schemas.openxmlformats.org/officeDocument/2006/relationships/hyperlink" Target="https://docs.google.com/spreadsheets/d/18vtYs1GlLn90Rt74eo35I2GKtDLFOktcd7bGKD_-d5w/edit?gid=378021254#gid=378021254" TargetMode="External"/><Relationship Id="rId7" Type="http://schemas.openxmlformats.org/officeDocument/2006/relationships/image" Target="../media/image32.png"/><Relationship Id="rId12" Type="http://schemas.openxmlformats.org/officeDocument/2006/relationships/image" Target="../media/image34.png"/><Relationship Id="rId17" Type="http://schemas.microsoft.com/office/2007/relationships/hdphoto" Target="../media/hdphoto5.wdp"/><Relationship Id="rId2" Type="http://schemas.openxmlformats.org/officeDocument/2006/relationships/hyperlink" Target="#&#21442;&#32771;!B117"/><Relationship Id="rId16" Type="http://schemas.openxmlformats.org/officeDocument/2006/relationships/image" Target="../media/image36.png"/><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hyperlink" Target="https://docs.google.com/spreadsheets/d/18vtYs1GlLn90Rt74eo35I2GKtDLFOktcd7bGKD_-d5w/edit?gid=1290877478#gid=1290877478" TargetMode="External"/><Relationship Id="rId5" Type="http://schemas.openxmlformats.org/officeDocument/2006/relationships/hyperlink" Target="https://docs.google.com/spreadsheets/d/18vtYs1GlLn90Rt74eo35I2GKtDLFOktcd7bGKD_-d5w/edit?gid=928173811#gid=928173811" TargetMode="External"/><Relationship Id="rId15" Type="http://schemas.microsoft.com/office/2007/relationships/hdphoto" Target="../media/hdphoto4.wdp"/><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600075</xdr:colOff>
          <xdr:row>37</xdr:row>
          <xdr:rowOff>0</xdr:rowOff>
        </xdr:from>
        <xdr:to>
          <xdr:col>5</xdr:col>
          <xdr:colOff>600075</xdr:colOff>
          <xdr:row>47</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19050</xdr:rowOff>
        </xdr:from>
        <xdr:to>
          <xdr:col>5</xdr:col>
          <xdr:colOff>523875</xdr:colOff>
          <xdr:row>38</xdr:row>
          <xdr:rowOff>257175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19050</xdr:rowOff>
        </xdr:from>
        <xdr:to>
          <xdr:col>5</xdr:col>
          <xdr:colOff>523875</xdr:colOff>
          <xdr:row>39</xdr:row>
          <xdr:rowOff>257175</xdr:rowOff>
        </xdr:to>
        <xdr:sp macro="" textlink="">
          <xdr:nvSpPr>
            <xdr:cNvPr id="49205" name="Option Button 53" hidden="1">
              <a:extLst>
                <a:ext uri="{63B3BB69-23CF-44E3-9099-C40C66FF867C}">
                  <a14:compatExt spid="_x0000_s49205"/>
                </a:ext>
                <a:ext uri="{FF2B5EF4-FFF2-40B4-BE49-F238E27FC236}">
                  <a16:creationId xmlns:a16="http://schemas.microsoft.com/office/drawing/2014/main" id="{00000000-0008-0000-02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0</xdr:rowOff>
        </xdr:from>
        <xdr:to>
          <xdr:col>5</xdr:col>
          <xdr:colOff>523875</xdr:colOff>
          <xdr:row>41</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9525</xdr:rowOff>
        </xdr:from>
        <xdr:to>
          <xdr:col>5</xdr:col>
          <xdr:colOff>523875</xdr:colOff>
          <xdr:row>42</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19050</xdr:rowOff>
        </xdr:from>
        <xdr:to>
          <xdr:col>5</xdr:col>
          <xdr:colOff>523875</xdr:colOff>
          <xdr:row>43</xdr:row>
          <xdr:rowOff>257175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0" name="Option Button 58" hidden="1">
              <a:extLst>
                <a:ext uri="{63B3BB69-23CF-44E3-9099-C40C66FF867C}">
                  <a14:compatExt spid="_x0000_s49210"/>
                </a:ext>
                <a:ext uri="{FF2B5EF4-FFF2-40B4-BE49-F238E27FC236}">
                  <a16:creationId xmlns:a16="http://schemas.microsoft.com/office/drawing/2014/main" id="{00000000-0008-0000-02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9525</xdr:rowOff>
        </xdr:from>
        <xdr:to>
          <xdr:col>5</xdr:col>
          <xdr:colOff>523875</xdr:colOff>
          <xdr:row>45</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9525</xdr:rowOff>
        </xdr:from>
        <xdr:to>
          <xdr:col>5</xdr:col>
          <xdr:colOff>523875</xdr:colOff>
          <xdr:row>46</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57150</xdr:rowOff>
        </xdr:from>
        <xdr:to>
          <xdr:col>5</xdr:col>
          <xdr:colOff>219075</xdr:colOff>
          <xdr:row>50</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57150</xdr:rowOff>
        </xdr:from>
        <xdr:to>
          <xdr:col>8</xdr:col>
          <xdr:colOff>314325</xdr:colOff>
          <xdr:row>50</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57150</xdr:rowOff>
        </xdr:from>
        <xdr:to>
          <xdr:col>11</xdr:col>
          <xdr:colOff>314325</xdr:colOff>
          <xdr:row>50</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49</xdr:row>
          <xdr:rowOff>57150</xdr:rowOff>
        </xdr:from>
        <xdr:to>
          <xdr:col>14</xdr:col>
          <xdr:colOff>390525</xdr:colOff>
          <xdr:row>50</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17</xdr:col>
          <xdr:colOff>238125</xdr:colOff>
          <xdr:row>50</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49</xdr:row>
          <xdr:rowOff>57150</xdr:rowOff>
        </xdr:from>
        <xdr:to>
          <xdr:col>20</xdr:col>
          <xdr:colOff>209550</xdr:colOff>
          <xdr:row>50</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50</xdr:row>
      <xdr:rowOff>66674</xdr:rowOff>
    </xdr:from>
    <xdr:to>
      <xdr:col>6</xdr:col>
      <xdr:colOff>128401</xdr:colOff>
      <xdr:row>56</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50</xdr:row>
      <xdr:rowOff>66674</xdr:rowOff>
    </xdr:from>
    <xdr:to>
      <xdr:col>9</xdr:col>
      <xdr:colOff>80336</xdr:colOff>
      <xdr:row>56</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50</xdr:row>
      <xdr:rowOff>66674</xdr:rowOff>
    </xdr:from>
    <xdr:to>
      <xdr:col>12</xdr:col>
      <xdr:colOff>32271</xdr:colOff>
      <xdr:row>56</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50</xdr:row>
      <xdr:rowOff>66674</xdr:rowOff>
    </xdr:from>
    <xdr:to>
      <xdr:col>14</xdr:col>
      <xdr:colOff>622381</xdr:colOff>
      <xdr:row>56</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50</xdr:row>
      <xdr:rowOff>66927</xdr:rowOff>
    </xdr:from>
    <xdr:to>
      <xdr:col>20</xdr:col>
      <xdr:colOff>525239</xdr:colOff>
      <xdr:row>56</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50</xdr:row>
      <xdr:rowOff>66927</xdr:rowOff>
    </xdr:from>
    <xdr:to>
      <xdr:col>17</xdr:col>
      <xdr:colOff>573811</xdr:colOff>
      <xdr:row>56</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55</xdr:row>
      <xdr:rowOff>141442</xdr:rowOff>
    </xdr:from>
    <xdr:to>
      <xdr:col>6</xdr:col>
      <xdr:colOff>135071</xdr:colOff>
      <xdr:row>56</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55</xdr:row>
      <xdr:rowOff>141442</xdr:rowOff>
    </xdr:from>
    <xdr:to>
      <xdr:col>9</xdr:col>
      <xdr:colOff>77921</xdr:colOff>
      <xdr:row>56</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55</xdr:row>
      <xdr:rowOff>141442</xdr:rowOff>
    </xdr:from>
    <xdr:to>
      <xdr:col>12</xdr:col>
      <xdr:colOff>30296</xdr:colOff>
      <xdr:row>56</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55</xdr:row>
      <xdr:rowOff>141442</xdr:rowOff>
    </xdr:from>
    <xdr:to>
      <xdr:col>14</xdr:col>
      <xdr:colOff>619526</xdr:colOff>
      <xdr:row>56</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67</xdr:row>
      <xdr:rowOff>180975</xdr:rowOff>
    </xdr:from>
    <xdr:to>
      <xdr:col>9</xdr:col>
      <xdr:colOff>476250</xdr:colOff>
      <xdr:row>68</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78</xdr:row>
      <xdr:rowOff>171450</xdr:rowOff>
    </xdr:from>
    <xdr:to>
      <xdr:col>20</xdr:col>
      <xdr:colOff>19049</xdr:colOff>
      <xdr:row>79</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20</xdr:col>
          <xdr:colOff>0</xdr:colOff>
          <xdr:row>75</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72</xdr:row>
          <xdr:rowOff>47625</xdr:rowOff>
        </xdr:from>
        <xdr:to>
          <xdr:col>15</xdr:col>
          <xdr:colOff>381000</xdr:colOff>
          <xdr:row>73</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9525</xdr:rowOff>
        </xdr:from>
        <xdr:to>
          <xdr:col>19</xdr:col>
          <xdr:colOff>47625</xdr:colOff>
          <xdr:row>73</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247650</xdr:rowOff>
        </xdr:from>
        <xdr:to>
          <xdr:col>19</xdr:col>
          <xdr:colOff>47625</xdr:colOff>
          <xdr:row>74</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71</xdr:row>
      <xdr:rowOff>209550</xdr:rowOff>
    </xdr:from>
    <xdr:to>
      <xdr:col>9</xdr:col>
      <xdr:colOff>581026</xdr:colOff>
      <xdr:row>72</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74</xdr:row>
      <xdr:rowOff>38169</xdr:rowOff>
    </xdr:from>
    <xdr:to>
      <xdr:col>5</xdr:col>
      <xdr:colOff>279219</xdr:colOff>
      <xdr:row>76</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74</xdr:row>
      <xdr:rowOff>28834</xdr:rowOff>
    </xdr:from>
    <xdr:to>
      <xdr:col>8</xdr:col>
      <xdr:colOff>183174</xdr:colOff>
      <xdr:row>76</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10</xdr:col>
          <xdr:colOff>0</xdr:colOff>
          <xdr:row>77</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38100</xdr:rowOff>
        </xdr:from>
        <xdr:to>
          <xdr:col>5</xdr:col>
          <xdr:colOff>257175</xdr:colOff>
          <xdr:row>74</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38100</xdr:rowOff>
        </xdr:from>
        <xdr:to>
          <xdr:col>8</xdr:col>
          <xdr:colOff>314325</xdr:colOff>
          <xdr:row>74</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10</xdr:col>
          <xdr:colOff>0</xdr:colOff>
          <xdr:row>81</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80</xdr:row>
          <xdr:rowOff>19050</xdr:rowOff>
        </xdr:from>
        <xdr:to>
          <xdr:col>4</xdr:col>
          <xdr:colOff>371475</xdr:colOff>
          <xdr:row>80</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10</xdr:col>
          <xdr:colOff>0</xdr:colOff>
          <xdr:row>80</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371475</xdr:colOff>
          <xdr:row>77</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9525</xdr:rowOff>
        </xdr:from>
        <xdr:to>
          <xdr:col>6</xdr:col>
          <xdr:colOff>561975</xdr:colOff>
          <xdr:row>77</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77</xdr:row>
          <xdr:rowOff>9525</xdr:rowOff>
        </xdr:from>
        <xdr:to>
          <xdr:col>9</xdr:col>
          <xdr:colOff>285750</xdr:colOff>
          <xdr:row>77</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9525</xdr:rowOff>
        </xdr:from>
        <xdr:to>
          <xdr:col>4</xdr:col>
          <xdr:colOff>371475</xdr:colOff>
          <xdr:row>78</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9525</xdr:rowOff>
        </xdr:from>
        <xdr:to>
          <xdr:col>6</xdr:col>
          <xdr:colOff>314325</xdr:colOff>
          <xdr:row>78</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9525</xdr:rowOff>
        </xdr:from>
        <xdr:to>
          <xdr:col>9</xdr:col>
          <xdr:colOff>409575</xdr:colOff>
          <xdr:row>78</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79</xdr:row>
          <xdr:rowOff>9525</xdr:rowOff>
        </xdr:from>
        <xdr:to>
          <xdr:col>4</xdr:col>
          <xdr:colOff>342900</xdr:colOff>
          <xdr:row>79</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8</xdr:col>
          <xdr:colOff>485775</xdr:colOff>
          <xdr:row>80</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106</xdr:row>
          <xdr:rowOff>38100</xdr:rowOff>
        </xdr:from>
        <xdr:to>
          <xdr:col>16</xdr:col>
          <xdr:colOff>57150</xdr:colOff>
          <xdr:row>106</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107</xdr:row>
      <xdr:rowOff>114300</xdr:rowOff>
    </xdr:from>
    <xdr:to>
      <xdr:col>22</xdr:col>
      <xdr:colOff>19050</xdr:colOff>
      <xdr:row>108</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26</xdr:row>
          <xdr:rowOff>0</xdr:rowOff>
        </xdr:from>
        <xdr:to>
          <xdr:col>9</xdr:col>
          <xdr:colOff>600075</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13</xdr:row>
      <xdr:rowOff>219074</xdr:rowOff>
    </xdr:from>
    <xdr:to>
      <xdr:col>16</xdr:col>
      <xdr:colOff>1676400</xdr:colOff>
      <xdr:row>15</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24</xdr:row>
      <xdr:rowOff>228598</xdr:rowOff>
    </xdr:from>
    <xdr:to>
      <xdr:col>16</xdr:col>
      <xdr:colOff>1676401</xdr:colOff>
      <xdr:row>26</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11"/>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11</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11</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771525</xdr:colOff>
          <xdr:row>23</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8</xdr:col>
          <xdr:colOff>371475</xdr:colOff>
          <xdr:row>19</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371475</xdr:colOff>
          <xdr:row>21</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676275</xdr:colOff>
          <xdr:row>22</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11</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4</xdr:row>
      <xdr:rowOff>95251</xdr:rowOff>
    </xdr:from>
    <xdr:to>
      <xdr:col>17</xdr:col>
      <xdr:colOff>120650</xdr:colOff>
      <xdr:row>11</xdr:row>
      <xdr:rowOff>161926</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123951"/>
          <a:ext cx="1758950" cy="1866900"/>
        </a:xfrm>
        <a:prstGeom prst="rect">
          <a:avLst/>
        </a:prstGeom>
      </xdr:spPr>
    </xdr:pic>
    <xdr:clientData/>
  </xdr:twoCellAnchor>
  <xdr:twoCellAnchor>
    <xdr:from>
      <xdr:col>16</xdr:col>
      <xdr:colOff>390525</xdr:colOff>
      <xdr:row>15</xdr:row>
      <xdr:rowOff>76201</xdr:rowOff>
    </xdr:from>
    <xdr:to>
      <xdr:col>17</xdr:col>
      <xdr:colOff>120650</xdr:colOff>
      <xdr:row>23</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3933826"/>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26</xdr:row>
      <xdr:rowOff>66673</xdr:rowOff>
    </xdr:from>
    <xdr:to>
      <xdr:col>17</xdr:col>
      <xdr:colOff>130175</xdr:colOff>
      <xdr:row>34</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6753223"/>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14</xdr:row>
      <xdr:rowOff>3810</xdr:rowOff>
    </xdr:from>
    <xdr:to>
      <xdr:col>16</xdr:col>
      <xdr:colOff>771525</xdr:colOff>
      <xdr:row>15</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24</xdr:row>
      <xdr:rowOff>247650</xdr:rowOff>
    </xdr:from>
    <xdr:to>
      <xdr:col>16</xdr:col>
      <xdr:colOff>771525</xdr:colOff>
      <xdr:row>25</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17</xdr:col>
          <xdr:colOff>0</xdr:colOff>
          <xdr:row>40</xdr:row>
          <xdr:rowOff>0</xdr:rowOff>
        </xdr:to>
        <xdr:sp macro="" textlink="">
          <xdr:nvSpPr>
            <xdr:cNvPr id="90384" name="Group Box 272" hidden="1">
              <a:extLst>
                <a:ext uri="{63B3BB69-23CF-44E3-9099-C40C66FF867C}">
                  <a14:compatExt spid="_x0000_s90384"/>
                </a:ext>
                <a:ext uri="{FF2B5EF4-FFF2-40B4-BE49-F238E27FC236}">
                  <a16:creationId xmlns:a16="http://schemas.microsoft.com/office/drawing/2014/main" id="{00000000-0008-0000-0300-00001061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9525</xdr:rowOff>
        </xdr:from>
        <xdr:to>
          <xdr:col>15</xdr:col>
          <xdr:colOff>104775</xdr:colOff>
          <xdr:row>38</xdr:row>
          <xdr:rowOff>247650</xdr:rowOff>
        </xdr:to>
        <xdr:sp macro="" textlink="">
          <xdr:nvSpPr>
            <xdr:cNvPr id="90385" name="Option Button 273" hidden="1">
              <a:extLst>
                <a:ext uri="{63B3BB69-23CF-44E3-9099-C40C66FF867C}">
                  <a14:compatExt spid="_x0000_s90385"/>
                </a:ext>
                <a:ext uri="{FF2B5EF4-FFF2-40B4-BE49-F238E27FC236}">
                  <a16:creationId xmlns:a16="http://schemas.microsoft.com/office/drawing/2014/main" id="{00000000-0008-0000-0300-00001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9525</xdr:rowOff>
        </xdr:from>
        <xdr:to>
          <xdr:col>15</xdr:col>
          <xdr:colOff>104775</xdr:colOff>
          <xdr:row>39</xdr:row>
          <xdr:rowOff>247650</xdr:rowOff>
        </xdr:to>
        <xdr:sp macro="" textlink="">
          <xdr:nvSpPr>
            <xdr:cNvPr id="90386" name="Option Button 274" hidden="1">
              <a:extLst>
                <a:ext uri="{63B3BB69-23CF-44E3-9099-C40C66FF867C}">
                  <a14:compatExt spid="_x0000_s90386"/>
                </a:ext>
                <a:ext uri="{FF2B5EF4-FFF2-40B4-BE49-F238E27FC236}">
                  <a16:creationId xmlns:a16="http://schemas.microsoft.com/office/drawing/2014/main" id="{00000000-0008-0000-0300-00001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増量希望</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188</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188</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188</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187</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toda/Desktop/&#12458;&#12540;&#12480;&#12540;.xlsm" TargetMode="External"/><Relationship Id="rId1" Type="http://schemas.openxmlformats.org/officeDocument/2006/relationships/externalLinkPath" Target="/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vmlDrawing" Target="../drawings/vmlDrawing3.vml"/><Relationship Id="rId21" Type="http://schemas.openxmlformats.org/officeDocument/2006/relationships/ctrlProp" Target="../ctrlProps/ctrlProp163.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4.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election activeCell="R2" sqref="R2"/>
    </sheetView>
  </sheetViews>
  <sheetFormatPr defaultColWidth="4.625" defaultRowHeight="21" customHeight="1"/>
  <cols>
    <col min="1" max="1" width="3.125" style="51" customWidth="1"/>
    <col min="2" max="16384" width="4.625" style="51"/>
  </cols>
  <sheetData>
    <row r="1" spans="1:28" ht="35.25" customHeight="1">
      <c r="A1" s="56"/>
      <c r="B1" s="396" t="s">
        <v>1271</v>
      </c>
      <c r="C1" s="394"/>
      <c r="D1" s="395" t="s">
        <v>1740</v>
      </c>
      <c r="E1" s="394"/>
      <c r="F1" s="394"/>
      <c r="G1" s="395"/>
      <c r="H1" s="394"/>
      <c r="I1" s="394"/>
      <c r="J1" s="394"/>
      <c r="K1" s="56"/>
      <c r="L1" s="56"/>
      <c r="M1" s="56"/>
      <c r="N1" s="56"/>
      <c r="O1" s="391"/>
      <c r="P1" s="392"/>
      <c r="Q1" s="391"/>
      <c r="R1" s="397" t="s">
        <v>1842</v>
      </c>
      <c r="S1" s="56"/>
    </row>
    <row r="2" spans="1:28" ht="19.5" customHeight="1">
      <c r="B2" s="387"/>
    </row>
    <row r="3" spans="1:28" s="389" customFormat="1" ht="71.25" customHeight="1">
      <c r="A3" s="388"/>
      <c r="B3" s="506" t="s">
        <v>1737</v>
      </c>
      <c r="C3" s="507"/>
      <c r="D3" s="507"/>
      <c r="E3" s="507"/>
      <c r="F3" s="507"/>
      <c r="G3" s="388"/>
      <c r="H3" s="508" t="s">
        <v>1680</v>
      </c>
      <c r="I3" s="509"/>
      <c r="J3" s="509"/>
      <c r="K3" s="509"/>
      <c r="L3" s="509"/>
      <c r="M3" s="388"/>
      <c r="N3" s="502" t="s">
        <v>1732</v>
      </c>
      <c r="O3" s="503"/>
      <c r="P3" s="503"/>
      <c r="Q3" s="503"/>
      <c r="R3" s="503"/>
      <c r="S3" s="51"/>
      <c r="T3" s="51"/>
      <c r="U3" s="51"/>
      <c r="V3" s="51"/>
      <c r="W3" s="51"/>
      <c r="X3" s="51"/>
      <c r="Y3" s="51"/>
      <c r="Z3" s="51"/>
      <c r="AA3" s="51"/>
      <c r="AB3" s="51"/>
    </row>
    <row r="4" spans="1:28" s="390" customFormat="1" ht="46.5" customHeight="1">
      <c r="B4" s="510" t="s">
        <v>1683</v>
      </c>
      <c r="C4" s="511"/>
      <c r="D4" s="511"/>
      <c r="E4" s="511"/>
      <c r="F4" s="511"/>
      <c r="H4" s="512" t="s">
        <v>1684</v>
      </c>
      <c r="I4" s="513"/>
      <c r="J4" s="513"/>
      <c r="K4" s="513"/>
      <c r="L4" s="513"/>
      <c r="N4" s="504" t="s">
        <v>1733</v>
      </c>
      <c r="O4" s="505"/>
      <c r="P4" s="505"/>
      <c r="Q4" s="505"/>
      <c r="R4" s="505"/>
      <c r="S4" s="107"/>
      <c r="T4" s="107"/>
      <c r="U4" s="107"/>
      <c r="V4" s="107"/>
      <c r="W4" s="107"/>
      <c r="X4" s="107"/>
      <c r="Y4" s="107"/>
      <c r="Z4" s="107"/>
      <c r="AA4" s="107"/>
      <c r="AB4" s="107"/>
    </row>
    <row r="5" spans="1:28" ht="10.5" customHeight="1">
      <c r="B5" s="387"/>
    </row>
    <row r="6" spans="1:28" ht="25.5" customHeight="1">
      <c r="R6" s="393"/>
    </row>
  </sheetData>
  <sheetProtection algorithmName="SHA-512" hashValue="jxNdaQUC7ttJJxdFQEmNuFxv+MoZothZWpjyCa7EpIJWslHuxvEQXoOuDtVydA+lXrnCjhlNuBXLPqFVl6GrJQ==" saltValue="+HRr4WwjKOyXyxv2jO8L2Q=="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topLeftCell="A29" zoomScaleNormal="100" workbookViewId="0">
      <selection activeCell="P80" sqref="P80:V82"/>
    </sheetView>
  </sheetViews>
  <sheetFormatPr defaultColWidth="2.5" defaultRowHeight="21" customHeight="1"/>
  <cols>
    <col min="1" max="1" width="6.625" style="168" customWidth="1"/>
    <col min="2" max="2" width="4.125" style="168" customWidth="1"/>
    <col min="3" max="3" width="13.125" style="168" customWidth="1"/>
    <col min="4" max="8" width="6.375" style="168" customWidth="1"/>
    <col min="9" max="9" width="8.25" style="168" customWidth="1"/>
    <col min="10" max="10" width="6.25" style="168" customWidth="1"/>
    <col min="11" max="22" width="6.375" style="168" customWidth="1"/>
    <col min="23" max="23" width="4.125" style="168" customWidth="1"/>
    <col min="24" max="24" width="3.75" style="168" customWidth="1"/>
    <col min="25" max="25" width="12.5" style="354" bestFit="1" customWidth="1"/>
    <col min="26" max="26" width="6.75" style="178" hidden="1" customWidth="1"/>
    <col min="27" max="27" width="21.875" style="354" customWidth="1"/>
    <col min="28" max="28" width="12.875" style="168" hidden="1" customWidth="1"/>
    <col min="29" max="31" width="12.875" style="171" hidden="1" customWidth="1"/>
    <col min="32" max="32" width="2.5" style="171" hidden="1" customWidth="1"/>
    <col min="33" max="33" width="4.5" style="171" customWidth="1"/>
    <col min="34" max="16384" width="2.5" style="171"/>
  </cols>
  <sheetData>
    <row r="1" spans="1:28" ht="40.5" customHeight="1">
      <c r="B1" s="169" t="s">
        <v>1763</v>
      </c>
      <c r="C1" s="170"/>
      <c r="D1" s="170"/>
      <c r="E1" s="170"/>
      <c r="W1" s="441" t="s">
        <v>1769</v>
      </c>
      <c r="X1" s="170"/>
      <c r="Y1" s="169" t="s">
        <v>1661</v>
      </c>
      <c r="Z1" s="197"/>
      <c r="AA1" s="176" t="s">
        <v>1667</v>
      </c>
      <c r="AB1" s="170"/>
    </row>
    <row r="2" spans="1:28" ht="21" customHeight="1">
      <c r="B2" s="78"/>
      <c r="C2" s="78"/>
      <c r="D2" s="78"/>
      <c r="E2" s="78"/>
      <c r="F2" s="78"/>
      <c r="G2" s="78"/>
      <c r="H2" s="78"/>
      <c r="I2" s="78"/>
      <c r="J2" s="78"/>
      <c r="K2" s="78"/>
      <c r="L2" s="78"/>
      <c r="M2" s="78"/>
      <c r="N2" s="78"/>
      <c r="O2" s="78"/>
      <c r="P2" s="78"/>
      <c r="Q2" s="78"/>
      <c r="R2" s="78"/>
      <c r="S2" s="78"/>
      <c r="T2" s="78"/>
      <c r="U2" s="78"/>
      <c r="V2" s="78"/>
      <c r="W2" s="78"/>
      <c r="Y2" s="353" t="s">
        <v>1593</v>
      </c>
      <c r="Z2" s="349"/>
      <c r="AA2" s="355" t="e">
        <f>CHOOSE(Z2,"クレジット","事前振込み","請求（メール）","請求（郵送）")</f>
        <v>#VALUE!</v>
      </c>
    </row>
    <row r="3" spans="1:28" ht="21" customHeight="1">
      <c r="B3" s="78"/>
      <c r="C3" s="79" t="s">
        <v>229</v>
      </c>
      <c r="D3" s="611" t="s">
        <v>1319</v>
      </c>
      <c r="E3" s="611"/>
      <c r="F3" s="611"/>
      <c r="G3" s="611"/>
      <c r="H3" s="611"/>
      <c r="I3" s="611"/>
      <c r="J3" s="611"/>
      <c r="K3" s="611"/>
      <c r="L3" s="78"/>
      <c r="M3" s="79" t="s">
        <v>11</v>
      </c>
      <c r="N3" s="78"/>
      <c r="O3" s="78"/>
      <c r="P3" s="78"/>
      <c r="Q3" s="78"/>
      <c r="R3" s="78"/>
      <c r="S3" s="78"/>
      <c r="T3" s="78"/>
      <c r="U3" s="78"/>
      <c r="V3" s="78"/>
      <c r="W3" s="78"/>
      <c r="Y3" s="352" t="s">
        <v>1591</v>
      </c>
      <c r="Z3" s="349"/>
      <c r="AA3" s="355" t="e">
        <f>CHOOSE(Z3,"お祝い","ご移転お祝い","ご就任お祝い","ご開店お祝い","上場お祝い","お誕生日","その他")</f>
        <v>#VALUE!</v>
      </c>
    </row>
    <row r="4" spans="1:28" ht="21" customHeight="1">
      <c r="B4" s="78"/>
      <c r="C4" s="82" t="s">
        <v>5</v>
      </c>
      <c r="D4" s="551"/>
      <c r="E4" s="552"/>
      <c r="F4" s="552"/>
      <c r="G4" s="552"/>
      <c r="H4" s="552"/>
      <c r="I4" s="552"/>
      <c r="J4" s="552"/>
      <c r="K4" s="553"/>
      <c r="L4" s="78"/>
      <c r="M4" s="609" t="s">
        <v>5</v>
      </c>
      <c r="N4" s="610"/>
      <c r="O4" s="551"/>
      <c r="P4" s="552"/>
      <c r="Q4" s="552"/>
      <c r="R4" s="552"/>
      <c r="S4" s="552"/>
      <c r="T4" s="552"/>
      <c r="U4" s="552"/>
      <c r="V4" s="553"/>
      <c r="W4" s="78"/>
      <c r="Y4" s="352" t="s">
        <v>431</v>
      </c>
      <c r="Z4" s="349">
        <v>1</v>
      </c>
      <c r="AA4" s="355" t="str">
        <f>CHOOSE(Z4,"箱代を予算に含めない","箱代を予算に含める")</f>
        <v>箱代を予算に含めない</v>
      </c>
    </row>
    <row r="5" spans="1:28" ht="21" customHeight="1">
      <c r="B5" s="78"/>
      <c r="C5" s="83" t="s">
        <v>1282</v>
      </c>
      <c r="D5" s="554"/>
      <c r="E5" s="555"/>
      <c r="F5" s="555"/>
      <c r="G5" s="555"/>
      <c r="H5" s="555"/>
      <c r="I5" s="555"/>
      <c r="J5" s="555"/>
      <c r="K5" s="556"/>
      <c r="L5" s="78"/>
      <c r="M5" s="612" t="s">
        <v>1282</v>
      </c>
      <c r="N5" s="613"/>
      <c r="O5" s="554"/>
      <c r="P5" s="555"/>
      <c r="Q5" s="555"/>
      <c r="R5" s="555"/>
      <c r="S5" s="555"/>
      <c r="T5" s="555"/>
      <c r="U5" s="555"/>
      <c r="V5" s="556"/>
      <c r="W5" s="78"/>
      <c r="Y5" s="352" t="s">
        <v>1286</v>
      </c>
      <c r="Z5" s="349">
        <v>1</v>
      </c>
      <c r="AA5" s="355" t="str">
        <f>CHOOSE(Z5,"送料を予算に含めない","送料を予算に含める")</f>
        <v>送料を予算に含めない</v>
      </c>
    </row>
    <row r="6" spans="1:28" s="173" customFormat="1" ht="21" customHeight="1">
      <c r="A6" s="172"/>
      <c r="B6" s="78"/>
      <c r="C6" s="83" t="s">
        <v>6</v>
      </c>
      <c r="D6" s="557"/>
      <c r="E6" s="558"/>
      <c r="F6" s="558"/>
      <c r="G6" s="558"/>
      <c r="H6" s="558"/>
      <c r="I6" s="558"/>
      <c r="J6" s="558"/>
      <c r="K6" s="559"/>
      <c r="L6" s="78"/>
      <c r="M6" s="612" t="s">
        <v>6</v>
      </c>
      <c r="N6" s="613"/>
      <c r="O6" s="557"/>
      <c r="P6" s="558"/>
      <c r="Q6" s="558"/>
      <c r="R6" s="558"/>
      <c r="S6" s="558"/>
      <c r="T6" s="558"/>
      <c r="U6" s="558"/>
      <c r="V6" s="559"/>
      <c r="W6" s="78"/>
      <c r="X6" s="172"/>
      <c r="Y6" s="353" t="s">
        <v>1548</v>
      </c>
      <c r="Z6" s="349">
        <v>1</v>
      </c>
      <c r="AA6" s="355" t="str">
        <f>CHOOSE(Z6,"札代を予算に含めない","札代を予算に含める")</f>
        <v>札代を予算に含めない</v>
      </c>
      <c r="AB6" s="172"/>
    </row>
    <row r="7" spans="1:28" ht="21" customHeight="1">
      <c r="B7" s="78"/>
      <c r="C7" s="83" t="s">
        <v>30</v>
      </c>
      <c r="D7" s="560"/>
      <c r="E7" s="561"/>
      <c r="F7" s="561"/>
      <c r="G7" s="561"/>
      <c r="H7" s="561"/>
      <c r="I7" s="561"/>
      <c r="J7" s="561"/>
      <c r="K7" s="562"/>
      <c r="L7" s="78"/>
      <c r="M7" s="612" t="s">
        <v>30</v>
      </c>
      <c r="N7" s="613"/>
      <c r="O7" s="560"/>
      <c r="P7" s="561"/>
      <c r="Q7" s="561"/>
      <c r="R7" s="561"/>
      <c r="S7" s="561"/>
      <c r="T7" s="561"/>
      <c r="U7" s="561"/>
      <c r="V7" s="562"/>
      <c r="W7" s="78"/>
      <c r="Y7" s="352" t="s">
        <v>1577</v>
      </c>
      <c r="Z7" s="349"/>
      <c r="AA7" s="355"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8"/>
      <c r="C8" s="83" t="s">
        <v>7</v>
      </c>
      <c r="D8" s="554"/>
      <c r="E8" s="555"/>
      <c r="F8" s="555"/>
      <c r="G8" s="555"/>
      <c r="H8" s="555"/>
      <c r="I8" s="555"/>
      <c r="J8" s="555"/>
      <c r="K8" s="556"/>
      <c r="L8" s="78"/>
      <c r="M8" s="612" t="s">
        <v>7</v>
      </c>
      <c r="N8" s="613"/>
      <c r="O8" s="554"/>
      <c r="P8" s="555"/>
      <c r="Q8" s="555"/>
      <c r="R8" s="555"/>
      <c r="S8" s="555"/>
      <c r="T8" s="555"/>
      <c r="U8" s="555"/>
      <c r="V8" s="556"/>
      <c r="W8" s="78"/>
      <c r="Y8" s="352" t="s">
        <v>37</v>
      </c>
      <c r="Z8" s="349"/>
      <c r="AA8" s="355" t="e">
        <f>CHOOSE(Z8,"おまかせ","大きめ","小さめ")</f>
        <v>#VALUE!</v>
      </c>
    </row>
    <row r="9" spans="1:28" ht="21" customHeight="1">
      <c r="B9" s="81"/>
      <c r="C9" s="84" t="s">
        <v>31</v>
      </c>
      <c r="D9" s="563"/>
      <c r="E9" s="564"/>
      <c r="F9" s="564"/>
      <c r="G9" s="564"/>
      <c r="H9" s="564"/>
      <c r="I9" s="564"/>
      <c r="J9" s="564"/>
      <c r="K9" s="565"/>
      <c r="L9" s="81"/>
      <c r="M9" s="612" t="s">
        <v>31</v>
      </c>
      <c r="N9" s="613"/>
      <c r="O9" s="563"/>
      <c r="P9" s="564"/>
      <c r="Q9" s="564"/>
      <c r="R9" s="564"/>
      <c r="S9" s="564"/>
      <c r="T9" s="564"/>
      <c r="U9" s="564"/>
      <c r="V9" s="565"/>
      <c r="W9" s="78"/>
      <c r="Y9" s="352" t="s">
        <v>1</v>
      </c>
      <c r="Z9" s="350"/>
      <c r="AA9" s="355" t="e">
        <f>CHOOSE(Z9,"おまかせ","華やか","シンプル","優しく","シック","カッコよく","スタイリッシュ")</f>
        <v>#VALUE!</v>
      </c>
    </row>
    <row r="10" spans="1:28" ht="21" customHeight="1">
      <c r="B10" s="78"/>
      <c r="C10" s="78"/>
      <c r="D10" s="78"/>
      <c r="E10" s="78"/>
      <c r="F10" s="78"/>
      <c r="G10" s="78"/>
      <c r="H10" s="78"/>
      <c r="I10" s="78"/>
      <c r="J10" s="78"/>
      <c r="K10" s="78"/>
      <c r="L10" s="78"/>
      <c r="M10" s="612" t="s">
        <v>0</v>
      </c>
      <c r="N10" s="613"/>
      <c r="O10" s="418"/>
      <c r="P10" s="419"/>
      <c r="Q10" s="419"/>
      <c r="R10" s="419"/>
      <c r="S10" s="419"/>
      <c r="T10" s="419"/>
      <c r="U10" s="419"/>
      <c r="V10" s="420"/>
      <c r="W10" s="78"/>
      <c r="Y10" s="352" t="s">
        <v>16</v>
      </c>
      <c r="Z10" s="349"/>
      <c r="AA10" s="355" t="e">
        <f>CHOOSE(Z10,"おまかせ","白グリーン","パープル","レッド","ピンク","イエロー","オレンジ","ブルー")</f>
        <v>#VALUE!</v>
      </c>
    </row>
    <row r="11" spans="1:28" ht="21" customHeight="1">
      <c r="B11" s="78"/>
      <c r="C11" s="79" t="s">
        <v>256</v>
      </c>
      <c r="D11" s="78"/>
      <c r="E11" s="78"/>
      <c r="F11" s="78"/>
      <c r="G11" s="78"/>
      <c r="H11" s="78"/>
      <c r="I11" s="78"/>
      <c r="J11" s="78"/>
      <c r="K11" s="78"/>
      <c r="L11" s="78"/>
      <c r="M11" s="612"/>
      <c r="N11" s="613"/>
      <c r="O11" s="416"/>
      <c r="P11" s="421"/>
      <c r="Q11" s="421"/>
      <c r="R11" s="421"/>
      <c r="S11" s="421"/>
      <c r="T11" s="421"/>
      <c r="U11" s="421"/>
      <c r="V11" s="417"/>
      <c r="W11" s="78"/>
      <c r="Y11" s="352" t="s">
        <v>1568</v>
      </c>
      <c r="Z11" s="349">
        <v>1</v>
      </c>
      <c r="AA11" s="355" t="str">
        <f>CHOOSE(Z11,"札不要／0円","四角【白】／無料","四角【茶】／無料","円【白】／1,650円","円【茶】／1,650円","円【ブルー】／1,650円","木製／1,650円")</f>
        <v>札不要／0円</v>
      </c>
      <c r="AB11" s="181"/>
    </row>
    <row r="12" spans="1:28" ht="21" customHeight="1">
      <c r="B12" s="78"/>
      <c r="C12" s="82" t="s">
        <v>1283</v>
      </c>
      <c r="D12" s="551"/>
      <c r="E12" s="552"/>
      <c r="F12" s="552"/>
      <c r="G12" s="552"/>
      <c r="H12" s="552"/>
      <c r="I12" s="552"/>
      <c r="J12" s="552"/>
      <c r="K12" s="553"/>
      <c r="L12" s="78"/>
      <c r="M12" s="587"/>
      <c r="N12" s="588"/>
      <c r="O12" s="405"/>
      <c r="P12" s="406" t="s">
        <v>1750</v>
      </c>
      <c r="Q12" s="656"/>
      <c r="R12" s="656"/>
      <c r="S12" s="656"/>
      <c r="T12" s="656"/>
      <c r="U12" s="656"/>
      <c r="V12" s="407" t="s">
        <v>1751</v>
      </c>
      <c r="W12" s="78"/>
      <c r="Y12" s="352" t="s">
        <v>17</v>
      </c>
      <c r="Z12" s="349"/>
      <c r="AA12" s="355" t="e">
        <f>CHOOSE(Z12,"不要","代筆依頼","お客様用意")</f>
        <v>#VALUE!</v>
      </c>
      <c r="AB12" s="181"/>
    </row>
    <row r="13" spans="1:28" ht="21" customHeight="1">
      <c r="B13" s="78"/>
      <c r="C13" s="83" t="s">
        <v>6</v>
      </c>
      <c r="D13" s="557"/>
      <c r="E13" s="558"/>
      <c r="F13" s="558"/>
      <c r="G13" s="558"/>
      <c r="H13" s="558"/>
      <c r="I13" s="558"/>
      <c r="J13" s="558"/>
      <c r="K13" s="559"/>
      <c r="L13" s="78"/>
      <c r="M13" s="78"/>
      <c r="N13" s="78"/>
      <c r="O13" s="78"/>
      <c r="P13" s="78"/>
      <c r="Q13" s="78"/>
      <c r="R13" s="78"/>
      <c r="S13" s="78"/>
      <c r="T13" s="78"/>
      <c r="U13" s="78"/>
      <c r="V13" s="78"/>
      <c r="W13" s="78"/>
      <c r="AB13" s="181"/>
    </row>
    <row r="14" spans="1:28" s="173" customFormat="1" ht="21" customHeight="1">
      <c r="A14" s="172"/>
      <c r="B14" s="78"/>
      <c r="C14" s="83" t="s">
        <v>4</v>
      </c>
      <c r="D14" s="560"/>
      <c r="E14" s="561"/>
      <c r="F14" s="561"/>
      <c r="G14" s="561"/>
      <c r="H14" s="561"/>
      <c r="I14" s="561"/>
      <c r="J14" s="561"/>
      <c r="K14" s="562"/>
      <c r="L14" s="78"/>
      <c r="M14" s="79" t="s">
        <v>1528</v>
      </c>
      <c r="N14" s="78"/>
      <c r="O14" s="78"/>
      <c r="P14" s="78"/>
      <c r="Q14" s="78"/>
      <c r="R14" s="78"/>
      <c r="S14" s="78"/>
      <c r="T14" s="78"/>
      <c r="U14" s="78"/>
      <c r="V14" s="78"/>
      <c r="W14" s="78"/>
      <c r="X14" s="168"/>
      <c r="AB14" s="181"/>
    </row>
    <row r="15" spans="1:28" ht="21" customHeight="1">
      <c r="B15" s="78"/>
      <c r="C15" s="84" t="s">
        <v>268</v>
      </c>
      <c r="D15" s="584"/>
      <c r="E15" s="585"/>
      <c r="F15" s="585"/>
      <c r="G15" s="585"/>
      <c r="H15" s="585"/>
      <c r="I15" s="585"/>
      <c r="J15" s="585"/>
      <c r="K15" s="586"/>
      <c r="L15" s="78"/>
      <c r="M15" s="609" t="s">
        <v>237</v>
      </c>
      <c r="N15" s="610"/>
      <c r="O15" s="594" t="s">
        <v>1588</v>
      </c>
      <c r="P15" s="595"/>
      <c r="Q15" s="595"/>
      <c r="R15" s="595"/>
      <c r="S15" s="595"/>
      <c r="T15" s="596"/>
      <c r="U15" s="78"/>
      <c r="V15" s="78"/>
      <c r="W15" s="78"/>
      <c r="AB15" s="181"/>
    </row>
    <row r="16" spans="1:28" ht="21" customHeight="1">
      <c r="B16" s="78"/>
      <c r="C16" s="78"/>
      <c r="D16" s="78"/>
      <c r="E16" s="78"/>
      <c r="F16" s="78"/>
      <c r="G16" s="78"/>
      <c r="H16" s="78"/>
      <c r="I16" s="78"/>
      <c r="J16" s="78"/>
      <c r="K16" s="78"/>
      <c r="L16" s="78"/>
      <c r="M16" s="587" t="s">
        <v>1550</v>
      </c>
      <c r="N16" s="588"/>
      <c r="O16" s="597" t="s">
        <v>175</v>
      </c>
      <c r="P16" s="598"/>
      <c r="Q16" s="598"/>
      <c r="R16" s="598"/>
      <c r="S16" s="598"/>
      <c r="T16" s="599"/>
      <c r="U16" s="78"/>
      <c r="V16" s="78"/>
      <c r="W16" s="78"/>
      <c r="AB16" s="181"/>
    </row>
    <row r="17" spans="2:31" s="168" customFormat="1" ht="21" customHeight="1">
      <c r="B17" s="78"/>
      <c r="C17" s="79" t="s">
        <v>1753</v>
      </c>
      <c r="D17" s="89" t="s">
        <v>1754</v>
      </c>
      <c r="E17" s="78"/>
      <c r="F17" s="78"/>
      <c r="G17" s="78"/>
      <c r="H17" s="78"/>
      <c r="I17" s="78"/>
      <c r="J17" s="78"/>
      <c r="K17" s="78"/>
      <c r="L17" s="78"/>
      <c r="M17" s="78"/>
      <c r="N17" s="78"/>
      <c r="O17" s="78"/>
      <c r="P17" s="78"/>
      <c r="Q17" s="78"/>
      <c r="R17" s="78"/>
      <c r="S17" s="78"/>
      <c r="T17" s="78"/>
      <c r="U17" s="78"/>
      <c r="V17" s="78"/>
      <c r="W17" s="78"/>
      <c r="AB17" s="354" t="s">
        <v>1662</v>
      </c>
      <c r="AC17" s="196"/>
      <c r="AD17" s="361" t="e">
        <f>CHOOSE(AC17,"担当様宛","担当様以外")</f>
        <v>#VALUE!</v>
      </c>
    </row>
    <row r="18" spans="2:31" s="168" customFormat="1" ht="21" customHeight="1">
      <c r="B18" s="78"/>
      <c r="C18" s="82" t="s">
        <v>250</v>
      </c>
      <c r="D18" s="600"/>
      <c r="E18" s="601"/>
      <c r="F18" s="601"/>
      <c r="G18" s="601"/>
      <c r="H18" s="601"/>
      <c r="I18" s="601"/>
      <c r="J18" s="601"/>
      <c r="K18" s="602"/>
      <c r="L18" s="78"/>
      <c r="M18" s="85" t="s">
        <v>1752</v>
      </c>
      <c r="N18" s="78"/>
      <c r="O18" s="78"/>
      <c r="P18" s="78"/>
      <c r="Q18" s="78"/>
      <c r="R18" s="78"/>
      <c r="S18" s="78"/>
      <c r="T18" s="78"/>
      <c r="U18" s="78"/>
      <c r="V18" s="78"/>
      <c r="W18" s="78"/>
      <c r="AB18" s="354"/>
      <c r="AC18" s="354"/>
      <c r="AD18" s="354"/>
    </row>
    <row r="19" spans="2:31" s="168" customFormat="1" ht="21" customHeight="1">
      <c r="B19" s="78"/>
      <c r="C19" s="83" t="s">
        <v>4</v>
      </c>
      <c r="D19" s="603"/>
      <c r="E19" s="604"/>
      <c r="F19" s="604"/>
      <c r="G19" s="604"/>
      <c r="H19" s="604"/>
      <c r="I19" s="604"/>
      <c r="J19" s="604"/>
      <c r="K19" s="605"/>
      <c r="L19" s="78"/>
      <c r="M19" s="160" t="s">
        <v>1566</v>
      </c>
      <c r="N19" s="589">
        <f ca="1">TODAY()</f>
        <v>46119</v>
      </c>
      <c r="O19" s="589"/>
      <c r="P19" s="156" t="s">
        <v>1564</v>
      </c>
      <c r="Q19" s="157"/>
      <c r="R19" s="591">
        <f ca="1">N19+4</f>
        <v>46123</v>
      </c>
      <c r="S19" s="591"/>
      <c r="T19" s="156" t="s">
        <v>1567</v>
      </c>
      <c r="U19" s="156"/>
      <c r="V19" s="157"/>
      <c r="W19" s="78"/>
      <c r="AB19" s="354" t="s">
        <v>1561</v>
      </c>
      <c r="AC19" s="196"/>
      <c r="AD19" s="361" t="e">
        <f>CHOOSE(AC19,"送り主名のみ","お届け先も入れる","その他")</f>
        <v>#VALUE!</v>
      </c>
    </row>
    <row r="20" spans="2:31" s="168" customFormat="1" ht="21" customHeight="1">
      <c r="B20" s="78"/>
      <c r="C20" s="84" t="s">
        <v>251</v>
      </c>
      <c r="D20" s="606"/>
      <c r="E20" s="607"/>
      <c r="F20" s="607"/>
      <c r="G20" s="607"/>
      <c r="H20" s="607"/>
      <c r="I20" s="607"/>
      <c r="J20" s="607"/>
      <c r="K20" s="608"/>
      <c r="L20" s="78"/>
      <c r="M20" s="161" t="s">
        <v>1566</v>
      </c>
      <c r="N20" s="590">
        <f ca="1">TODAY()</f>
        <v>46119</v>
      </c>
      <c r="O20" s="590"/>
      <c r="P20" s="158" t="s">
        <v>1565</v>
      </c>
      <c r="Q20" s="159"/>
      <c r="R20" s="592">
        <f ca="1">N20+5</f>
        <v>46124</v>
      </c>
      <c r="S20" s="592"/>
      <c r="T20" s="158" t="s">
        <v>1567</v>
      </c>
      <c r="U20" s="158"/>
      <c r="V20" s="159"/>
      <c r="W20" s="78"/>
      <c r="AB20" s="354" t="s">
        <v>248</v>
      </c>
      <c r="AC20" s="196"/>
      <c r="AD20" s="361" t="e">
        <f>CHOOSE(AC20,"御祝","Congratulations!","祝 御移転","祝 御就任","祝 御開店","その他")</f>
        <v>#VALUE!</v>
      </c>
    </row>
    <row r="21" spans="2:31" s="168" customFormat="1" ht="21" customHeight="1">
      <c r="B21" s="78"/>
      <c r="C21" s="78"/>
      <c r="D21" s="78"/>
      <c r="E21" s="78"/>
      <c r="F21" s="78"/>
      <c r="G21" s="78"/>
      <c r="H21" s="78"/>
      <c r="I21" s="78"/>
      <c r="J21" s="78"/>
      <c r="K21" s="78"/>
      <c r="L21" s="78"/>
      <c r="M21" s="78"/>
      <c r="N21" s="78"/>
      <c r="O21" s="78"/>
      <c r="P21" s="78"/>
      <c r="Q21" s="78"/>
      <c r="R21" s="78"/>
      <c r="S21" s="78"/>
      <c r="T21" s="78"/>
      <c r="U21" s="78"/>
      <c r="V21" s="78"/>
      <c r="W21" s="78"/>
      <c r="AB21" s="354" t="s">
        <v>1592</v>
      </c>
      <c r="AC21" s="196"/>
      <c r="AD21" s="361" t="e">
        <f>CHOOSE(AC21,"ロゴ不要","ロゴを入れる")</f>
        <v>#VALUE!</v>
      </c>
    </row>
    <row r="22" spans="2:31" s="168" customFormat="1" ht="21" customHeight="1">
      <c r="B22" s="78"/>
      <c r="C22" s="79" t="s">
        <v>1543</v>
      </c>
      <c r="D22" s="78"/>
      <c r="E22" s="78"/>
      <c r="F22" s="78"/>
      <c r="G22" s="78"/>
      <c r="H22" s="78"/>
      <c r="I22" s="78"/>
      <c r="J22" s="78"/>
      <c r="K22" s="78"/>
      <c r="L22" s="78"/>
      <c r="M22" s="78"/>
      <c r="N22" s="78"/>
      <c r="O22" s="78"/>
      <c r="P22" s="78"/>
      <c r="Q22" s="78"/>
      <c r="R22" s="78"/>
      <c r="S22" s="78"/>
      <c r="T22" s="78"/>
      <c r="U22" s="78"/>
      <c r="V22" s="78"/>
      <c r="W22" s="78"/>
      <c r="AB22" s="354"/>
      <c r="AC22" s="196"/>
      <c r="AD22" s="361"/>
    </row>
    <row r="23" spans="2:31" s="168" customFormat="1" ht="21" customHeight="1">
      <c r="B23" s="78"/>
      <c r="C23" s="663" t="s">
        <v>1593</v>
      </c>
      <c r="D23" s="657"/>
      <c r="E23" s="658"/>
      <c r="F23" s="658"/>
      <c r="G23" s="658"/>
      <c r="H23" s="658"/>
      <c r="I23" s="658"/>
      <c r="J23" s="658"/>
      <c r="K23" s="659"/>
      <c r="L23" s="78"/>
      <c r="M23" s="78"/>
      <c r="N23" s="78"/>
      <c r="O23" s="78"/>
      <c r="P23" s="78"/>
      <c r="Q23" s="78"/>
      <c r="R23" s="78"/>
      <c r="S23" s="78"/>
      <c r="T23" s="78"/>
      <c r="U23" s="78"/>
      <c r="V23" s="78"/>
      <c r="W23" s="78"/>
      <c r="AB23" s="354"/>
      <c r="AC23" s="196"/>
      <c r="AD23" s="361"/>
    </row>
    <row r="24" spans="2:31" s="168" customFormat="1" ht="21" customHeight="1">
      <c r="B24" s="78"/>
      <c r="C24" s="663"/>
      <c r="D24" s="660"/>
      <c r="E24" s="661"/>
      <c r="F24" s="661"/>
      <c r="G24" s="661"/>
      <c r="H24" s="661"/>
      <c r="I24" s="661"/>
      <c r="J24" s="661"/>
      <c r="K24" s="662"/>
      <c r="L24" s="78"/>
      <c r="M24" s="78"/>
      <c r="N24" s="78"/>
      <c r="O24" s="78"/>
      <c r="P24" s="78"/>
      <c r="Q24" s="78"/>
      <c r="R24" s="78"/>
      <c r="S24" s="78"/>
      <c r="T24" s="78"/>
      <c r="U24" s="78"/>
      <c r="V24" s="78"/>
      <c r="W24" s="78"/>
      <c r="AB24" s="354"/>
      <c r="AC24" s="196"/>
      <c r="AD24" s="361"/>
    </row>
    <row r="25" spans="2:31" s="168" customFormat="1" ht="21" customHeight="1">
      <c r="B25" s="78"/>
      <c r="C25" s="78"/>
      <c r="D25" s="78"/>
      <c r="E25" s="78"/>
      <c r="F25" s="78"/>
      <c r="G25" s="78"/>
      <c r="H25" s="78"/>
      <c r="I25" s="78"/>
      <c r="J25" s="78"/>
      <c r="K25" s="78"/>
      <c r="L25" s="78"/>
      <c r="M25" s="78"/>
      <c r="N25" s="78"/>
      <c r="O25" s="78"/>
      <c r="P25" s="78"/>
      <c r="Q25" s="78"/>
      <c r="R25" s="78"/>
      <c r="S25" s="78"/>
      <c r="T25" s="78"/>
      <c r="U25" s="78"/>
      <c r="V25" s="78"/>
      <c r="W25" s="78"/>
      <c r="AB25" s="354"/>
      <c r="AC25" s="196"/>
      <c r="AD25" s="361"/>
    </row>
    <row r="26" spans="2:31" s="168" customFormat="1" ht="21" customHeight="1">
      <c r="B26" s="78"/>
      <c r="C26" s="91" t="s">
        <v>1545</v>
      </c>
      <c r="D26" s="78"/>
      <c r="E26" s="78"/>
      <c r="F26" s="78"/>
      <c r="G26" s="78"/>
      <c r="H26" s="78"/>
      <c r="I26" s="78"/>
      <c r="J26" s="78"/>
      <c r="K26" s="78"/>
      <c r="L26" s="78"/>
      <c r="M26" s="78"/>
      <c r="N26" s="78"/>
      <c r="O26" s="78"/>
      <c r="P26" s="78"/>
      <c r="Q26" s="78"/>
      <c r="R26" s="78"/>
      <c r="S26" s="78"/>
      <c r="T26" s="78"/>
      <c r="U26" s="78"/>
      <c r="V26" s="78"/>
      <c r="W26" s="78"/>
      <c r="AB26" s="354"/>
      <c r="AC26" s="196"/>
      <c r="AD26" s="361"/>
    </row>
    <row r="27" spans="2:31" s="168" customFormat="1" ht="21" customHeight="1">
      <c r="B27" s="78"/>
      <c r="C27" s="175" t="s">
        <v>1563</v>
      </c>
      <c r="D27" s="411"/>
      <c r="E27" s="412"/>
      <c r="F27" s="412"/>
      <c r="G27" s="412"/>
      <c r="H27" s="412"/>
      <c r="I27" s="412"/>
      <c r="J27" s="412"/>
      <c r="K27" s="413"/>
      <c r="L27" s="78"/>
      <c r="M27" s="78"/>
      <c r="N27" s="78"/>
      <c r="O27" s="78"/>
      <c r="P27" s="78"/>
      <c r="Q27" s="78"/>
      <c r="R27" s="78"/>
      <c r="S27" s="78"/>
      <c r="T27" s="78"/>
      <c r="U27" s="78"/>
      <c r="V27" s="78"/>
      <c r="W27" s="78"/>
      <c r="AB27" s="354"/>
      <c r="AC27" s="196"/>
      <c r="AD27" s="361"/>
    </row>
    <row r="28" spans="2:31" s="168" customFormat="1" ht="21" customHeight="1">
      <c r="B28" s="78"/>
      <c r="C28" s="84" t="s">
        <v>1546</v>
      </c>
      <c r="D28" s="664"/>
      <c r="E28" s="665"/>
      <c r="F28" s="665"/>
      <c r="G28" s="665"/>
      <c r="H28" s="665"/>
      <c r="I28" s="665"/>
      <c r="J28" s="665"/>
      <c r="K28" s="666"/>
      <c r="L28" s="78"/>
      <c r="M28" s="78"/>
      <c r="N28" s="78"/>
      <c r="O28" s="78"/>
      <c r="P28" s="78"/>
      <c r="Q28" s="78"/>
      <c r="R28" s="78"/>
      <c r="S28" s="78"/>
      <c r="T28" s="78"/>
      <c r="U28" s="78"/>
      <c r="V28" s="78"/>
      <c r="W28" s="78"/>
      <c r="AB28" s="354"/>
      <c r="AC28" s="196"/>
      <c r="AD28" s="361"/>
    </row>
    <row r="29" spans="2:31" s="168" customFormat="1" ht="21" customHeight="1">
      <c r="B29" s="78"/>
      <c r="C29" s="78"/>
      <c r="D29" s="78"/>
      <c r="E29" s="78"/>
      <c r="F29" s="78"/>
      <c r="G29" s="78"/>
      <c r="H29" s="78"/>
      <c r="I29" s="78"/>
      <c r="J29" s="78"/>
      <c r="K29" s="78"/>
      <c r="L29" s="78"/>
      <c r="M29" s="78"/>
      <c r="N29" s="78"/>
      <c r="O29" s="78"/>
      <c r="P29" s="78"/>
      <c r="Q29" s="78"/>
      <c r="R29" s="78"/>
      <c r="S29" s="78"/>
      <c r="T29" s="78"/>
      <c r="U29" s="78"/>
      <c r="V29" s="78"/>
      <c r="W29" s="78"/>
      <c r="AB29" s="354"/>
      <c r="AC29" s="196"/>
      <c r="AD29" s="361"/>
    </row>
    <row r="30" spans="2:31" s="168" customFormat="1" ht="21" customHeight="1">
      <c r="B30" s="567" t="s">
        <v>1551</v>
      </c>
      <c r="C30" s="567"/>
      <c r="D30" s="567"/>
      <c r="E30" s="567"/>
      <c r="F30" s="567"/>
      <c r="G30" s="567"/>
      <c r="H30" s="567"/>
      <c r="I30" s="567"/>
      <c r="J30" s="567"/>
      <c r="K30" s="567"/>
      <c r="L30" s="567"/>
      <c r="M30" s="567"/>
      <c r="N30" s="567"/>
      <c r="O30" s="567"/>
      <c r="P30" s="567"/>
      <c r="Q30" s="567"/>
      <c r="R30" s="567"/>
      <c r="S30" s="174"/>
      <c r="T30" s="174"/>
      <c r="U30" s="174"/>
      <c r="V30" s="174"/>
      <c r="W30" s="174"/>
      <c r="AB30" s="354"/>
      <c r="AC30" s="196"/>
      <c r="AD30" s="361"/>
    </row>
    <row r="31" spans="2:31" s="168" customFormat="1" ht="21" customHeight="1">
      <c r="B31" s="567"/>
      <c r="C31" s="567"/>
      <c r="D31" s="567"/>
      <c r="E31" s="567"/>
      <c r="F31" s="567"/>
      <c r="G31" s="567"/>
      <c r="H31" s="567"/>
      <c r="I31" s="567"/>
      <c r="J31" s="567"/>
      <c r="K31" s="567"/>
      <c r="L31" s="567"/>
      <c r="M31" s="567"/>
      <c r="N31" s="567"/>
      <c r="O31" s="567"/>
      <c r="P31" s="567"/>
      <c r="Q31" s="567"/>
      <c r="R31" s="567"/>
      <c r="S31" s="174"/>
      <c r="T31" s="174"/>
      <c r="U31" s="174"/>
      <c r="V31" s="174"/>
      <c r="W31" s="174"/>
      <c r="AB31" s="354"/>
      <c r="AC31" s="196"/>
      <c r="AD31" s="361"/>
    </row>
    <row r="32" spans="2:31" s="168" customFormat="1" ht="21" customHeight="1">
      <c r="B32" s="78"/>
      <c r="C32" s="78"/>
      <c r="D32" s="152"/>
      <c r="E32" s="152"/>
      <c r="F32" s="152"/>
      <c r="G32" s="152"/>
      <c r="H32" s="152"/>
      <c r="I32" s="152"/>
      <c r="J32" s="152"/>
      <c r="K32" s="152"/>
      <c r="L32" s="152"/>
      <c r="M32" s="152"/>
      <c r="N32" s="152"/>
      <c r="O32" s="152"/>
      <c r="P32" s="152"/>
      <c r="Q32" s="78"/>
      <c r="R32" s="78"/>
      <c r="S32" s="78"/>
      <c r="T32" s="78"/>
      <c r="U32" s="78"/>
      <c r="V32" s="78"/>
      <c r="W32" s="78"/>
      <c r="AA32" s="354"/>
      <c r="AB32" s="180" t="s">
        <v>1532</v>
      </c>
      <c r="AC32" s="198"/>
      <c r="AD32" s="182"/>
      <c r="AE32" s="181"/>
    </row>
    <row r="33" spans="2:32" s="168" customFormat="1" ht="21" customHeight="1">
      <c r="B33" s="78"/>
      <c r="C33" s="87" t="s">
        <v>1574</v>
      </c>
      <c r="D33" s="152"/>
      <c r="E33" s="152"/>
      <c r="F33" s="152"/>
      <c r="G33" s="152"/>
      <c r="H33" s="152"/>
      <c r="I33" s="152"/>
      <c r="J33" s="88" t="s">
        <v>1555</v>
      </c>
      <c r="K33" s="152"/>
      <c r="L33" s="152"/>
      <c r="M33" s="152"/>
      <c r="N33" s="152"/>
      <c r="O33" s="152"/>
      <c r="P33" s="152"/>
      <c r="Q33" s="88" t="s">
        <v>1554</v>
      </c>
      <c r="R33" s="152"/>
      <c r="S33" s="152"/>
      <c r="T33" s="152"/>
      <c r="U33" s="152"/>
      <c r="V33" s="152"/>
      <c r="W33" s="78"/>
      <c r="AA33" s="354"/>
      <c r="AB33" s="183"/>
      <c r="AC33" s="184" t="s">
        <v>257</v>
      </c>
      <c r="AD33" s="185" t="s">
        <v>258</v>
      </c>
      <c r="AE33" s="185" t="s">
        <v>1531</v>
      </c>
    </row>
    <row r="34" spans="2:32" s="168" customFormat="1" ht="21" customHeight="1">
      <c r="B34" s="78"/>
      <c r="C34" s="153" t="s">
        <v>1547</v>
      </c>
      <c r="D34" s="514" t="s">
        <v>1590</v>
      </c>
      <c r="E34" s="515"/>
      <c r="F34" s="515"/>
      <c r="G34" s="515"/>
      <c r="H34" s="516"/>
      <c r="I34" s="152"/>
      <c r="J34" s="566"/>
      <c r="K34" s="566"/>
      <c r="L34" s="568" t="s">
        <v>1552</v>
      </c>
      <c r="M34" s="569"/>
      <c r="N34" s="568" t="s">
        <v>1553</v>
      </c>
      <c r="O34" s="569"/>
      <c r="P34" s="152"/>
      <c r="Q34" s="568"/>
      <c r="R34" s="569"/>
      <c r="S34" s="568" t="s">
        <v>1552</v>
      </c>
      <c r="T34" s="569"/>
      <c r="U34" s="568" t="s">
        <v>1553</v>
      </c>
      <c r="V34" s="569"/>
      <c r="W34" s="78"/>
      <c r="AA34" s="354"/>
      <c r="AB34" s="186" t="s">
        <v>1530</v>
      </c>
      <c r="AC34" s="187" t="e">
        <f>D34/1.1</f>
        <v>#VALUE!</v>
      </c>
      <c r="AD34" s="188"/>
      <c r="AE34" s="199"/>
    </row>
    <row r="35" spans="2:32" s="168" customFormat="1" ht="21" customHeight="1">
      <c r="B35" s="78"/>
      <c r="C35" s="154" t="s">
        <v>252</v>
      </c>
      <c r="D35" s="517" t="s">
        <v>1529</v>
      </c>
      <c r="E35" s="518"/>
      <c r="F35" s="518"/>
      <c r="G35" s="518"/>
      <c r="H35" s="519"/>
      <c r="I35" s="152"/>
      <c r="J35" s="566" t="s">
        <v>1536</v>
      </c>
      <c r="K35" s="566"/>
      <c r="L35" s="544" t="e">
        <f>N35/1.1</f>
        <v>#VALUE!</v>
      </c>
      <c r="M35" s="545"/>
      <c r="N35" s="546" t="e">
        <f>1*AE36</f>
        <v>#VALUE!</v>
      </c>
      <c r="O35" s="547"/>
      <c r="P35" s="152"/>
      <c r="Q35" s="548" t="s">
        <v>253</v>
      </c>
      <c r="R35" s="549"/>
      <c r="S35" s="544" t="e">
        <f>U35/1.1</f>
        <v>#VALUE!</v>
      </c>
      <c r="T35" s="545"/>
      <c r="U35" s="546" t="e">
        <f>1*AE42</f>
        <v>#VALUE!</v>
      </c>
      <c r="V35" s="547"/>
      <c r="W35" s="78"/>
      <c r="AA35" s="354"/>
      <c r="AB35" s="185" t="s">
        <v>1535</v>
      </c>
      <c r="AC35" s="189" t="e">
        <f>AC34-(AE38+AE39)</f>
        <v>#VALUE!</v>
      </c>
      <c r="AD35" s="188"/>
      <c r="AE35" s="199"/>
    </row>
    <row r="36" spans="2:32" s="168" customFormat="1" ht="21" customHeight="1">
      <c r="B36" s="78"/>
      <c r="C36" s="154" t="s">
        <v>291</v>
      </c>
      <c r="D36" s="517" t="s">
        <v>1589</v>
      </c>
      <c r="E36" s="518"/>
      <c r="F36" s="518"/>
      <c r="G36" s="518"/>
      <c r="H36" s="519"/>
      <c r="I36" s="152"/>
      <c r="J36" s="566" t="s">
        <v>1537</v>
      </c>
      <c r="K36" s="566"/>
      <c r="L36" s="544" t="e">
        <f>N36/1.1</f>
        <v>#VALUE!</v>
      </c>
      <c r="M36" s="545"/>
      <c r="N36" s="546" t="e">
        <f>1*AD37</f>
        <v>#VALUE!</v>
      </c>
      <c r="O36" s="547"/>
      <c r="P36" s="152"/>
      <c r="Q36" s="548" t="s">
        <v>188</v>
      </c>
      <c r="R36" s="549"/>
      <c r="S36" s="544">
        <v>2500</v>
      </c>
      <c r="T36" s="545"/>
      <c r="U36" s="546">
        <v>2750</v>
      </c>
      <c r="V36" s="547"/>
      <c r="W36" s="78"/>
      <c r="AA36" s="354"/>
      <c r="AB36" s="190" t="s">
        <v>253</v>
      </c>
      <c r="AC36" s="191"/>
      <c r="AD36" s="192"/>
      <c r="AE36" s="192" t="e">
        <f>D34-AE37-AE38-AE39</f>
        <v>#VALUE!</v>
      </c>
    </row>
    <row r="37" spans="2:32" s="168" customFormat="1" ht="21" customHeight="1">
      <c r="B37" s="78"/>
      <c r="C37" s="154" t="s">
        <v>1572</v>
      </c>
      <c r="D37" s="520"/>
      <c r="E37" s="521"/>
      <c r="F37" s="521"/>
      <c r="G37" s="521"/>
      <c r="H37" s="522"/>
      <c r="I37" s="152"/>
      <c r="J37" s="566" t="s">
        <v>1538</v>
      </c>
      <c r="K37" s="566"/>
      <c r="L37" s="544" t="e">
        <f>N37/1.1</f>
        <v>#N/A</v>
      </c>
      <c r="M37" s="545"/>
      <c r="N37" s="546" t="e">
        <f>1*AD38</f>
        <v>#N/A</v>
      </c>
      <c r="O37" s="547"/>
      <c r="P37" s="152"/>
      <c r="Q37" s="548" t="s">
        <v>1541</v>
      </c>
      <c r="R37" s="549"/>
      <c r="S37" s="544">
        <f>U37/1.1</f>
        <v>0</v>
      </c>
      <c r="T37" s="545"/>
      <c r="U37" s="546">
        <f>1*AD44</f>
        <v>0</v>
      </c>
      <c r="V37" s="547"/>
      <c r="W37" s="78"/>
      <c r="AA37" s="354"/>
      <c r="AB37" s="193" t="s">
        <v>255</v>
      </c>
      <c r="AC37" s="194"/>
      <c r="AD37" s="195" t="e">
        <f>IF(AC35&gt;=40000, 2200, IF(AC35&gt;15000, 1320, IF(AC35&gt;6999, 770, 660)))</f>
        <v>#VALUE!</v>
      </c>
      <c r="AE37" s="195">
        <f>IF(AA4="箱代を予算に含める",(AD37),IF(AA4="箱代を予算に含めない",(0),""))</f>
        <v>0</v>
      </c>
    </row>
    <row r="38" spans="2:32" s="168" customFormat="1" ht="21" customHeight="1">
      <c r="B38" s="78"/>
      <c r="C38" s="154" t="s">
        <v>1573</v>
      </c>
      <c r="D38" s="520"/>
      <c r="E38" s="521"/>
      <c r="F38" s="521"/>
      <c r="G38" s="521"/>
      <c r="H38" s="522"/>
      <c r="I38" s="152"/>
      <c r="J38" s="566" t="s">
        <v>1542</v>
      </c>
      <c r="K38" s="566"/>
      <c r="L38" s="544">
        <f>N38/1.1</f>
        <v>0</v>
      </c>
      <c r="M38" s="545"/>
      <c r="N38" s="546">
        <f>1*AD39</f>
        <v>0</v>
      </c>
      <c r="O38" s="547"/>
      <c r="P38" s="152"/>
      <c r="Q38" s="548" t="s">
        <v>2</v>
      </c>
      <c r="R38" s="549"/>
      <c r="S38" s="544" t="e">
        <f>U38/1.1</f>
        <v>#VALUE!</v>
      </c>
      <c r="T38" s="545"/>
      <c r="U38" s="546" t="e">
        <f>SUM(U35:U37)</f>
        <v>#VALUE!</v>
      </c>
      <c r="V38" s="547"/>
      <c r="W38" s="78"/>
      <c r="AA38" s="354"/>
      <c r="AB38" s="193" t="s">
        <v>254</v>
      </c>
      <c r="AC38" s="194"/>
      <c r="AD38" s="195" t="e">
        <f>VLOOKUP(D35,配送!B2:C95,2,FALSE)</f>
        <v>#N/A</v>
      </c>
      <c r="AE38" s="195">
        <f>IF(AA5="送料を予算に含める",(AD38),IF(AA5="送料を予算に含めない",(0),""))</f>
        <v>0</v>
      </c>
    </row>
    <row r="39" spans="2:32" s="168" customFormat="1" ht="21" customHeight="1">
      <c r="B39" s="78"/>
      <c r="C39" s="155" t="s">
        <v>1548</v>
      </c>
      <c r="D39" s="523"/>
      <c r="E39" s="524"/>
      <c r="F39" s="524"/>
      <c r="G39" s="524"/>
      <c r="H39" s="525"/>
      <c r="I39" s="152"/>
      <c r="J39" s="566" t="s">
        <v>1539</v>
      </c>
      <c r="K39" s="566"/>
      <c r="L39" s="544" t="e">
        <f>N39/1.1</f>
        <v>#VALUE!</v>
      </c>
      <c r="M39" s="545"/>
      <c r="N39" s="546" t="e">
        <f>SUM(N35:N38)</f>
        <v>#VALUE!</v>
      </c>
      <c r="O39" s="547"/>
      <c r="P39" s="152"/>
      <c r="Q39" s="152"/>
      <c r="R39" s="152"/>
      <c r="S39" s="152"/>
      <c r="T39" s="152"/>
      <c r="U39" s="152"/>
      <c r="V39" s="152"/>
      <c r="W39" s="78"/>
      <c r="AA39" s="354"/>
      <c r="AB39" s="193" t="s">
        <v>1541</v>
      </c>
      <c r="AC39" s="194"/>
      <c r="AD39" s="195">
        <f>VLOOKUP(AA11,配送!AS4:AT10,2,FALSE)</f>
        <v>0</v>
      </c>
      <c r="AE39" s="195">
        <f>IF(AA6="札代を予算に含める",(AD39),IF(AA6="札代を予算に含めない",(0),""))</f>
        <v>0</v>
      </c>
    </row>
    <row r="40" spans="2:32" s="168" customFormat="1" ht="21" customHeight="1">
      <c r="B40" s="78"/>
      <c r="C40" s="78"/>
      <c r="D40" s="415" t="s">
        <v>1761</v>
      </c>
      <c r="E40" s="152"/>
      <c r="F40" s="152"/>
      <c r="G40" s="152"/>
      <c r="H40" s="152"/>
      <c r="I40" s="152"/>
      <c r="J40" s="670"/>
      <c r="K40" s="670"/>
      <c r="L40" s="166"/>
      <c r="M40" s="166"/>
      <c r="N40" s="167"/>
      <c r="O40" s="167"/>
      <c r="P40" s="152"/>
      <c r="Q40" s="548" t="s">
        <v>230</v>
      </c>
      <c r="R40" s="549"/>
      <c r="S40" s="622" t="str">
        <f>D35</f>
        <v>都道府県　（例：東京都）</v>
      </c>
      <c r="T40" s="623"/>
      <c r="U40" s="615" t="e">
        <f>VLOOKUP(S40,配送!B2:H96,7,FALSE)</f>
        <v>#N/A</v>
      </c>
      <c r="V40" s="616"/>
      <c r="W40" s="78"/>
      <c r="AA40" s="354"/>
      <c r="AB40" s="180" t="s">
        <v>1533</v>
      </c>
      <c r="AC40" s="198"/>
      <c r="AD40" s="182"/>
      <c r="AE40" s="182"/>
    </row>
    <row r="41" spans="2:32" s="168" customFormat="1" ht="21" customHeight="1">
      <c r="B41" s="78"/>
      <c r="C41" s="78"/>
      <c r="D41" s="89" t="s">
        <v>1762</v>
      </c>
      <c r="E41" s="152"/>
      <c r="F41" s="152"/>
      <c r="G41" s="152"/>
      <c r="H41" s="152"/>
      <c r="I41" s="152"/>
      <c r="J41" s="617" t="s">
        <v>1540</v>
      </c>
      <c r="K41" s="617"/>
      <c r="L41" s="618" t="e">
        <f>AA7</f>
        <v>#VALUE!</v>
      </c>
      <c r="M41" s="619"/>
      <c r="N41" s="620" t="e">
        <f>VLOOKUP(L41,配送!AL5:AM30,2,FALSE)</f>
        <v>#VALUE!</v>
      </c>
      <c r="O41" s="621"/>
      <c r="P41" s="152"/>
      <c r="Q41" s="548" t="s">
        <v>290</v>
      </c>
      <c r="R41" s="549"/>
      <c r="S41" s="622" t="str">
        <f>D36</f>
        <v>市区町村　（例：目黒区）</v>
      </c>
      <c r="T41" s="623"/>
      <c r="U41" s="615" t="e">
        <f>VLOOKUP(S41,配送!N4:O125,2,FALSE)</f>
        <v>#N/A</v>
      </c>
      <c r="V41" s="616"/>
      <c r="W41" s="78"/>
      <c r="AA41" s="354"/>
      <c r="AB41" s="183"/>
      <c r="AC41" s="184" t="s">
        <v>257</v>
      </c>
      <c r="AD41" s="185" t="s">
        <v>258</v>
      </c>
      <c r="AE41" s="185" t="s">
        <v>1531</v>
      </c>
    </row>
    <row r="42" spans="2:32" s="168" customFormat="1" ht="21" customHeight="1">
      <c r="B42" s="78"/>
      <c r="C42" s="78"/>
      <c r="D42" s="152"/>
      <c r="E42" s="152"/>
      <c r="F42" s="152"/>
      <c r="G42" s="152"/>
      <c r="H42" s="152"/>
      <c r="I42" s="152"/>
      <c r="J42" s="89" t="s">
        <v>1549</v>
      </c>
      <c r="K42" s="152"/>
      <c r="L42" s="152"/>
      <c r="M42" s="152"/>
      <c r="N42" s="152"/>
      <c r="O42" s="152"/>
      <c r="P42" s="152"/>
      <c r="Q42" s="548" t="s">
        <v>217</v>
      </c>
      <c r="R42" s="549"/>
      <c r="S42" s="622" t="e">
        <f>U35</f>
        <v>#VALUE!</v>
      </c>
      <c r="T42" s="623"/>
      <c r="U42" s="615" t="e">
        <f>IF(AND(S42&gt;=33000),"お届け可能","お届け不可")</f>
        <v>#VALUE!</v>
      </c>
      <c r="V42" s="616"/>
      <c r="W42" s="78"/>
      <c r="AA42" s="354"/>
      <c r="AB42" s="190" t="s">
        <v>253</v>
      </c>
      <c r="AC42" s="191" t="e">
        <f>D34/1.1</f>
        <v>#VALUE!</v>
      </c>
      <c r="AD42" s="192"/>
      <c r="AE42" s="192" t="e">
        <f>D34-AE43-AE44</f>
        <v>#VALUE!</v>
      </c>
    </row>
    <row r="43" spans="2:32" s="168" customFormat="1" ht="21" customHeight="1">
      <c r="B43" s="78"/>
      <c r="C43" s="78"/>
      <c r="D43" s="152"/>
      <c r="E43" s="152"/>
      <c r="F43" s="152"/>
      <c r="G43" s="152"/>
      <c r="H43" s="152"/>
      <c r="I43" s="152"/>
      <c r="J43" s="90" t="s">
        <v>1571</v>
      </c>
      <c r="K43" s="152"/>
      <c r="L43" s="152"/>
      <c r="M43" s="152"/>
      <c r="N43" s="152"/>
      <c r="O43" s="152"/>
      <c r="P43" s="152"/>
      <c r="Q43" s="89" t="s">
        <v>261</v>
      </c>
      <c r="R43" s="152"/>
      <c r="S43" s="152"/>
      <c r="T43" s="152"/>
      <c r="U43" s="152"/>
      <c r="V43" s="152"/>
      <c r="W43" s="78"/>
      <c r="AA43" s="354"/>
      <c r="AB43" s="193" t="s">
        <v>188</v>
      </c>
      <c r="AC43" s="194"/>
      <c r="AD43" s="195">
        <v>2750</v>
      </c>
      <c r="AE43" s="195">
        <f>IF(AA5="送料を予算に含める",(AD43),IF(AA5="送料を予算に含めない",(0),""))</f>
        <v>0</v>
      </c>
    </row>
    <row r="44" spans="2:32" s="168" customFormat="1" ht="21" customHeight="1">
      <c r="B44" s="78"/>
      <c r="C44" s="78"/>
      <c r="D44" s="152"/>
      <c r="E44" s="152"/>
      <c r="F44" s="152"/>
      <c r="G44" s="152"/>
      <c r="H44" s="152"/>
      <c r="I44" s="152"/>
      <c r="J44" s="152"/>
      <c r="K44" s="152"/>
      <c r="L44" s="152"/>
      <c r="M44" s="152"/>
      <c r="N44" s="152"/>
      <c r="O44" s="152"/>
      <c r="P44" s="152"/>
      <c r="Q44" s="90" t="s">
        <v>260</v>
      </c>
      <c r="R44" s="152"/>
      <c r="S44" s="152"/>
      <c r="T44" s="152"/>
      <c r="U44" s="152"/>
      <c r="V44" s="152"/>
      <c r="W44" s="78"/>
      <c r="AA44" s="354"/>
      <c r="AB44" s="193" t="s">
        <v>1541</v>
      </c>
      <c r="AC44" s="194"/>
      <c r="AD44" s="195">
        <f>VLOOKUP(AA11,配送!AS4:AT10,2,FALSE)</f>
        <v>0</v>
      </c>
      <c r="AE44" s="195">
        <f>IF(AA6="札代を予算に含める",(AD44),IF(AA6="札代を予算に含めない",(0),""))</f>
        <v>0</v>
      </c>
    </row>
    <row r="45" spans="2:32" s="168" customFormat="1" ht="21" customHeight="1">
      <c r="B45" s="567" t="s">
        <v>97</v>
      </c>
      <c r="C45" s="567"/>
      <c r="D45" s="550" t="s">
        <v>1520</v>
      </c>
      <c r="E45" s="550"/>
      <c r="F45" s="550"/>
      <c r="G45" s="550"/>
      <c r="H45" s="550"/>
      <c r="I45" s="550"/>
      <c r="J45" s="550"/>
      <c r="K45" s="550"/>
      <c r="L45" s="550"/>
      <c r="M45" s="550"/>
      <c r="N45" s="550"/>
      <c r="O45" s="169"/>
      <c r="P45" s="169"/>
      <c r="Q45" s="169"/>
      <c r="R45" s="169"/>
      <c r="S45" s="174"/>
      <c r="T45" s="174"/>
      <c r="U45" s="174"/>
      <c r="V45" s="174"/>
      <c r="W45" s="174"/>
      <c r="AB45" s="181"/>
    </row>
    <row r="46" spans="2:32" s="168" customFormat="1" ht="21" customHeight="1">
      <c r="B46" s="567"/>
      <c r="C46" s="567"/>
      <c r="D46" s="550"/>
      <c r="E46" s="550"/>
      <c r="F46" s="550"/>
      <c r="G46" s="550"/>
      <c r="H46" s="550"/>
      <c r="I46" s="550"/>
      <c r="J46" s="550"/>
      <c r="K46" s="550"/>
      <c r="L46" s="550"/>
      <c r="M46" s="550"/>
      <c r="N46" s="550"/>
      <c r="O46" s="169"/>
      <c r="P46" s="169"/>
      <c r="Q46" s="169"/>
      <c r="R46" s="169"/>
      <c r="S46" s="174"/>
      <c r="T46" s="174"/>
      <c r="U46" s="174"/>
      <c r="V46" s="174"/>
      <c r="W46" s="174"/>
      <c r="AB46" s="181"/>
    </row>
    <row r="47" spans="2:32" s="168" customFormat="1" ht="21" customHeight="1">
      <c r="B47" s="78"/>
      <c r="C47" s="78"/>
      <c r="D47" s="78"/>
      <c r="E47" s="78"/>
      <c r="F47" s="78"/>
      <c r="G47" s="78"/>
      <c r="H47" s="78"/>
      <c r="I47" s="78"/>
      <c r="J47" s="78"/>
      <c r="K47" s="78"/>
      <c r="L47" s="78"/>
      <c r="M47" s="78"/>
      <c r="N47" s="78"/>
      <c r="O47" s="78"/>
      <c r="P47" s="78"/>
      <c r="Q47" s="78"/>
      <c r="R47" s="78"/>
      <c r="S47" s="78"/>
      <c r="T47" s="78"/>
      <c r="U47" s="78"/>
      <c r="V47" s="78"/>
      <c r="W47" s="78"/>
      <c r="AB47" s="514" t="s">
        <v>1590</v>
      </c>
      <c r="AC47" s="515"/>
      <c r="AD47" s="515"/>
      <c r="AE47" s="515"/>
      <c r="AF47" s="516"/>
    </row>
    <row r="48" spans="2:32" s="168" customFormat="1" ht="21" customHeight="1">
      <c r="B48" s="78"/>
      <c r="C48" s="570" t="s">
        <v>1569</v>
      </c>
      <c r="D48" s="526"/>
      <c r="E48" s="527"/>
      <c r="F48" s="527"/>
      <c r="G48" s="527"/>
      <c r="H48" s="527"/>
      <c r="I48" s="527"/>
      <c r="J48" s="527"/>
      <c r="K48" s="527"/>
      <c r="L48" s="527"/>
      <c r="M48" s="527"/>
      <c r="N48" s="527"/>
      <c r="O48" s="527"/>
      <c r="P48" s="527"/>
      <c r="Q48" s="527"/>
      <c r="R48" s="527"/>
      <c r="S48" s="527"/>
      <c r="T48" s="527"/>
      <c r="U48" s="527"/>
      <c r="V48" s="528"/>
      <c r="W48" s="78"/>
      <c r="AB48" s="517" t="s">
        <v>1529</v>
      </c>
      <c r="AC48" s="518"/>
      <c r="AD48" s="518"/>
      <c r="AE48" s="518"/>
      <c r="AF48" s="519"/>
    </row>
    <row r="49" spans="2:32" s="168" customFormat="1" ht="21" customHeight="1">
      <c r="B49" s="78"/>
      <c r="C49" s="571"/>
      <c r="D49" s="529"/>
      <c r="E49" s="530"/>
      <c r="F49" s="530"/>
      <c r="G49" s="530"/>
      <c r="H49" s="530"/>
      <c r="I49" s="530"/>
      <c r="J49" s="530"/>
      <c r="K49" s="530"/>
      <c r="L49" s="530"/>
      <c r="M49" s="530"/>
      <c r="N49" s="530"/>
      <c r="O49" s="530"/>
      <c r="P49" s="530"/>
      <c r="Q49" s="530"/>
      <c r="R49" s="530"/>
      <c r="S49" s="530"/>
      <c r="T49" s="530"/>
      <c r="U49" s="530"/>
      <c r="V49" s="531"/>
      <c r="W49" s="78"/>
      <c r="AB49" s="517" t="s">
        <v>1589</v>
      </c>
      <c r="AC49" s="518"/>
      <c r="AD49" s="518"/>
      <c r="AE49" s="518"/>
      <c r="AF49" s="519"/>
    </row>
    <row r="50" spans="2:32" s="168" customFormat="1" ht="21" customHeight="1">
      <c r="B50" s="78"/>
      <c r="C50" s="571"/>
      <c r="D50" s="529"/>
      <c r="E50" s="530"/>
      <c r="F50" s="530"/>
      <c r="G50" s="530"/>
      <c r="H50" s="530"/>
      <c r="I50" s="530"/>
      <c r="J50" s="530"/>
      <c r="K50" s="530"/>
      <c r="L50" s="530"/>
      <c r="M50" s="530"/>
      <c r="N50" s="530"/>
      <c r="O50" s="530"/>
      <c r="P50" s="530"/>
      <c r="Q50" s="530"/>
      <c r="R50" s="530"/>
      <c r="S50" s="530"/>
      <c r="T50" s="530"/>
      <c r="U50" s="530"/>
      <c r="V50" s="531"/>
      <c r="W50" s="78"/>
      <c r="AB50" s="181"/>
    </row>
    <row r="51" spans="2:32" s="168" customFormat="1" ht="21" customHeight="1">
      <c r="B51" s="78"/>
      <c r="C51" s="571"/>
      <c r="D51" s="529"/>
      <c r="E51" s="530"/>
      <c r="F51" s="530"/>
      <c r="G51" s="530"/>
      <c r="H51" s="530"/>
      <c r="I51" s="530"/>
      <c r="J51" s="530"/>
      <c r="K51" s="530"/>
      <c r="L51" s="530"/>
      <c r="M51" s="530"/>
      <c r="N51" s="530"/>
      <c r="O51" s="530"/>
      <c r="P51" s="530"/>
      <c r="Q51" s="530"/>
      <c r="R51" s="530"/>
      <c r="S51" s="530"/>
      <c r="T51" s="530"/>
      <c r="U51" s="530"/>
      <c r="V51" s="531"/>
      <c r="W51" s="78"/>
      <c r="AB51" s="181"/>
    </row>
    <row r="52" spans="2:32" s="168" customFormat="1" ht="21" customHeight="1">
      <c r="B52" s="78"/>
      <c r="C52" s="571"/>
      <c r="D52" s="529"/>
      <c r="E52" s="530"/>
      <c r="F52" s="530"/>
      <c r="G52" s="530"/>
      <c r="H52" s="530"/>
      <c r="I52" s="530"/>
      <c r="J52" s="530"/>
      <c r="K52" s="530"/>
      <c r="L52" s="530"/>
      <c r="M52" s="530"/>
      <c r="N52" s="530"/>
      <c r="O52" s="530"/>
      <c r="P52" s="530"/>
      <c r="Q52" s="530"/>
      <c r="R52" s="530"/>
      <c r="S52" s="530"/>
      <c r="T52" s="530"/>
      <c r="U52" s="530"/>
      <c r="V52" s="531"/>
      <c r="W52" s="78"/>
      <c r="AB52" s="181"/>
    </row>
    <row r="53" spans="2:32" s="168" customFormat="1" ht="21" customHeight="1">
      <c r="B53" s="78"/>
      <c r="C53" s="571"/>
      <c r="D53" s="529"/>
      <c r="E53" s="530"/>
      <c r="F53" s="530"/>
      <c r="G53" s="530"/>
      <c r="H53" s="530"/>
      <c r="I53" s="530"/>
      <c r="J53" s="530"/>
      <c r="K53" s="530"/>
      <c r="L53" s="530"/>
      <c r="M53" s="530"/>
      <c r="N53" s="530"/>
      <c r="O53" s="530"/>
      <c r="P53" s="530"/>
      <c r="Q53" s="530"/>
      <c r="R53" s="530"/>
      <c r="S53" s="530"/>
      <c r="T53" s="530"/>
      <c r="U53" s="530"/>
      <c r="V53" s="531"/>
      <c r="W53" s="78"/>
      <c r="AB53" s="181"/>
    </row>
    <row r="54" spans="2:32" s="168" customFormat="1" ht="21" customHeight="1">
      <c r="B54" s="78"/>
      <c r="C54" s="571"/>
      <c r="D54" s="529"/>
      <c r="E54" s="530"/>
      <c r="F54" s="530"/>
      <c r="G54" s="530"/>
      <c r="H54" s="530"/>
      <c r="I54" s="530"/>
      <c r="J54" s="530"/>
      <c r="K54" s="530"/>
      <c r="L54" s="530"/>
      <c r="M54" s="530"/>
      <c r="N54" s="530"/>
      <c r="O54" s="530"/>
      <c r="P54" s="530"/>
      <c r="Q54" s="530"/>
      <c r="R54" s="530"/>
      <c r="S54" s="530"/>
      <c r="T54" s="530"/>
      <c r="U54" s="530"/>
      <c r="V54" s="531"/>
      <c r="W54" s="78"/>
      <c r="AB54" s="181"/>
    </row>
    <row r="55" spans="2:32" s="168" customFormat="1" ht="21" customHeight="1">
      <c r="B55" s="78"/>
      <c r="C55" s="571"/>
      <c r="D55" s="529"/>
      <c r="E55" s="530"/>
      <c r="F55" s="530"/>
      <c r="G55" s="530"/>
      <c r="H55" s="530"/>
      <c r="I55" s="530"/>
      <c r="J55" s="530"/>
      <c r="K55" s="530"/>
      <c r="L55" s="530"/>
      <c r="M55" s="530"/>
      <c r="N55" s="530"/>
      <c r="O55" s="530"/>
      <c r="P55" s="530"/>
      <c r="Q55" s="530"/>
      <c r="R55" s="530"/>
      <c r="S55" s="530"/>
      <c r="T55" s="530"/>
      <c r="U55" s="530"/>
      <c r="V55" s="531"/>
      <c r="W55" s="78"/>
      <c r="AB55" s="181"/>
    </row>
    <row r="56" spans="2:32" s="168" customFormat="1" ht="21" customHeight="1">
      <c r="B56" s="78"/>
      <c r="C56" s="571"/>
      <c r="D56" s="529"/>
      <c r="E56" s="530"/>
      <c r="F56" s="530"/>
      <c r="G56" s="530"/>
      <c r="H56" s="530"/>
      <c r="I56" s="530"/>
      <c r="J56" s="530"/>
      <c r="K56" s="530"/>
      <c r="L56" s="530"/>
      <c r="M56" s="530"/>
      <c r="N56" s="530"/>
      <c r="O56" s="530"/>
      <c r="P56" s="530"/>
      <c r="Q56" s="530"/>
      <c r="R56" s="530"/>
      <c r="S56" s="530"/>
      <c r="T56" s="530"/>
      <c r="U56" s="530"/>
      <c r="V56" s="531"/>
      <c r="W56" s="78"/>
      <c r="AB56" s="181"/>
    </row>
    <row r="57" spans="2:32" s="168" customFormat="1" ht="21" customHeight="1">
      <c r="B57" s="78"/>
      <c r="C57" s="571"/>
      <c r="D57" s="529"/>
      <c r="E57" s="530"/>
      <c r="F57" s="530"/>
      <c r="G57" s="530"/>
      <c r="H57" s="530"/>
      <c r="I57" s="530"/>
      <c r="J57" s="530"/>
      <c r="K57" s="530"/>
      <c r="L57" s="530"/>
      <c r="M57" s="530"/>
      <c r="N57" s="530"/>
      <c r="O57" s="530"/>
      <c r="P57" s="530"/>
      <c r="Q57" s="530"/>
      <c r="R57" s="530"/>
      <c r="S57" s="530"/>
      <c r="T57" s="530"/>
      <c r="U57" s="530"/>
      <c r="V57" s="531"/>
      <c r="W57" s="78"/>
      <c r="AB57" s="181"/>
    </row>
    <row r="58" spans="2:32" s="168" customFormat="1" ht="21" customHeight="1">
      <c r="B58" s="78"/>
      <c r="C58" s="571"/>
      <c r="D58" s="529"/>
      <c r="E58" s="530"/>
      <c r="F58" s="530"/>
      <c r="G58" s="530"/>
      <c r="H58" s="530"/>
      <c r="I58" s="530"/>
      <c r="J58" s="530"/>
      <c r="K58" s="530"/>
      <c r="L58" s="530"/>
      <c r="M58" s="530"/>
      <c r="N58" s="530"/>
      <c r="O58" s="530"/>
      <c r="P58" s="530"/>
      <c r="Q58" s="530"/>
      <c r="R58" s="530"/>
      <c r="S58" s="530"/>
      <c r="T58" s="530"/>
      <c r="U58" s="530"/>
      <c r="V58" s="531"/>
      <c r="W58" s="78"/>
      <c r="AB58" s="181"/>
    </row>
    <row r="59" spans="2:32" s="168" customFormat="1" ht="21" customHeight="1">
      <c r="B59" s="78"/>
      <c r="C59" s="571"/>
      <c r="D59" s="529"/>
      <c r="E59" s="530"/>
      <c r="F59" s="530"/>
      <c r="G59" s="530"/>
      <c r="H59" s="530"/>
      <c r="I59" s="530"/>
      <c r="J59" s="530"/>
      <c r="K59" s="530"/>
      <c r="L59" s="530"/>
      <c r="M59" s="530"/>
      <c r="N59" s="530"/>
      <c r="O59" s="530"/>
      <c r="P59" s="530"/>
      <c r="Q59" s="530"/>
      <c r="R59" s="530"/>
      <c r="S59" s="530"/>
      <c r="T59" s="530"/>
      <c r="U59" s="530"/>
      <c r="V59" s="531"/>
      <c r="W59" s="78"/>
      <c r="AB59" s="181"/>
    </row>
    <row r="60" spans="2:32" s="168" customFormat="1" ht="21" customHeight="1">
      <c r="B60" s="78"/>
      <c r="C60" s="571"/>
      <c r="D60" s="529"/>
      <c r="E60" s="530"/>
      <c r="F60" s="530"/>
      <c r="G60" s="530"/>
      <c r="H60" s="530"/>
      <c r="I60" s="530"/>
      <c r="J60" s="530"/>
      <c r="K60" s="530"/>
      <c r="L60" s="530"/>
      <c r="M60" s="530"/>
      <c r="N60" s="530"/>
      <c r="O60" s="530"/>
      <c r="P60" s="530"/>
      <c r="Q60" s="530"/>
      <c r="R60" s="530"/>
      <c r="S60" s="530"/>
      <c r="T60" s="530"/>
      <c r="U60" s="530"/>
      <c r="V60" s="531"/>
      <c r="W60" s="78"/>
      <c r="AB60" s="181"/>
    </row>
    <row r="61" spans="2:32" s="168" customFormat="1" ht="21" customHeight="1">
      <c r="B61" s="78"/>
      <c r="C61" s="571"/>
      <c r="D61" s="529"/>
      <c r="E61" s="530"/>
      <c r="F61" s="530"/>
      <c r="G61" s="530"/>
      <c r="H61" s="530"/>
      <c r="I61" s="530"/>
      <c r="J61" s="530"/>
      <c r="K61" s="530"/>
      <c r="L61" s="530"/>
      <c r="M61" s="530"/>
      <c r="N61" s="530"/>
      <c r="O61" s="530"/>
      <c r="P61" s="530"/>
      <c r="Q61" s="530"/>
      <c r="R61" s="530"/>
      <c r="S61" s="530"/>
      <c r="T61" s="530"/>
      <c r="U61" s="530"/>
      <c r="V61" s="531"/>
      <c r="W61" s="78"/>
      <c r="AB61" s="181"/>
    </row>
    <row r="62" spans="2:32" s="168" customFormat="1" ht="21" customHeight="1">
      <c r="B62" s="78"/>
      <c r="C62" s="571"/>
      <c r="D62" s="529"/>
      <c r="E62" s="530"/>
      <c r="F62" s="530"/>
      <c r="G62" s="530"/>
      <c r="H62" s="530"/>
      <c r="I62" s="530"/>
      <c r="J62" s="530"/>
      <c r="K62" s="530"/>
      <c r="L62" s="530"/>
      <c r="M62" s="530"/>
      <c r="N62" s="530"/>
      <c r="O62" s="530"/>
      <c r="P62" s="530"/>
      <c r="Q62" s="530"/>
      <c r="R62" s="530"/>
      <c r="S62" s="530"/>
      <c r="T62" s="530"/>
      <c r="U62" s="530"/>
      <c r="V62" s="531"/>
      <c r="W62" s="78"/>
      <c r="AB62" s="181"/>
    </row>
    <row r="63" spans="2:32" s="168" customFormat="1" ht="21" customHeight="1">
      <c r="B63" s="78"/>
      <c r="C63" s="571"/>
      <c r="D63" s="532"/>
      <c r="E63" s="533"/>
      <c r="F63" s="533"/>
      <c r="G63" s="533"/>
      <c r="H63" s="533"/>
      <c r="I63" s="533"/>
      <c r="J63" s="533"/>
      <c r="K63" s="533"/>
      <c r="L63" s="533"/>
      <c r="M63" s="533"/>
      <c r="N63" s="533"/>
      <c r="O63" s="533"/>
      <c r="P63" s="533"/>
      <c r="Q63" s="533"/>
      <c r="R63" s="533"/>
      <c r="S63" s="533"/>
      <c r="T63" s="533"/>
      <c r="U63" s="533"/>
      <c r="V63" s="534"/>
      <c r="W63" s="78"/>
      <c r="AB63" s="181"/>
    </row>
    <row r="64" spans="2:32" s="168" customFormat="1" ht="21" customHeight="1">
      <c r="B64" s="78"/>
      <c r="C64" s="83" t="s">
        <v>37</v>
      </c>
      <c r="D64" s="422"/>
      <c r="E64" s="423"/>
      <c r="F64" s="423"/>
      <c r="G64" s="423"/>
      <c r="H64" s="423"/>
      <c r="I64" s="423"/>
      <c r="J64" s="423"/>
      <c r="K64" s="423"/>
      <c r="L64" s="423"/>
      <c r="M64" s="423"/>
      <c r="N64" s="423"/>
      <c r="O64" s="423"/>
      <c r="P64" s="423"/>
      <c r="Q64" s="423"/>
      <c r="R64" s="423"/>
      <c r="S64" s="423"/>
      <c r="T64" s="423"/>
      <c r="U64" s="423"/>
      <c r="V64" s="423"/>
      <c r="W64" s="78"/>
    </row>
    <row r="65" spans="2:28" s="168" customFormat="1" ht="21" customHeight="1">
      <c r="B65" s="78"/>
      <c r="C65" s="83" t="s">
        <v>1</v>
      </c>
      <c r="D65" s="424"/>
      <c r="E65" s="254"/>
      <c r="F65" s="254"/>
      <c r="G65" s="254"/>
      <c r="H65" s="254"/>
      <c r="I65" s="254"/>
      <c r="J65" s="254"/>
      <c r="K65" s="254"/>
      <c r="L65" s="254"/>
      <c r="M65" s="254"/>
      <c r="N65" s="254"/>
      <c r="O65" s="254"/>
      <c r="P65" s="254"/>
      <c r="Q65" s="254"/>
      <c r="R65" s="254"/>
      <c r="S65" s="254"/>
      <c r="T65" s="254"/>
      <c r="U65" s="254"/>
      <c r="V65" s="254"/>
      <c r="W65" s="78"/>
    </row>
    <row r="66" spans="2:28" s="168" customFormat="1" ht="21" customHeight="1">
      <c r="B66" s="78"/>
      <c r="C66" s="84" t="s">
        <v>16</v>
      </c>
      <c r="D66" s="425"/>
      <c r="E66" s="426"/>
      <c r="F66" s="426"/>
      <c r="G66" s="426"/>
      <c r="H66" s="426"/>
      <c r="I66" s="426"/>
      <c r="J66" s="426"/>
      <c r="K66" s="426"/>
      <c r="L66" s="426"/>
      <c r="M66" s="426"/>
      <c r="N66" s="426"/>
      <c r="O66" s="426"/>
      <c r="P66" s="426"/>
      <c r="Q66" s="426"/>
      <c r="R66" s="426"/>
      <c r="S66" s="426"/>
      <c r="T66" s="426"/>
      <c r="U66" s="426"/>
      <c r="V66" s="426"/>
      <c r="W66" s="78"/>
    </row>
    <row r="67" spans="2:28" s="168" customFormat="1" ht="21" customHeight="1">
      <c r="B67" s="78"/>
      <c r="C67" s="78"/>
      <c r="D67" s="177" t="s">
        <v>1583</v>
      </c>
      <c r="E67" s="402"/>
      <c r="F67" s="402"/>
      <c r="G67" s="402"/>
      <c r="H67" s="402"/>
      <c r="I67" s="402"/>
      <c r="J67" s="402"/>
      <c r="K67" s="402"/>
      <c r="L67" s="402"/>
      <c r="M67" s="402"/>
      <c r="N67" s="402"/>
      <c r="O67" s="402"/>
      <c r="P67" s="402"/>
      <c r="Q67" s="403"/>
      <c r="R67" s="78"/>
      <c r="S67" s="78"/>
      <c r="T67" s="78"/>
      <c r="U67" s="78"/>
      <c r="V67" s="78"/>
      <c r="W67" s="78"/>
    </row>
    <row r="68" spans="2:28" s="168" customFormat="1" ht="21" customHeight="1">
      <c r="B68" s="567" t="s">
        <v>18</v>
      </c>
      <c r="C68" s="567"/>
      <c r="D68" s="567"/>
      <c r="E68" s="567"/>
      <c r="F68" s="567"/>
      <c r="G68" s="567"/>
      <c r="H68" s="567"/>
      <c r="I68" s="567"/>
      <c r="J68" s="567"/>
      <c r="K68" s="567"/>
      <c r="L68" s="567"/>
      <c r="M68" s="567"/>
      <c r="N68" s="567"/>
      <c r="O68" s="567"/>
      <c r="P68" s="567"/>
      <c r="Q68" s="567"/>
      <c r="R68" s="567"/>
      <c r="S68" s="174"/>
      <c r="T68" s="174"/>
      <c r="U68" s="174"/>
      <c r="V68" s="174"/>
      <c r="W68" s="174"/>
    </row>
    <row r="69" spans="2:28" s="168" customFormat="1" ht="21" customHeight="1">
      <c r="B69" s="567"/>
      <c r="C69" s="567"/>
      <c r="D69" s="567"/>
      <c r="E69" s="567"/>
      <c r="F69" s="567"/>
      <c r="G69" s="567"/>
      <c r="H69" s="567"/>
      <c r="I69" s="567"/>
      <c r="J69" s="567"/>
      <c r="K69" s="567"/>
      <c r="L69" s="567"/>
      <c r="M69" s="567"/>
      <c r="N69" s="567"/>
      <c r="O69" s="567"/>
      <c r="P69" s="567"/>
      <c r="Q69" s="567"/>
      <c r="R69" s="567"/>
      <c r="S69" s="174"/>
      <c r="T69" s="174"/>
      <c r="U69" s="174"/>
      <c r="V69" s="174"/>
      <c r="W69" s="174"/>
    </row>
    <row r="70" spans="2:28" s="168" customFormat="1" ht="21" customHeight="1">
      <c r="B70" s="78"/>
      <c r="C70" s="78"/>
      <c r="D70" s="89" t="s">
        <v>1764</v>
      </c>
      <c r="E70" s="78"/>
      <c r="F70" s="78"/>
      <c r="G70" s="78"/>
      <c r="H70" s="78"/>
      <c r="I70" s="78"/>
      <c r="J70" s="78"/>
      <c r="K70" s="78"/>
      <c r="L70" s="78"/>
      <c r="M70" s="78"/>
      <c r="N70" s="78"/>
      <c r="O70" s="78"/>
      <c r="P70" s="78"/>
      <c r="Q70" s="78"/>
      <c r="R70" s="78"/>
      <c r="S70" s="78"/>
      <c r="T70" s="78"/>
      <c r="U70" s="78"/>
      <c r="V70" s="78"/>
      <c r="W70" s="78"/>
    </row>
    <row r="71" spans="2:28" s="168" customFormat="1" ht="21" customHeight="1">
      <c r="B71" s="78"/>
      <c r="C71" s="645" t="s">
        <v>1678</v>
      </c>
      <c r="D71" s="163"/>
      <c r="E71" s="380"/>
      <c r="F71" s="380"/>
      <c r="G71" s="380"/>
      <c r="H71" s="380"/>
      <c r="I71" s="380"/>
      <c r="J71" s="380"/>
      <c r="K71" s="380"/>
      <c r="L71" s="162"/>
      <c r="M71" s="404"/>
      <c r="N71" s="79" t="s">
        <v>1760</v>
      </c>
      <c r="O71" s="78"/>
      <c r="P71" s="78"/>
      <c r="Q71" s="78"/>
      <c r="R71" s="78"/>
      <c r="S71" s="78"/>
      <c r="T71" s="78"/>
      <c r="U71" s="78"/>
      <c r="V71" s="78"/>
      <c r="W71" s="78"/>
    </row>
    <row r="72" spans="2:28" s="168" customFormat="1" ht="21" customHeight="1">
      <c r="B72" s="78"/>
      <c r="C72" s="646"/>
      <c r="D72" s="378"/>
      <c r="E72" s="51"/>
      <c r="F72" s="51"/>
      <c r="G72" s="51"/>
      <c r="H72" s="51"/>
      <c r="I72" s="51"/>
      <c r="J72" s="51"/>
      <c r="K72" s="51"/>
      <c r="L72" s="410"/>
      <c r="M72" s="78"/>
      <c r="N72" s="648" t="s">
        <v>1561</v>
      </c>
      <c r="O72" s="649"/>
      <c r="P72" s="535"/>
      <c r="Q72" s="536"/>
      <c r="R72" s="536"/>
      <c r="S72" s="536"/>
      <c r="T72" s="536"/>
      <c r="U72" s="536"/>
      <c r="V72" s="537"/>
      <c r="W72" s="78"/>
    </row>
    <row r="73" spans="2:28" s="168" customFormat="1" ht="21" customHeight="1">
      <c r="B73" s="78"/>
      <c r="C73" s="646"/>
      <c r="D73" s="378"/>
      <c r="E73" s="51"/>
      <c r="F73" s="51"/>
      <c r="G73" s="51"/>
      <c r="H73" s="51"/>
      <c r="I73" s="51"/>
      <c r="J73" s="51"/>
      <c r="K73" s="51"/>
      <c r="L73" s="410"/>
      <c r="M73" s="78"/>
      <c r="N73" s="650"/>
      <c r="O73" s="651"/>
      <c r="P73" s="538"/>
      <c r="Q73" s="539"/>
      <c r="R73" s="539"/>
      <c r="S73" s="539"/>
      <c r="T73" s="539"/>
      <c r="U73" s="539"/>
      <c r="V73" s="540"/>
      <c r="W73" s="78"/>
    </row>
    <row r="74" spans="2:28" s="168" customFormat="1" ht="21" customHeight="1">
      <c r="B74" s="78"/>
      <c r="C74" s="646"/>
      <c r="D74" s="378"/>
      <c r="E74" s="51"/>
      <c r="F74" s="51"/>
      <c r="G74" s="51"/>
      <c r="H74" s="51"/>
      <c r="I74" s="51"/>
      <c r="J74" s="51"/>
      <c r="K74" s="51"/>
      <c r="L74" s="410"/>
      <c r="M74" s="78"/>
      <c r="N74" s="650"/>
      <c r="O74" s="651"/>
      <c r="P74" s="538"/>
      <c r="Q74" s="539"/>
      <c r="R74" s="539"/>
      <c r="S74" s="539"/>
      <c r="T74" s="539"/>
      <c r="U74" s="539"/>
      <c r="V74" s="540"/>
      <c r="W74" s="78"/>
    </row>
    <row r="75" spans="2:28" s="168" customFormat="1" ht="21" customHeight="1">
      <c r="B75" s="78"/>
      <c r="C75" s="646"/>
      <c r="D75" s="378"/>
      <c r="E75" s="51"/>
      <c r="F75" s="51"/>
      <c r="G75" s="51"/>
      <c r="H75" s="51"/>
      <c r="I75" s="51"/>
      <c r="J75" s="51"/>
      <c r="K75" s="51"/>
      <c r="L75" s="410"/>
      <c r="M75" s="78"/>
      <c r="N75" s="652"/>
      <c r="O75" s="653"/>
      <c r="P75" s="541"/>
      <c r="Q75" s="542"/>
      <c r="R75" s="542"/>
      <c r="S75" s="542"/>
      <c r="T75" s="542"/>
      <c r="U75" s="542"/>
      <c r="V75" s="543"/>
      <c r="W75" s="78"/>
    </row>
    <row r="76" spans="2:28" s="168" customFormat="1" ht="21" customHeight="1">
      <c r="B76" s="78"/>
      <c r="C76" s="646"/>
      <c r="D76" s="378"/>
      <c r="E76" s="51"/>
      <c r="F76" s="51"/>
      <c r="G76" s="51"/>
      <c r="H76" s="51"/>
      <c r="I76" s="51"/>
      <c r="J76" s="51"/>
      <c r="K76" s="51"/>
      <c r="L76" s="410"/>
      <c r="M76" s="78"/>
      <c r="N76" s="667" t="s">
        <v>1560</v>
      </c>
      <c r="O76" s="651"/>
      <c r="P76" s="163"/>
      <c r="Q76" s="380"/>
      <c r="R76" s="380"/>
      <c r="S76" s="380"/>
      <c r="T76" s="380"/>
      <c r="U76" s="380"/>
      <c r="V76" s="162"/>
      <c r="W76" s="78"/>
    </row>
    <row r="77" spans="2:28" s="168" customFormat="1" ht="21" customHeight="1">
      <c r="B77" s="78"/>
      <c r="C77" s="646"/>
      <c r="D77" s="378"/>
      <c r="E77" s="51"/>
      <c r="F77" s="51"/>
      <c r="G77" s="51"/>
      <c r="H77" s="51"/>
      <c r="I77" s="51"/>
      <c r="J77" s="51"/>
      <c r="K77" s="51"/>
      <c r="L77" s="410"/>
      <c r="M77" s="78"/>
      <c r="N77" s="667"/>
      <c r="O77" s="651"/>
      <c r="P77" s="378"/>
      <c r="Q77" s="51"/>
      <c r="R77" s="51"/>
      <c r="S77" s="51"/>
      <c r="T77" s="51"/>
      <c r="U77" s="51"/>
      <c r="V77" s="410"/>
      <c r="W77" s="78"/>
      <c r="Y77" s="354"/>
      <c r="Z77" s="196"/>
      <c r="AA77" s="354"/>
    </row>
    <row r="78" spans="2:28" s="168" customFormat="1" ht="21" customHeight="1">
      <c r="B78" s="78"/>
      <c r="C78" s="646"/>
      <c r="D78" s="378"/>
      <c r="E78" s="51"/>
      <c r="F78" s="51"/>
      <c r="G78" s="51"/>
      <c r="H78" s="51"/>
      <c r="I78" s="51"/>
      <c r="J78" s="51"/>
      <c r="K78" s="51"/>
      <c r="L78" s="410"/>
      <c r="M78" s="78"/>
      <c r="N78" s="668"/>
      <c r="O78" s="653"/>
      <c r="P78" s="164"/>
      <c r="Q78" s="414" t="s">
        <v>1755</v>
      </c>
      <c r="R78" s="542"/>
      <c r="S78" s="542"/>
      <c r="T78" s="542"/>
      <c r="U78" s="542"/>
      <c r="V78" s="165" t="s">
        <v>1756</v>
      </c>
      <c r="W78" s="78"/>
      <c r="Y78" s="354"/>
      <c r="Z78" s="196"/>
      <c r="AA78" s="354"/>
      <c r="AB78" s="181"/>
    </row>
    <row r="79" spans="2:28" s="168" customFormat="1" ht="21" customHeight="1">
      <c r="B79" s="78"/>
      <c r="C79" s="646"/>
      <c r="D79" s="378"/>
      <c r="E79" s="51"/>
      <c r="F79" s="51"/>
      <c r="G79" s="51"/>
      <c r="H79" s="51"/>
      <c r="I79" s="51"/>
      <c r="J79" s="51"/>
      <c r="K79" s="51"/>
      <c r="L79" s="410"/>
      <c r="M79" s="78"/>
      <c r="N79" s="654" t="s">
        <v>1562</v>
      </c>
      <c r="O79" s="655"/>
      <c r="P79" s="427"/>
      <c r="Q79" s="381"/>
      <c r="R79" s="381"/>
      <c r="S79" s="381"/>
      <c r="T79" s="381"/>
      <c r="U79" s="381"/>
      <c r="V79" s="428"/>
      <c r="W79" s="78"/>
      <c r="AB79" s="181"/>
    </row>
    <row r="80" spans="2:28" s="168" customFormat="1" ht="21" customHeight="1">
      <c r="B80" s="78"/>
      <c r="C80" s="646"/>
      <c r="D80" s="378"/>
      <c r="E80" s="51"/>
      <c r="F80" s="51"/>
      <c r="G80" s="51"/>
      <c r="H80" s="51"/>
      <c r="I80" s="51"/>
      <c r="J80" s="51"/>
      <c r="K80" s="51"/>
      <c r="L80" s="410"/>
      <c r="M80" s="78"/>
      <c r="N80" s="669" t="s">
        <v>1759</v>
      </c>
      <c r="O80" s="663"/>
      <c r="P80" s="671"/>
      <c r="Q80" s="672"/>
      <c r="R80" s="672"/>
      <c r="S80" s="672"/>
      <c r="T80" s="672"/>
      <c r="U80" s="672"/>
      <c r="V80" s="673"/>
      <c r="W80" s="78"/>
      <c r="AB80" s="181"/>
    </row>
    <row r="81" spans="2:39" s="168" customFormat="1" ht="21" customHeight="1">
      <c r="B81" s="78"/>
      <c r="C81" s="646"/>
      <c r="D81" s="378"/>
      <c r="E81" s="51"/>
      <c r="F81" s="51"/>
      <c r="G81" s="51"/>
      <c r="H81" s="51"/>
      <c r="I81" s="51"/>
      <c r="J81" s="51"/>
      <c r="K81" s="51"/>
      <c r="L81" s="410"/>
      <c r="M81" s="78"/>
      <c r="N81" s="663"/>
      <c r="O81" s="663"/>
      <c r="P81" s="674"/>
      <c r="Q81" s="675"/>
      <c r="R81" s="675"/>
      <c r="S81" s="675"/>
      <c r="T81" s="675"/>
      <c r="U81" s="675"/>
      <c r="V81" s="676"/>
      <c r="W81" s="78"/>
      <c r="Y81" s="354"/>
      <c r="Z81" s="178"/>
      <c r="AA81" s="354"/>
    </row>
    <row r="82" spans="2:39" s="168" customFormat="1" ht="21" customHeight="1">
      <c r="B82" s="78"/>
      <c r="C82" s="647"/>
      <c r="D82" s="164"/>
      <c r="E82" s="379"/>
      <c r="F82" s="379"/>
      <c r="G82" s="379"/>
      <c r="H82" s="379"/>
      <c r="I82" s="379"/>
      <c r="J82" s="379"/>
      <c r="K82" s="379"/>
      <c r="L82" s="165"/>
      <c r="M82" s="78"/>
      <c r="N82" s="663"/>
      <c r="O82" s="663"/>
      <c r="P82" s="677"/>
      <c r="Q82" s="678"/>
      <c r="R82" s="678"/>
      <c r="S82" s="678"/>
      <c r="T82" s="678"/>
      <c r="U82" s="678"/>
      <c r="V82" s="679"/>
      <c r="W82" s="78"/>
      <c r="Y82" s="354"/>
      <c r="Z82" s="178"/>
      <c r="AA82" s="354"/>
      <c r="AC82" s="171"/>
      <c r="AD82" s="171"/>
      <c r="AE82" s="171"/>
      <c r="AF82" s="171"/>
      <c r="AG82" s="171"/>
      <c r="AH82" s="171"/>
      <c r="AI82" s="171"/>
      <c r="AJ82" s="171"/>
      <c r="AK82" s="171"/>
      <c r="AL82" s="171"/>
      <c r="AM82" s="171"/>
    </row>
    <row r="83" spans="2:39" s="168" customFormat="1" ht="21" customHeight="1">
      <c r="B83" s="78"/>
      <c r="C83" s="79"/>
      <c r="D83" s="78"/>
      <c r="E83" s="78"/>
      <c r="F83" s="78"/>
      <c r="G83" s="78"/>
      <c r="H83" s="78"/>
      <c r="I83" s="78"/>
      <c r="J83" s="78"/>
      <c r="K83" s="78"/>
      <c r="L83" s="78"/>
      <c r="M83" s="78"/>
      <c r="N83" s="78"/>
      <c r="O83" s="78"/>
      <c r="P83" s="78"/>
      <c r="Q83" s="78"/>
      <c r="R83" s="78"/>
      <c r="S83" s="78"/>
      <c r="T83" s="78"/>
      <c r="U83" s="78"/>
      <c r="V83" s="78"/>
      <c r="W83" s="78"/>
      <c r="Y83" s="354"/>
      <c r="Z83" s="178"/>
      <c r="AA83" s="354"/>
    </row>
    <row r="84" spans="2:39" ht="21" customHeight="1">
      <c r="B84" s="567" t="s">
        <v>1509</v>
      </c>
      <c r="C84" s="567"/>
      <c r="D84" s="567"/>
      <c r="E84" s="593" t="s">
        <v>1557</v>
      </c>
      <c r="F84" s="593"/>
      <c r="G84" s="593"/>
      <c r="H84" s="593"/>
      <c r="I84" s="593"/>
      <c r="J84" s="593"/>
      <c r="K84" s="593"/>
      <c r="L84" s="593"/>
      <c r="M84" s="593"/>
      <c r="N84" s="401"/>
      <c r="O84" s="401"/>
      <c r="P84" s="401"/>
      <c r="Q84" s="401"/>
      <c r="R84" s="401"/>
      <c r="S84" s="401"/>
      <c r="T84" s="401"/>
      <c r="U84" s="401"/>
      <c r="V84" s="401"/>
      <c r="W84" s="401"/>
    </row>
    <row r="85" spans="2:39" ht="21" customHeight="1">
      <c r="B85" s="567"/>
      <c r="C85" s="567"/>
      <c r="D85" s="567"/>
      <c r="E85" s="593"/>
      <c r="F85" s="593"/>
      <c r="G85" s="593"/>
      <c r="H85" s="593"/>
      <c r="I85" s="593"/>
      <c r="J85" s="593"/>
      <c r="K85" s="593"/>
      <c r="L85" s="593"/>
      <c r="M85" s="593"/>
      <c r="N85" s="401"/>
      <c r="O85" s="401"/>
      <c r="P85" s="401"/>
      <c r="Q85" s="401"/>
      <c r="R85" s="401"/>
      <c r="S85" s="401"/>
      <c r="T85" s="401"/>
      <c r="U85" s="401"/>
      <c r="V85" s="401"/>
      <c r="W85" s="401"/>
    </row>
    <row r="86" spans="2:39" ht="21" customHeight="1">
      <c r="B86" s="78"/>
      <c r="C86" s="78"/>
      <c r="D86" s="80"/>
      <c r="E86" s="78"/>
      <c r="F86" s="408"/>
      <c r="G86" s="408"/>
      <c r="H86" s="408"/>
      <c r="I86" s="408"/>
      <c r="J86" s="408"/>
      <c r="K86" s="86" t="s">
        <v>1556</v>
      </c>
      <c r="L86" s="408"/>
      <c r="M86" s="408"/>
      <c r="N86" s="408"/>
      <c r="O86" s="408"/>
      <c r="P86" s="408"/>
      <c r="Q86" s="408"/>
      <c r="R86" s="408"/>
      <c r="S86" s="408"/>
      <c r="T86" s="408"/>
      <c r="U86" s="408"/>
      <c r="V86" s="408"/>
      <c r="W86" s="408"/>
    </row>
    <row r="87" spans="2:39" ht="21" customHeight="1">
      <c r="B87" s="78"/>
      <c r="C87" s="572" t="s">
        <v>1570</v>
      </c>
      <c r="D87" s="636"/>
      <c r="E87" s="637"/>
      <c r="F87" s="637"/>
      <c r="G87" s="637"/>
      <c r="H87" s="637"/>
      <c r="I87" s="638"/>
      <c r="J87" s="408"/>
      <c r="K87" s="575"/>
      <c r="L87" s="576"/>
      <c r="M87" s="576"/>
      <c r="N87" s="576"/>
      <c r="O87" s="576"/>
      <c r="P87" s="576"/>
      <c r="Q87" s="576"/>
      <c r="R87" s="577"/>
      <c r="S87" s="408"/>
      <c r="T87" s="408"/>
      <c r="U87" s="408"/>
      <c r="V87" s="408"/>
      <c r="W87" s="408"/>
    </row>
    <row r="88" spans="2:39" ht="21" customHeight="1">
      <c r="B88" s="78"/>
      <c r="C88" s="573"/>
      <c r="D88" s="639"/>
      <c r="E88" s="640"/>
      <c r="F88" s="640"/>
      <c r="G88" s="640"/>
      <c r="H88" s="640"/>
      <c r="I88" s="641"/>
      <c r="J88" s="408"/>
      <c r="K88" s="578"/>
      <c r="L88" s="579"/>
      <c r="M88" s="579"/>
      <c r="N88" s="579"/>
      <c r="O88" s="579"/>
      <c r="P88" s="579"/>
      <c r="Q88" s="579"/>
      <c r="R88" s="580"/>
      <c r="S88" s="408"/>
      <c r="T88" s="408"/>
      <c r="U88" s="408"/>
      <c r="V88" s="408"/>
      <c r="W88" s="408"/>
    </row>
    <row r="89" spans="2:39" ht="21" customHeight="1">
      <c r="B89" s="78"/>
      <c r="C89" s="574"/>
      <c r="D89" s="642"/>
      <c r="E89" s="643"/>
      <c r="F89" s="643"/>
      <c r="G89" s="643"/>
      <c r="H89" s="643"/>
      <c r="I89" s="644"/>
      <c r="J89" s="408"/>
      <c r="K89" s="578"/>
      <c r="L89" s="579"/>
      <c r="M89" s="579"/>
      <c r="N89" s="579"/>
      <c r="O89" s="579"/>
      <c r="P89" s="579"/>
      <c r="Q89" s="579"/>
      <c r="R89" s="580"/>
      <c r="S89" s="408"/>
      <c r="T89" s="408"/>
      <c r="U89" s="408"/>
      <c r="V89" s="408"/>
      <c r="W89" s="408"/>
    </row>
    <row r="90" spans="2:39" ht="21" customHeight="1">
      <c r="B90" s="78"/>
      <c r="C90" s="86"/>
      <c r="D90" s="78"/>
      <c r="E90" s="78"/>
      <c r="F90" s="408"/>
      <c r="G90" s="408"/>
      <c r="H90" s="408"/>
      <c r="I90" s="408"/>
      <c r="J90" s="408"/>
      <c r="K90" s="578"/>
      <c r="L90" s="579"/>
      <c r="M90" s="579"/>
      <c r="N90" s="579"/>
      <c r="O90" s="579"/>
      <c r="P90" s="579"/>
      <c r="Q90" s="579"/>
      <c r="R90" s="580"/>
      <c r="S90" s="408"/>
      <c r="T90" s="408"/>
      <c r="U90" s="408"/>
      <c r="V90" s="408"/>
      <c r="W90" s="408"/>
    </row>
    <row r="91" spans="2:39" ht="21" customHeight="1">
      <c r="B91" s="408"/>
      <c r="C91" s="408"/>
      <c r="D91" s="408"/>
      <c r="E91" s="409" t="s">
        <v>1757</v>
      </c>
      <c r="F91" s="408"/>
      <c r="G91" s="408"/>
      <c r="H91" s="408"/>
      <c r="I91" s="408"/>
      <c r="J91" s="408"/>
      <c r="K91" s="578"/>
      <c r="L91" s="579"/>
      <c r="M91" s="579"/>
      <c r="N91" s="579"/>
      <c r="O91" s="579"/>
      <c r="P91" s="579"/>
      <c r="Q91" s="579"/>
      <c r="R91" s="580"/>
      <c r="S91" s="408"/>
      <c r="T91" s="408"/>
      <c r="U91" s="408"/>
      <c r="V91" s="408"/>
      <c r="W91" s="408"/>
    </row>
    <row r="92" spans="2:39" ht="21" customHeight="1">
      <c r="B92" s="408"/>
      <c r="C92" s="408"/>
      <c r="D92" s="408"/>
      <c r="E92" s="409" t="s">
        <v>1758</v>
      </c>
      <c r="F92" s="408"/>
      <c r="G92" s="408"/>
      <c r="H92" s="408"/>
      <c r="I92" s="408"/>
      <c r="J92" s="408"/>
      <c r="K92" s="578"/>
      <c r="L92" s="579"/>
      <c r="M92" s="579"/>
      <c r="N92" s="579"/>
      <c r="O92" s="579"/>
      <c r="P92" s="579"/>
      <c r="Q92" s="579"/>
      <c r="R92" s="580"/>
      <c r="S92" s="408"/>
      <c r="T92" s="408"/>
      <c r="U92" s="408"/>
      <c r="V92" s="408"/>
      <c r="W92" s="408"/>
    </row>
    <row r="93" spans="2:39" ht="21" customHeight="1">
      <c r="B93" s="408"/>
      <c r="C93" s="408"/>
      <c r="D93" s="408"/>
      <c r="E93" s="409" t="s">
        <v>1558</v>
      </c>
      <c r="F93" s="408"/>
      <c r="G93" s="408"/>
      <c r="H93" s="408"/>
      <c r="I93" s="408"/>
      <c r="J93" s="408"/>
      <c r="K93" s="578"/>
      <c r="L93" s="579"/>
      <c r="M93" s="579"/>
      <c r="N93" s="579"/>
      <c r="O93" s="579"/>
      <c r="P93" s="579"/>
      <c r="Q93" s="579"/>
      <c r="R93" s="580"/>
      <c r="S93" s="408"/>
      <c r="T93" s="408"/>
      <c r="U93" s="408"/>
      <c r="V93" s="408"/>
      <c r="W93" s="408"/>
    </row>
    <row r="94" spans="2:39" ht="21" customHeight="1">
      <c r="B94" s="408"/>
      <c r="C94" s="408"/>
      <c r="D94" s="408"/>
      <c r="E94" s="409" t="s">
        <v>1559</v>
      </c>
      <c r="F94" s="408"/>
      <c r="G94" s="408"/>
      <c r="H94" s="408"/>
      <c r="I94" s="408"/>
      <c r="J94" s="408"/>
      <c r="K94" s="581"/>
      <c r="L94" s="582"/>
      <c r="M94" s="582"/>
      <c r="N94" s="582"/>
      <c r="O94" s="582"/>
      <c r="P94" s="582"/>
      <c r="Q94" s="582"/>
      <c r="R94" s="583"/>
      <c r="S94" s="408"/>
      <c r="T94" s="408"/>
      <c r="U94" s="408"/>
      <c r="V94" s="408"/>
      <c r="W94" s="408"/>
    </row>
    <row r="95" spans="2:39" ht="21" customHeight="1">
      <c r="B95" s="408"/>
      <c r="C95" s="408"/>
      <c r="D95" s="408"/>
      <c r="E95" s="408"/>
      <c r="F95" s="408"/>
      <c r="G95" s="408"/>
      <c r="H95" s="408"/>
      <c r="I95" s="408"/>
      <c r="J95" s="408"/>
      <c r="K95" s="408"/>
      <c r="L95" s="408"/>
      <c r="M95" s="408"/>
      <c r="N95" s="408"/>
      <c r="O95" s="408"/>
      <c r="P95" s="408"/>
      <c r="Q95" s="408"/>
      <c r="R95" s="408"/>
      <c r="S95" s="408"/>
      <c r="T95" s="408"/>
      <c r="U95" s="408"/>
      <c r="V95" s="408"/>
      <c r="W95" s="408"/>
    </row>
    <row r="96" spans="2:39" ht="21" customHeight="1">
      <c r="B96" s="567" t="s">
        <v>1575</v>
      </c>
      <c r="C96" s="567"/>
      <c r="D96" s="567"/>
      <c r="E96" s="567"/>
      <c r="F96" s="567"/>
      <c r="G96" s="567"/>
      <c r="H96" s="567"/>
      <c r="I96" s="567"/>
      <c r="J96" s="401"/>
      <c r="K96" s="401"/>
      <c r="L96" s="401"/>
      <c r="M96" s="401"/>
      <c r="N96" s="401"/>
      <c r="O96" s="401"/>
      <c r="P96" s="401"/>
      <c r="Q96" s="401"/>
      <c r="R96" s="401"/>
      <c r="S96" s="401"/>
      <c r="T96" s="401"/>
      <c r="U96" s="401"/>
      <c r="V96" s="401"/>
      <c r="W96" s="401"/>
    </row>
    <row r="97" spans="2:23" ht="21" customHeight="1">
      <c r="B97" s="567"/>
      <c r="C97" s="567"/>
      <c r="D97" s="567"/>
      <c r="E97" s="567"/>
      <c r="F97" s="567"/>
      <c r="G97" s="567"/>
      <c r="H97" s="567"/>
      <c r="I97" s="567"/>
      <c r="J97" s="401"/>
      <c r="K97" s="401"/>
      <c r="L97" s="401"/>
      <c r="M97" s="401"/>
      <c r="N97" s="401"/>
      <c r="O97" s="401"/>
      <c r="P97" s="401"/>
      <c r="Q97" s="401"/>
      <c r="R97" s="401"/>
      <c r="S97" s="401"/>
      <c r="T97" s="401"/>
      <c r="U97" s="401"/>
      <c r="V97" s="401"/>
      <c r="W97" s="401"/>
    </row>
    <row r="98" spans="2:23" ht="21" customHeight="1">
      <c r="B98" s="408"/>
      <c r="C98" s="408"/>
      <c r="D98" s="408"/>
      <c r="E98" s="408"/>
      <c r="F98" s="408"/>
      <c r="G98" s="408"/>
      <c r="H98" s="408"/>
      <c r="I98" s="408"/>
      <c r="J98" s="408"/>
      <c r="K98" s="408"/>
      <c r="L98" s="408"/>
      <c r="M98" s="408"/>
      <c r="N98" s="408"/>
      <c r="O98" s="408"/>
      <c r="P98" s="408"/>
      <c r="Q98" s="408"/>
      <c r="R98" s="408"/>
      <c r="S98" s="408"/>
      <c r="T98" s="408"/>
      <c r="U98" s="408"/>
      <c r="V98" s="408"/>
      <c r="W98" s="408"/>
    </row>
    <row r="99" spans="2:23" ht="21" customHeight="1">
      <c r="B99" s="408"/>
      <c r="C99" s="627"/>
      <c r="D99" s="628"/>
      <c r="E99" s="628"/>
      <c r="F99" s="628"/>
      <c r="G99" s="628"/>
      <c r="H99" s="628"/>
      <c r="I99" s="628"/>
      <c r="J99" s="628"/>
      <c r="K99" s="628"/>
      <c r="L99" s="628"/>
      <c r="M99" s="628"/>
      <c r="N99" s="628"/>
      <c r="O99" s="628"/>
      <c r="P99" s="628"/>
      <c r="Q99" s="628"/>
      <c r="R99" s="628"/>
      <c r="S99" s="628"/>
      <c r="T99" s="628"/>
      <c r="U99" s="628"/>
      <c r="V99" s="629"/>
      <c r="W99" s="408"/>
    </row>
    <row r="100" spans="2:23" ht="21" customHeight="1">
      <c r="B100" s="408"/>
      <c r="C100" s="630"/>
      <c r="D100" s="631"/>
      <c r="E100" s="631"/>
      <c r="F100" s="631"/>
      <c r="G100" s="631"/>
      <c r="H100" s="631"/>
      <c r="I100" s="631"/>
      <c r="J100" s="631"/>
      <c r="K100" s="631"/>
      <c r="L100" s="631"/>
      <c r="M100" s="631"/>
      <c r="N100" s="631"/>
      <c r="O100" s="631"/>
      <c r="P100" s="631"/>
      <c r="Q100" s="631"/>
      <c r="R100" s="631"/>
      <c r="S100" s="631"/>
      <c r="T100" s="631"/>
      <c r="U100" s="631"/>
      <c r="V100" s="632"/>
      <c r="W100" s="408"/>
    </row>
    <row r="101" spans="2:23" ht="21" customHeight="1">
      <c r="B101" s="408"/>
      <c r="C101" s="630"/>
      <c r="D101" s="631"/>
      <c r="E101" s="631"/>
      <c r="F101" s="631"/>
      <c r="G101" s="631"/>
      <c r="H101" s="631"/>
      <c r="I101" s="631"/>
      <c r="J101" s="631"/>
      <c r="K101" s="631"/>
      <c r="L101" s="631"/>
      <c r="M101" s="631"/>
      <c r="N101" s="631"/>
      <c r="O101" s="631"/>
      <c r="P101" s="631"/>
      <c r="Q101" s="631"/>
      <c r="R101" s="631"/>
      <c r="S101" s="631"/>
      <c r="T101" s="631"/>
      <c r="U101" s="631"/>
      <c r="V101" s="632"/>
      <c r="W101" s="408"/>
    </row>
    <row r="102" spans="2:23" ht="21" customHeight="1">
      <c r="B102" s="408"/>
      <c r="C102" s="630"/>
      <c r="D102" s="631"/>
      <c r="E102" s="631"/>
      <c r="F102" s="631"/>
      <c r="G102" s="631"/>
      <c r="H102" s="631"/>
      <c r="I102" s="631"/>
      <c r="J102" s="631"/>
      <c r="K102" s="631"/>
      <c r="L102" s="631"/>
      <c r="M102" s="631"/>
      <c r="N102" s="631"/>
      <c r="O102" s="631"/>
      <c r="P102" s="631"/>
      <c r="Q102" s="631"/>
      <c r="R102" s="631"/>
      <c r="S102" s="631"/>
      <c r="T102" s="631"/>
      <c r="U102" s="631"/>
      <c r="V102" s="632"/>
      <c r="W102" s="408"/>
    </row>
    <row r="103" spans="2:23" ht="21" customHeight="1">
      <c r="B103" s="408"/>
      <c r="C103" s="630"/>
      <c r="D103" s="631"/>
      <c r="E103" s="631"/>
      <c r="F103" s="631"/>
      <c r="G103" s="631"/>
      <c r="H103" s="631"/>
      <c r="I103" s="631"/>
      <c r="J103" s="631"/>
      <c r="K103" s="631"/>
      <c r="L103" s="631"/>
      <c r="M103" s="631"/>
      <c r="N103" s="631"/>
      <c r="O103" s="631"/>
      <c r="P103" s="631"/>
      <c r="Q103" s="631"/>
      <c r="R103" s="631"/>
      <c r="S103" s="631"/>
      <c r="T103" s="631"/>
      <c r="U103" s="631"/>
      <c r="V103" s="632"/>
      <c r="W103" s="408"/>
    </row>
    <row r="104" spans="2:23" ht="21" customHeight="1">
      <c r="B104" s="408"/>
      <c r="C104" s="630"/>
      <c r="D104" s="631"/>
      <c r="E104" s="631"/>
      <c r="F104" s="631"/>
      <c r="G104" s="631"/>
      <c r="H104" s="631"/>
      <c r="I104" s="631"/>
      <c r="J104" s="631"/>
      <c r="K104" s="631"/>
      <c r="L104" s="631"/>
      <c r="M104" s="631"/>
      <c r="N104" s="631"/>
      <c r="O104" s="631"/>
      <c r="P104" s="631"/>
      <c r="Q104" s="631"/>
      <c r="R104" s="631"/>
      <c r="S104" s="631"/>
      <c r="T104" s="631"/>
      <c r="U104" s="631"/>
      <c r="V104" s="632"/>
      <c r="W104" s="408"/>
    </row>
    <row r="105" spans="2:23" ht="21" customHeight="1">
      <c r="B105" s="408"/>
      <c r="C105" s="633"/>
      <c r="D105" s="634"/>
      <c r="E105" s="634"/>
      <c r="F105" s="634"/>
      <c r="G105" s="634"/>
      <c r="H105" s="634"/>
      <c r="I105" s="634"/>
      <c r="J105" s="634"/>
      <c r="K105" s="634"/>
      <c r="L105" s="634"/>
      <c r="M105" s="634"/>
      <c r="N105" s="634"/>
      <c r="O105" s="634"/>
      <c r="P105" s="634"/>
      <c r="Q105" s="634"/>
      <c r="R105" s="634"/>
      <c r="S105" s="634"/>
      <c r="T105" s="634"/>
      <c r="U105" s="634"/>
      <c r="V105" s="635"/>
      <c r="W105" s="408"/>
    </row>
    <row r="106" spans="2:23" ht="21" customHeight="1">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row>
    <row r="107" spans="2:23" ht="21" customHeight="1">
      <c r="B107" s="401"/>
      <c r="C107" s="401"/>
      <c r="D107" s="401"/>
      <c r="E107" s="401"/>
      <c r="F107" s="401"/>
      <c r="G107" s="401"/>
      <c r="H107" s="401"/>
      <c r="I107" s="401"/>
      <c r="J107" s="401"/>
      <c r="K107" s="401"/>
      <c r="L107" s="401"/>
      <c r="M107" s="401"/>
      <c r="N107" s="401"/>
      <c r="O107" s="401"/>
      <c r="P107" s="401"/>
      <c r="Q107" s="401"/>
      <c r="R107" s="401"/>
      <c r="S107" s="401"/>
      <c r="T107" s="401"/>
      <c r="U107" s="401"/>
      <c r="V107" s="401"/>
      <c r="W107" s="401"/>
    </row>
    <row r="108" spans="2:23" ht="21" customHeight="1">
      <c r="C108" s="179"/>
      <c r="N108" s="624" t="s">
        <v>262</v>
      </c>
      <c r="O108" s="624"/>
      <c r="P108" s="624"/>
      <c r="Q108" s="624"/>
      <c r="R108" s="624"/>
      <c r="S108" s="624"/>
      <c r="T108" s="624"/>
      <c r="U108" s="624"/>
      <c r="V108" s="624"/>
      <c r="W108" s="624"/>
    </row>
    <row r="109" spans="2:23" ht="21" customHeight="1">
      <c r="C109" s="179"/>
      <c r="N109" s="625" t="s">
        <v>264</v>
      </c>
      <c r="O109" s="625"/>
      <c r="P109" s="625"/>
      <c r="Q109" s="625"/>
      <c r="R109" s="625"/>
      <c r="S109" s="625"/>
      <c r="T109" s="625"/>
      <c r="U109" s="625"/>
      <c r="V109" s="625"/>
      <c r="W109" s="625"/>
    </row>
    <row r="110" spans="2:23" ht="21" customHeight="1">
      <c r="C110" s="179"/>
      <c r="N110" s="625" t="s">
        <v>266</v>
      </c>
      <c r="O110" s="625"/>
      <c r="P110" s="625"/>
      <c r="Q110" s="625"/>
      <c r="R110" s="625"/>
      <c r="S110" s="625"/>
      <c r="T110" s="625"/>
      <c r="U110" s="625"/>
      <c r="V110" s="625"/>
      <c r="W110" s="625"/>
    </row>
    <row r="111" spans="2:23" ht="21" customHeight="1">
      <c r="C111" s="179"/>
      <c r="N111" s="625" t="s">
        <v>265</v>
      </c>
      <c r="O111" s="625"/>
      <c r="P111" s="625"/>
      <c r="Q111" s="625"/>
      <c r="R111" s="625"/>
      <c r="S111" s="625"/>
      <c r="T111" s="625"/>
      <c r="U111" s="625"/>
      <c r="V111" s="625"/>
      <c r="W111" s="625"/>
    </row>
    <row r="112" spans="2:23" ht="21" customHeight="1">
      <c r="C112" s="179"/>
      <c r="N112" s="625" t="s">
        <v>267</v>
      </c>
      <c r="O112" s="625"/>
      <c r="P112" s="625"/>
      <c r="Q112" s="625"/>
      <c r="R112" s="625"/>
      <c r="S112" s="625"/>
      <c r="T112" s="625"/>
      <c r="U112" s="625"/>
      <c r="V112" s="625"/>
      <c r="W112" s="625"/>
    </row>
    <row r="113" spans="2:23" ht="21" customHeight="1">
      <c r="C113" s="179"/>
      <c r="N113" s="626" t="s">
        <v>263</v>
      </c>
      <c r="O113" s="626"/>
      <c r="P113" s="626"/>
      <c r="Q113" s="626"/>
      <c r="R113" s="626"/>
      <c r="S113" s="626"/>
      <c r="T113" s="626"/>
      <c r="U113" s="626"/>
      <c r="V113" s="626"/>
      <c r="W113" s="626"/>
    </row>
    <row r="114" spans="2:23" ht="21" customHeight="1">
      <c r="C114" s="179"/>
    </row>
    <row r="115" spans="2:23" ht="21" customHeight="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row>
    <row r="116" spans="2:23" ht="21" customHeight="1">
      <c r="B116" s="614" t="s">
        <v>1308</v>
      </c>
      <c r="C116" s="614"/>
      <c r="D116" s="614"/>
      <c r="E116" s="614"/>
      <c r="F116" s="614"/>
      <c r="G116" s="614"/>
      <c r="H116" s="614"/>
      <c r="I116" s="614"/>
      <c r="J116" s="614"/>
      <c r="K116" s="614"/>
      <c r="L116" s="614"/>
      <c r="M116" s="614"/>
      <c r="N116" s="614"/>
      <c r="O116" s="614"/>
      <c r="P116" s="614"/>
      <c r="Q116" s="614"/>
      <c r="R116" s="614"/>
      <c r="S116" s="614"/>
      <c r="T116" s="614"/>
      <c r="U116" s="614"/>
      <c r="V116" s="614"/>
      <c r="W116" s="614"/>
    </row>
    <row r="117" spans="2:23" ht="21" customHeight="1">
      <c r="B117" s="614"/>
      <c r="C117" s="614"/>
      <c r="D117" s="614"/>
      <c r="E117" s="614"/>
      <c r="F117" s="614"/>
      <c r="G117" s="614"/>
      <c r="H117" s="614"/>
      <c r="I117" s="614"/>
      <c r="J117" s="614"/>
      <c r="K117" s="614"/>
      <c r="L117" s="614"/>
      <c r="M117" s="614"/>
      <c r="N117" s="614"/>
      <c r="O117" s="614"/>
      <c r="P117" s="614"/>
      <c r="Q117" s="614"/>
      <c r="R117" s="614"/>
      <c r="S117" s="614"/>
      <c r="T117" s="614"/>
      <c r="U117" s="614"/>
      <c r="V117" s="614"/>
      <c r="W117" s="614"/>
    </row>
    <row r="118" spans="2:23" ht="21" customHeight="1">
      <c r="B118" s="614"/>
      <c r="C118" s="614"/>
      <c r="D118" s="614"/>
      <c r="E118" s="614"/>
      <c r="F118" s="614"/>
      <c r="G118" s="614"/>
      <c r="H118" s="614"/>
      <c r="I118" s="614"/>
      <c r="J118" s="614"/>
      <c r="K118" s="614"/>
      <c r="L118" s="614"/>
      <c r="M118" s="614"/>
      <c r="N118" s="614"/>
      <c r="O118" s="614"/>
      <c r="P118" s="614"/>
      <c r="Q118" s="614"/>
      <c r="R118" s="614"/>
      <c r="S118" s="614"/>
      <c r="T118" s="614"/>
      <c r="U118" s="614"/>
      <c r="V118" s="614"/>
      <c r="W118" s="614"/>
    </row>
  </sheetData>
  <sheetProtection algorithmName="SHA-512" hashValue="/RyFNzrWIHVbRI+bfy7kYLlDo7hWQuhBOEiHB/HT57gR+5OvXOLNMMnROT5eNZstzMQ5/dLR+DMmdo2HU5wsXQ==" saltValue="U25/PJjZppru/hwxyk4BGQ==" spinCount="100000" sheet="1" objects="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D3:K3"/>
    <mergeCell ref="M4:N4"/>
    <mergeCell ref="M5:N5"/>
    <mergeCell ref="M6:N6"/>
    <mergeCell ref="M7:N7"/>
    <mergeCell ref="M8:N8"/>
    <mergeCell ref="M9:N9"/>
    <mergeCell ref="D4:K4"/>
    <mergeCell ref="D5:K5"/>
    <mergeCell ref="D6:K6"/>
    <mergeCell ref="D7:K7"/>
    <mergeCell ref="D8:K8"/>
    <mergeCell ref="D9:K9"/>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10"/>
  <sheetViews>
    <sheetView workbookViewId="0">
      <selection activeCell="D63" sqref="D63:F63"/>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56" hidden="1" customWidth="1"/>
    <col min="26" max="26" width="31.75" style="468" customWidth="1"/>
    <col min="27" max="27" width="31.25" style="358" customWidth="1"/>
    <col min="28" max="28" width="2.25" style="62" customWidth="1"/>
    <col min="29" max="16384" width="2.5" style="62"/>
  </cols>
  <sheetData>
    <row r="1" spans="2:38" ht="40.5" customHeight="1">
      <c r="B1" s="221" t="s">
        <v>1763</v>
      </c>
      <c r="C1" s="431"/>
      <c r="D1" s="431"/>
      <c r="V1" s="442" t="s">
        <v>1768</v>
      </c>
      <c r="X1" s="221" t="s">
        <v>1661</v>
      </c>
      <c r="Y1" s="240"/>
      <c r="Z1" s="358" t="s">
        <v>1667</v>
      </c>
      <c r="AA1" s="62"/>
    </row>
    <row r="2" spans="2:38" ht="21" customHeight="1">
      <c r="B2" s="71"/>
      <c r="C2" s="71"/>
      <c r="D2" s="71"/>
      <c r="E2" s="71"/>
      <c r="F2" s="71"/>
      <c r="G2" s="71"/>
      <c r="H2" s="71"/>
      <c r="I2" s="71"/>
      <c r="J2" s="71"/>
      <c r="K2" s="71"/>
      <c r="L2" s="71"/>
      <c r="M2" s="71"/>
      <c r="N2" s="71"/>
      <c r="O2" s="71"/>
      <c r="P2" s="71"/>
      <c r="Q2" s="71"/>
      <c r="R2" s="71"/>
      <c r="S2" s="71"/>
      <c r="T2" s="71"/>
      <c r="U2" s="71"/>
      <c r="V2" s="356"/>
      <c r="W2" s="356"/>
      <c r="X2" s="357" t="s">
        <v>1593</v>
      </c>
      <c r="Y2" s="351">
        <v>0</v>
      </c>
      <c r="Z2" s="467" t="e">
        <f>CHOOSE(Y2,"クレジット","事前振込","請求書（メール）","請求書（郵送）")</f>
        <v>#VALUE!</v>
      </c>
      <c r="AA2" s="220"/>
    </row>
    <row r="3" spans="2:38" ht="21" customHeight="1">
      <c r="B3" s="71"/>
      <c r="C3" s="66" t="s">
        <v>229</v>
      </c>
      <c r="D3" s="704" t="s">
        <v>1319</v>
      </c>
      <c r="E3" s="704"/>
      <c r="F3" s="704"/>
      <c r="G3" s="704"/>
      <c r="H3" s="704"/>
      <c r="I3" s="704"/>
      <c r="J3" s="704"/>
      <c r="K3" s="705"/>
      <c r="L3" s="66" t="s">
        <v>11</v>
      </c>
      <c r="M3" s="71"/>
      <c r="N3" s="71"/>
      <c r="O3" s="71"/>
      <c r="P3" s="71"/>
      <c r="Q3" s="71"/>
      <c r="R3" s="71"/>
      <c r="S3" s="71"/>
      <c r="T3" s="71"/>
      <c r="U3" s="71"/>
      <c r="V3" s="356"/>
      <c r="W3" s="356"/>
      <c r="X3" s="357" t="s">
        <v>1662</v>
      </c>
      <c r="Y3" s="351"/>
      <c r="Z3" s="467" t="e">
        <f>CHOOSE(Y3,"担当様宛","担当様以外")</f>
        <v>#VALUE!</v>
      </c>
      <c r="AA3" s="220"/>
    </row>
    <row r="4" spans="2:38" ht="21" customHeight="1">
      <c r="B4" s="71"/>
      <c r="C4" s="59" t="s">
        <v>5</v>
      </c>
      <c r="D4" s="551"/>
      <c r="E4" s="552"/>
      <c r="F4" s="552"/>
      <c r="G4" s="552"/>
      <c r="H4" s="552"/>
      <c r="I4" s="552"/>
      <c r="J4" s="552"/>
      <c r="K4" s="444"/>
      <c r="L4" s="706" t="s">
        <v>5</v>
      </c>
      <c r="M4" s="707"/>
      <c r="N4" s="551"/>
      <c r="O4" s="552"/>
      <c r="P4" s="552"/>
      <c r="Q4" s="552"/>
      <c r="R4" s="552"/>
      <c r="S4" s="552"/>
      <c r="T4" s="552"/>
      <c r="U4" s="444"/>
      <c r="V4" s="356"/>
      <c r="W4" s="356"/>
      <c r="X4" s="357" t="s">
        <v>0</v>
      </c>
      <c r="Y4" s="351"/>
      <c r="Z4" s="467" t="e">
        <f>CHOOSE(Y4,"お祝い","ご移転お祝い","ご就任お祝い","上場お祝い","ご開店お祝い","お誕生日","その他")</f>
        <v>#VALUE!</v>
      </c>
      <c r="AA4" s="220"/>
    </row>
    <row r="5" spans="2:38" ht="21" customHeight="1">
      <c r="B5" s="71"/>
      <c r="C5" s="60" t="s">
        <v>1282</v>
      </c>
      <c r="D5" s="554"/>
      <c r="E5" s="555"/>
      <c r="F5" s="555"/>
      <c r="G5" s="555"/>
      <c r="H5" s="555"/>
      <c r="I5" s="555"/>
      <c r="J5" s="555"/>
      <c r="K5" s="444"/>
      <c r="L5" s="702" t="s">
        <v>1282</v>
      </c>
      <c r="M5" s="703"/>
      <c r="N5" s="554"/>
      <c r="O5" s="555"/>
      <c r="P5" s="555"/>
      <c r="Q5" s="555"/>
      <c r="R5" s="555"/>
      <c r="S5" s="555"/>
      <c r="T5" s="555"/>
      <c r="U5" s="444"/>
      <c r="V5" s="356"/>
      <c r="W5" s="356"/>
      <c r="X5" s="357" t="s">
        <v>1607</v>
      </c>
      <c r="Y5" s="351"/>
      <c r="Z5" s="467" t="e">
        <f>CHOOSE(Y5,"白","色あり希望")</f>
        <v>#VALUE!</v>
      </c>
      <c r="AA5" s="220"/>
    </row>
    <row r="6" spans="2:38" ht="21" customHeight="1">
      <c r="B6" s="71"/>
      <c r="C6" s="60" t="s">
        <v>6</v>
      </c>
      <c r="D6" s="557"/>
      <c r="E6" s="558"/>
      <c r="F6" s="558"/>
      <c r="G6" s="558"/>
      <c r="H6" s="558"/>
      <c r="I6" s="558"/>
      <c r="J6" s="558"/>
      <c r="K6" s="445"/>
      <c r="L6" s="702" t="s">
        <v>6</v>
      </c>
      <c r="M6" s="703"/>
      <c r="N6" s="557"/>
      <c r="O6" s="558"/>
      <c r="P6" s="558"/>
      <c r="Q6" s="558"/>
      <c r="R6" s="558"/>
      <c r="S6" s="558"/>
      <c r="T6" s="558"/>
      <c r="U6" s="445"/>
      <c r="V6" s="356"/>
      <c r="W6" s="356"/>
      <c r="X6" s="357" t="s">
        <v>97</v>
      </c>
      <c r="Y6" s="351"/>
      <c r="Z6" s="467" t="e">
        <f>CHOOSE(Y6,"大輪胡蝶蘭（5本立ち／75輪） 55,000円","大輪胡蝶蘭（5本立ち／65輪） 49,500円","大輪胡蝶蘭（3本立ち／50輪） 41,800円","大輪胡蝶蘭（3本立ち／45輪） 33,000円","大輪胡蝶蘭（3本立ち／39輪） 27,500円","大輪胡蝶蘭（3本立ち／33輪） 22,000円","大輪胡蝶蘭（2本立ち／20輪） 20,900円","ミディ胡蝶蘭（5本立ち／50輪） 25,300円","ミディ胡蝶蘭（3本立ち／42輪）16,500円","ミディ胡蝶蘭（3本立ち／33輪）14,300円")</f>
        <v>#VALUE!</v>
      </c>
      <c r="AA6" s="220"/>
    </row>
    <row r="7" spans="2:38" ht="21" customHeight="1">
      <c r="B7" s="71"/>
      <c r="C7" s="60" t="s">
        <v>30</v>
      </c>
      <c r="D7" s="560"/>
      <c r="E7" s="561"/>
      <c r="F7" s="561"/>
      <c r="G7" s="561"/>
      <c r="H7" s="561"/>
      <c r="I7" s="561"/>
      <c r="J7" s="561"/>
      <c r="K7" s="433"/>
      <c r="L7" s="702" t="s">
        <v>30</v>
      </c>
      <c r="M7" s="703"/>
      <c r="N7" s="560"/>
      <c r="O7" s="561"/>
      <c r="P7" s="561"/>
      <c r="Q7" s="561"/>
      <c r="R7" s="561"/>
      <c r="S7" s="561"/>
      <c r="T7" s="561"/>
      <c r="U7" s="433"/>
      <c r="V7" s="356"/>
      <c r="W7" s="356"/>
      <c r="X7" s="357" t="s">
        <v>1252</v>
      </c>
      <c r="Y7" s="351"/>
      <c r="Z7" s="467" t="e">
        <f>CHOOSE(Y7,"エナジー","エレガント","シック","スタイリッシュ","華やか","ゴージャス")</f>
        <v>#VALUE!</v>
      </c>
      <c r="AA7" s="220"/>
      <c r="AB7" s="63"/>
      <c r="AC7" s="63"/>
      <c r="AD7" s="63"/>
      <c r="AE7" s="63"/>
      <c r="AF7" s="63"/>
      <c r="AG7" s="63"/>
      <c r="AH7" s="63"/>
      <c r="AI7" s="63"/>
      <c r="AJ7" s="63"/>
      <c r="AK7" s="63"/>
      <c r="AL7" s="63"/>
    </row>
    <row r="8" spans="2:38" ht="21" customHeight="1">
      <c r="B8" s="71"/>
      <c r="C8" s="60" t="s">
        <v>7</v>
      </c>
      <c r="D8" s="554"/>
      <c r="E8" s="555"/>
      <c r="F8" s="555"/>
      <c r="G8" s="555"/>
      <c r="H8" s="555"/>
      <c r="I8" s="555"/>
      <c r="J8" s="555"/>
      <c r="K8" s="444"/>
      <c r="L8" s="702" t="s">
        <v>7</v>
      </c>
      <c r="M8" s="703"/>
      <c r="N8" s="554"/>
      <c r="O8" s="555"/>
      <c r="P8" s="555"/>
      <c r="Q8" s="555"/>
      <c r="R8" s="555"/>
      <c r="S8" s="555"/>
      <c r="T8" s="555"/>
      <c r="U8" s="444"/>
      <c r="V8" s="356"/>
      <c r="W8" s="356"/>
      <c r="X8" s="357" t="s">
        <v>249</v>
      </c>
      <c r="Y8" s="351"/>
      <c r="Z8" s="467" t="e">
        <f>CHOOSE(Y8,"送り主名のみ","お届け先も入れる","その他")</f>
        <v>#VALUE!</v>
      </c>
      <c r="AA8" s="62"/>
    </row>
    <row r="9" spans="2:38" ht="21" customHeight="1">
      <c r="B9" s="432"/>
      <c r="C9" s="436" t="s">
        <v>31</v>
      </c>
      <c r="D9" s="563"/>
      <c r="E9" s="564"/>
      <c r="F9" s="564"/>
      <c r="G9" s="564"/>
      <c r="H9" s="564"/>
      <c r="I9" s="564"/>
      <c r="J9" s="564"/>
      <c r="K9" s="433"/>
      <c r="L9" s="702" t="s">
        <v>31</v>
      </c>
      <c r="M9" s="703"/>
      <c r="N9" s="563"/>
      <c r="O9" s="564"/>
      <c r="P9" s="564"/>
      <c r="Q9" s="564"/>
      <c r="R9" s="564"/>
      <c r="S9" s="564"/>
      <c r="T9" s="564"/>
      <c r="U9" s="433"/>
      <c r="V9" s="356"/>
      <c r="W9" s="356"/>
      <c r="X9" s="357" t="s">
        <v>248</v>
      </c>
      <c r="Y9" s="351"/>
      <c r="Z9" s="467" t="e">
        <f>CHOOSE(Y9,"御祝","Congratulations!","祝 御移転","祝 御就任","祝 御開店","祝 御開業","その他")</f>
        <v>#VALUE!</v>
      </c>
      <c r="AA9" s="343"/>
    </row>
    <row r="10" spans="2:38" ht="21" customHeight="1">
      <c r="B10" s="71"/>
      <c r="C10" s="71"/>
      <c r="D10" s="71"/>
      <c r="E10" s="71"/>
      <c r="F10" s="71"/>
      <c r="G10" s="71"/>
      <c r="H10" s="71"/>
      <c r="I10" s="71"/>
      <c r="J10" s="71"/>
      <c r="K10" s="71"/>
      <c r="L10" s="702" t="s">
        <v>0</v>
      </c>
      <c r="M10" s="703"/>
      <c r="N10" s="418"/>
      <c r="O10" s="419"/>
      <c r="P10" s="419"/>
      <c r="Q10" s="419"/>
      <c r="R10" s="419"/>
      <c r="S10" s="419"/>
      <c r="T10" s="419"/>
      <c r="U10" s="433"/>
      <c r="V10" s="356"/>
      <c r="W10" s="356"/>
      <c r="X10" s="357" t="s">
        <v>1592</v>
      </c>
      <c r="Y10" s="351"/>
      <c r="Z10" s="467" t="e">
        <f>CHOOSE(Y10,"ロゴ不要","ロゴを入れる")</f>
        <v>#VALUE!</v>
      </c>
      <c r="AA10" s="343"/>
    </row>
    <row r="11" spans="2:38" ht="21" customHeight="1">
      <c r="B11" s="71"/>
      <c r="C11" s="66" t="s">
        <v>256</v>
      </c>
      <c r="D11" s="71"/>
      <c r="E11" s="71"/>
      <c r="F11" s="71"/>
      <c r="G11" s="71"/>
      <c r="H11" s="71"/>
      <c r="I11" s="71"/>
      <c r="J11" s="71"/>
      <c r="K11" s="71"/>
      <c r="L11" s="702"/>
      <c r="M11" s="703"/>
      <c r="N11" s="416"/>
      <c r="O11" s="421"/>
      <c r="P11" s="421"/>
      <c r="Q11" s="421"/>
      <c r="R11" s="421"/>
      <c r="S11" s="421"/>
      <c r="T11" s="421"/>
      <c r="U11" s="433"/>
      <c r="V11" s="356"/>
      <c r="W11" s="356"/>
      <c r="X11" s="357" t="s">
        <v>17</v>
      </c>
      <c r="Y11" s="351"/>
      <c r="Z11" s="467" t="e">
        <f>CHOOSE(Y11,"不要","代筆依頼","お客様用意")</f>
        <v>#VALUE!</v>
      </c>
      <c r="AA11" s="343"/>
    </row>
    <row r="12" spans="2:38" ht="21" customHeight="1">
      <c r="B12" s="71"/>
      <c r="C12" s="59" t="s">
        <v>1283</v>
      </c>
      <c r="D12" s="551"/>
      <c r="E12" s="552"/>
      <c r="F12" s="552"/>
      <c r="G12" s="552"/>
      <c r="H12" s="552"/>
      <c r="I12" s="552"/>
      <c r="J12" s="552"/>
      <c r="K12" s="444"/>
      <c r="L12" s="732"/>
      <c r="M12" s="733"/>
      <c r="N12" s="405"/>
      <c r="O12" s="406" t="s">
        <v>1750</v>
      </c>
      <c r="P12" s="656"/>
      <c r="Q12" s="656"/>
      <c r="R12" s="656"/>
      <c r="S12" s="656"/>
      <c r="T12" s="453" t="s">
        <v>1756</v>
      </c>
      <c r="U12" s="452"/>
      <c r="V12" s="356"/>
      <c r="W12" s="356"/>
      <c r="X12" s="466"/>
      <c r="AA12" s="343"/>
    </row>
    <row r="13" spans="2:38" ht="21" customHeight="1">
      <c r="B13" s="71"/>
      <c r="C13" s="60" t="s">
        <v>6</v>
      </c>
      <c r="D13" s="557"/>
      <c r="E13" s="558"/>
      <c r="F13" s="558"/>
      <c r="G13" s="558"/>
      <c r="H13" s="558"/>
      <c r="I13" s="558"/>
      <c r="J13" s="558"/>
      <c r="K13" s="445"/>
      <c r="L13" s="71"/>
      <c r="M13" s="71"/>
      <c r="N13" s="71"/>
      <c r="O13" s="71"/>
      <c r="P13" s="71"/>
      <c r="Q13" s="71"/>
      <c r="R13" s="71"/>
      <c r="S13" s="71"/>
      <c r="T13" s="71"/>
      <c r="U13" s="71"/>
      <c r="V13" s="356"/>
      <c r="W13" s="356"/>
      <c r="AA13" s="343"/>
    </row>
    <row r="14" spans="2:38" ht="21" customHeight="1">
      <c r="B14" s="71"/>
      <c r="C14" s="60" t="s">
        <v>4</v>
      </c>
      <c r="D14" s="560"/>
      <c r="E14" s="561"/>
      <c r="F14" s="561"/>
      <c r="G14" s="561"/>
      <c r="H14" s="561"/>
      <c r="I14" s="561"/>
      <c r="J14" s="561"/>
      <c r="K14" s="433"/>
      <c r="L14" s="66" t="s">
        <v>1528</v>
      </c>
      <c r="M14" s="71"/>
      <c r="N14" s="71"/>
      <c r="O14" s="71"/>
      <c r="P14" s="71"/>
      <c r="Q14" s="71"/>
      <c r="R14" s="71"/>
      <c r="S14" s="71"/>
      <c r="T14" s="71"/>
      <c r="U14" s="71"/>
      <c r="V14" s="356"/>
      <c r="W14" s="356"/>
      <c r="AA14" s="343"/>
    </row>
    <row r="15" spans="2:38" ht="21" customHeight="1">
      <c r="B15" s="71"/>
      <c r="C15" s="436" t="s">
        <v>268</v>
      </c>
      <c r="D15" s="584"/>
      <c r="E15" s="585"/>
      <c r="F15" s="585"/>
      <c r="G15" s="585"/>
      <c r="H15" s="585"/>
      <c r="I15" s="585"/>
      <c r="J15" s="585"/>
      <c r="K15" s="444"/>
      <c r="L15" s="706" t="s">
        <v>237</v>
      </c>
      <c r="M15" s="707"/>
      <c r="N15" s="699" t="s">
        <v>1588</v>
      </c>
      <c r="O15" s="700"/>
      <c r="P15" s="700"/>
      <c r="Q15" s="700"/>
      <c r="R15" s="700"/>
      <c r="S15" s="701"/>
      <c r="T15" s="71"/>
      <c r="U15" s="71"/>
      <c r="V15" s="356"/>
      <c r="W15" s="356"/>
      <c r="AA15" s="344"/>
      <c r="AB15" s="63"/>
      <c r="AC15" s="63"/>
      <c r="AD15" s="63"/>
      <c r="AE15" s="63"/>
      <c r="AF15" s="63"/>
      <c r="AG15" s="63"/>
      <c r="AH15" s="63"/>
      <c r="AI15" s="63"/>
      <c r="AJ15" s="63"/>
      <c r="AK15" s="63"/>
      <c r="AL15" s="63"/>
    </row>
    <row r="16" spans="2:38" ht="21" customHeight="1">
      <c r="B16" s="71"/>
      <c r="C16" s="71"/>
      <c r="D16" s="71"/>
      <c r="E16" s="71"/>
      <c r="F16" s="71"/>
      <c r="G16" s="71"/>
      <c r="H16" s="71"/>
      <c r="I16" s="71"/>
      <c r="J16" s="71"/>
      <c r="K16" s="71"/>
      <c r="L16" s="732" t="s">
        <v>1550</v>
      </c>
      <c r="M16" s="733"/>
      <c r="N16" s="734" t="s">
        <v>175</v>
      </c>
      <c r="O16" s="735"/>
      <c r="P16" s="735"/>
      <c r="Q16" s="735"/>
      <c r="R16" s="735"/>
      <c r="S16" s="736"/>
      <c r="T16" s="71"/>
      <c r="U16" s="71"/>
      <c r="V16" s="356"/>
      <c r="W16" s="356"/>
      <c r="AA16" s="62"/>
    </row>
    <row r="17" spans="2:27" ht="21" customHeight="1">
      <c r="B17" s="71"/>
      <c r="C17" s="66" t="s">
        <v>1753</v>
      </c>
      <c r="D17" s="434" t="s">
        <v>1754</v>
      </c>
      <c r="E17" s="71"/>
      <c r="F17" s="71"/>
      <c r="G17" s="71"/>
      <c r="H17" s="71"/>
      <c r="I17" s="71"/>
      <c r="J17" s="71"/>
      <c r="K17" s="71"/>
      <c r="L17" s="71"/>
      <c r="M17" s="71"/>
      <c r="N17" s="71"/>
      <c r="O17" s="71"/>
      <c r="P17" s="71"/>
      <c r="Q17" s="71"/>
      <c r="R17" s="71"/>
      <c r="S17" s="71"/>
      <c r="T17" s="71"/>
      <c r="U17" s="71"/>
      <c r="V17" s="356"/>
      <c r="W17" s="356"/>
      <c r="AA17" s="62"/>
    </row>
    <row r="18" spans="2:27" ht="21" customHeight="1">
      <c r="B18" s="71"/>
      <c r="C18" s="59" t="s">
        <v>250</v>
      </c>
      <c r="D18" s="600"/>
      <c r="E18" s="601"/>
      <c r="F18" s="601"/>
      <c r="G18" s="601"/>
      <c r="H18" s="601"/>
      <c r="I18" s="601"/>
      <c r="J18" s="601"/>
      <c r="K18" s="450"/>
      <c r="L18" s="435" t="s">
        <v>1752</v>
      </c>
      <c r="M18" s="71"/>
      <c r="N18" s="71"/>
      <c r="O18" s="71"/>
      <c r="P18" s="71"/>
      <c r="Q18" s="71"/>
      <c r="R18" s="71"/>
      <c r="S18" s="71"/>
      <c r="T18" s="71"/>
      <c r="U18" s="71"/>
      <c r="V18" s="356"/>
      <c r="W18" s="356"/>
      <c r="AA18" s="62"/>
    </row>
    <row r="19" spans="2:27" ht="21" customHeight="1">
      <c r="B19" s="71"/>
      <c r="C19" s="60" t="s">
        <v>4</v>
      </c>
      <c r="D19" s="603"/>
      <c r="E19" s="604"/>
      <c r="F19" s="604"/>
      <c r="G19" s="604"/>
      <c r="H19" s="604"/>
      <c r="I19" s="604"/>
      <c r="J19" s="604"/>
      <c r="K19" s="450"/>
      <c r="L19" s="224" t="s">
        <v>1566</v>
      </c>
      <c r="M19" s="737">
        <f ca="1">TODAY()</f>
        <v>46119</v>
      </c>
      <c r="N19" s="737"/>
      <c r="O19" s="225" t="s">
        <v>1564</v>
      </c>
      <c r="P19" s="226"/>
      <c r="Q19" s="738">
        <f ca="1">M19+4</f>
        <v>46123</v>
      </c>
      <c r="R19" s="738"/>
      <c r="S19" s="225" t="s">
        <v>1567</v>
      </c>
      <c r="T19" s="225"/>
      <c r="U19" s="71"/>
      <c r="V19" s="356"/>
      <c r="W19" s="356"/>
      <c r="AA19" s="62"/>
    </row>
    <row r="20" spans="2:27" ht="21" customHeight="1">
      <c r="B20" s="71"/>
      <c r="C20" s="436" t="s">
        <v>251</v>
      </c>
      <c r="D20" s="606"/>
      <c r="E20" s="607"/>
      <c r="F20" s="607"/>
      <c r="G20" s="607"/>
      <c r="H20" s="607"/>
      <c r="I20" s="607"/>
      <c r="J20" s="607"/>
      <c r="K20" s="451"/>
      <c r="L20" s="227" t="s">
        <v>1566</v>
      </c>
      <c r="M20" s="681">
        <f ca="1">TODAY()</f>
        <v>46119</v>
      </c>
      <c r="N20" s="681"/>
      <c r="O20" s="228" t="s">
        <v>1565</v>
      </c>
      <c r="P20" s="229"/>
      <c r="Q20" s="682">
        <f ca="1">M20+5</f>
        <v>46124</v>
      </c>
      <c r="R20" s="682"/>
      <c r="S20" s="228" t="s">
        <v>1567</v>
      </c>
      <c r="T20" s="228"/>
      <c r="U20" s="71"/>
      <c r="V20" s="356"/>
      <c r="W20" s="356"/>
      <c r="AA20" s="62"/>
    </row>
    <row r="21" spans="2:27" ht="21" customHeight="1">
      <c r="B21" s="71"/>
      <c r="C21" s="71"/>
      <c r="D21" s="71"/>
      <c r="E21" s="71"/>
      <c r="F21" s="71"/>
      <c r="G21" s="71"/>
      <c r="H21" s="71"/>
      <c r="I21" s="71"/>
      <c r="J21" s="71"/>
      <c r="K21" s="71"/>
      <c r="L21" s="71"/>
      <c r="M21" s="71"/>
      <c r="N21" s="71"/>
      <c r="O21" s="71"/>
      <c r="P21" s="71"/>
      <c r="Q21" s="71"/>
      <c r="R21" s="71"/>
      <c r="S21" s="71"/>
      <c r="T21" s="71"/>
      <c r="U21" s="71"/>
      <c r="V21" s="356"/>
      <c r="W21" s="356"/>
      <c r="X21" s="356"/>
      <c r="Y21" s="240"/>
      <c r="Z21" s="358"/>
      <c r="AA21" s="62"/>
    </row>
    <row r="22" spans="2:27" ht="21" customHeight="1">
      <c r="B22" s="71"/>
      <c r="C22" s="66" t="s">
        <v>1543</v>
      </c>
      <c r="D22" s="71"/>
      <c r="E22" s="71"/>
      <c r="F22" s="71"/>
      <c r="G22" s="71"/>
      <c r="H22" s="71"/>
      <c r="I22" s="71"/>
      <c r="J22" s="71"/>
      <c r="K22" s="71"/>
      <c r="L22" s="71"/>
      <c r="M22" s="71"/>
      <c r="N22" s="71"/>
      <c r="O22" s="71"/>
      <c r="P22" s="71"/>
      <c r="Q22" s="71"/>
      <c r="R22" s="71"/>
      <c r="S22" s="71"/>
      <c r="T22" s="71"/>
      <c r="U22" s="71"/>
      <c r="V22" s="356"/>
      <c r="W22" s="356"/>
      <c r="X22" s="356"/>
      <c r="Y22" s="241"/>
      <c r="Z22" s="359"/>
      <c r="AA22" s="62"/>
    </row>
    <row r="23" spans="2:27" ht="21" customHeight="1">
      <c r="B23" s="71"/>
      <c r="C23" s="683" t="s">
        <v>1593</v>
      </c>
      <c r="D23" s="446"/>
      <c r="E23" s="447"/>
      <c r="F23" s="447"/>
      <c r="G23" s="447"/>
      <c r="H23" s="447"/>
      <c r="I23" s="447"/>
      <c r="J23" s="447"/>
      <c r="K23" s="451"/>
      <c r="L23" s="71"/>
      <c r="M23" s="71"/>
      <c r="N23" s="71"/>
      <c r="O23" s="71"/>
      <c r="P23" s="71"/>
      <c r="Q23" s="71"/>
      <c r="R23" s="71"/>
      <c r="S23" s="71"/>
      <c r="T23" s="71"/>
      <c r="U23" s="71"/>
      <c r="V23" s="356"/>
      <c r="W23" s="356"/>
      <c r="X23" s="356"/>
      <c r="Y23" s="241"/>
      <c r="Z23" s="359"/>
      <c r="AA23" s="62"/>
    </row>
    <row r="24" spans="2:27" ht="21" customHeight="1">
      <c r="B24" s="71"/>
      <c r="C24" s="683"/>
      <c r="D24" s="448"/>
      <c r="E24" s="449"/>
      <c r="F24" s="449"/>
      <c r="G24" s="449"/>
      <c r="H24" s="449"/>
      <c r="I24" s="449"/>
      <c r="J24" s="449"/>
      <c r="K24" s="451"/>
      <c r="L24" s="71"/>
      <c r="M24" s="71"/>
      <c r="N24" s="71"/>
      <c r="O24" s="71"/>
      <c r="P24" s="71"/>
      <c r="Q24" s="71"/>
      <c r="R24" s="71"/>
      <c r="S24" s="71"/>
      <c r="T24" s="71"/>
      <c r="U24" s="71"/>
      <c r="V24" s="356"/>
      <c r="W24" s="356"/>
      <c r="X24" s="356"/>
      <c r="Y24" s="240"/>
      <c r="Z24" s="358"/>
      <c r="AA24" s="62"/>
    </row>
    <row r="25" spans="2:27" ht="21" customHeight="1">
      <c r="B25" s="71"/>
      <c r="C25" s="71"/>
      <c r="D25" s="71"/>
      <c r="E25" s="71"/>
      <c r="F25" s="71"/>
      <c r="G25" s="71"/>
      <c r="H25" s="71"/>
      <c r="I25" s="71"/>
      <c r="J25" s="71"/>
      <c r="K25" s="71"/>
      <c r="L25" s="71"/>
      <c r="M25" s="71"/>
      <c r="N25" s="71"/>
      <c r="O25" s="71"/>
      <c r="P25" s="71"/>
      <c r="Q25" s="71"/>
      <c r="R25" s="71"/>
      <c r="S25" s="71"/>
      <c r="T25" s="71"/>
      <c r="U25" s="71"/>
      <c r="V25" s="356"/>
      <c r="W25" s="356"/>
      <c r="X25" s="356"/>
      <c r="Y25" s="240"/>
      <c r="Z25" s="358"/>
      <c r="AA25" s="62"/>
    </row>
    <row r="26" spans="2:27" ht="21" customHeight="1">
      <c r="B26" s="71"/>
      <c r="C26" s="68" t="s">
        <v>1545</v>
      </c>
      <c r="D26" s="71"/>
      <c r="E26" s="71"/>
      <c r="F26" s="71"/>
      <c r="G26" s="71"/>
      <c r="H26" s="71"/>
      <c r="I26" s="71"/>
      <c r="J26" s="71"/>
      <c r="K26" s="71"/>
      <c r="L26" s="71"/>
      <c r="M26" s="71"/>
      <c r="N26" s="71"/>
      <c r="O26" s="71"/>
      <c r="P26" s="71"/>
      <c r="Q26" s="71"/>
      <c r="R26" s="71"/>
      <c r="S26" s="71"/>
      <c r="T26" s="71"/>
      <c r="U26" s="71"/>
      <c r="V26" s="356"/>
      <c r="W26" s="356"/>
      <c r="X26" s="356"/>
      <c r="Y26" s="240"/>
      <c r="Z26" s="358"/>
      <c r="AA26" s="62"/>
    </row>
    <row r="27" spans="2:27" ht="21" customHeight="1">
      <c r="B27" s="71"/>
      <c r="C27" s="438" t="s">
        <v>1563</v>
      </c>
      <c r="D27" s="411"/>
      <c r="E27" s="412"/>
      <c r="F27" s="412"/>
      <c r="G27" s="412"/>
      <c r="H27" s="412"/>
      <c r="I27" s="412"/>
      <c r="J27" s="412"/>
      <c r="K27" s="450"/>
      <c r="L27" s="71"/>
      <c r="M27" s="71"/>
      <c r="N27" s="71"/>
      <c r="O27" s="71"/>
      <c r="P27" s="71"/>
      <c r="Q27" s="71"/>
      <c r="R27" s="71"/>
      <c r="S27" s="71"/>
      <c r="T27" s="71"/>
      <c r="U27" s="71"/>
      <c r="V27" s="356"/>
      <c r="W27" s="356"/>
      <c r="X27" s="356"/>
      <c r="Y27" s="240"/>
      <c r="Z27" s="358"/>
      <c r="AA27" s="62"/>
    </row>
    <row r="28" spans="2:27" ht="21" customHeight="1">
      <c r="B28" s="71"/>
      <c r="C28" s="436" t="s">
        <v>1546</v>
      </c>
      <c r="D28" s="664"/>
      <c r="E28" s="665"/>
      <c r="F28" s="665"/>
      <c r="G28" s="665"/>
      <c r="H28" s="665"/>
      <c r="I28" s="665"/>
      <c r="J28" s="665"/>
      <c r="K28" s="450"/>
      <c r="L28" s="71"/>
      <c r="M28" s="71"/>
      <c r="N28" s="71"/>
      <c r="O28" s="71"/>
      <c r="P28" s="71"/>
      <c r="Q28" s="71"/>
      <c r="R28" s="71"/>
      <c r="S28" s="71"/>
      <c r="T28" s="71"/>
      <c r="U28" s="71"/>
      <c r="V28" s="356"/>
      <c r="W28" s="356"/>
      <c r="X28" s="356"/>
      <c r="Y28" s="240"/>
      <c r="Z28" s="358"/>
      <c r="AA28" s="62"/>
    </row>
    <row r="29" spans="2:27" ht="21" customHeight="1">
      <c r="B29" s="71"/>
      <c r="C29" s="71"/>
      <c r="D29" s="71"/>
      <c r="E29" s="71"/>
      <c r="F29" s="71"/>
      <c r="G29" s="71"/>
      <c r="H29" s="71"/>
      <c r="I29" s="71"/>
      <c r="J29" s="71"/>
      <c r="K29" s="71"/>
      <c r="L29" s="71"/>
      <c r="M29" s="71"/>
      <c r="N29" s="71"/>
      <c r="O29" s="71"/>
      <c r="P29" s="71"/>
      <c r="Q29" s="71"/>
      <c r="R29" s="71"/>
      <c r="S29" s="71"/>
      <c r="T29" s="71"/>
      <c r="U29" s="71"/>
      <c r="V29" s="356"/>
      <c r="W29" s="356"/>
      <c r="X29" s="356"/>
      <c r="Y29" s="240"/>
      <c r="Z29" s="358"/>
      <c r="AA29" s="62"/>
    </row>
    <row r="30" spans="2:27" ht="21" customHeight="1">
      <c r="B30" s="680" t="s">
        <v>1604</v>
      </c>
      <c r="C30" s="680"/>
      <c r="D30" s="680"/>
      <c r="E30" s="680"/>
      <c r="F30" s="680"/>
      <c r="G30" s="680"/>
      <c r="H30" s="680"/>
      <c r="I30" s="680"/>
      <c r="J30" s="680"/>
      <c r="K30" s="680"/>
      <c r="L30" s="680"/>
      <c r="M30" s="680"/>
      <c r="N30" s="680"/>
    </row>
    <row r="31" spans="2:27" ht="21" customHeight="1">
      <c r="B31" s="680"/>
      <c r="C31" s="680"/>
      <c r="D31" s="680"/>
      <c r="E31" s="680"/>
      <c r="F31" s="680"/>
      <c r="G31" s="680"/>
      <c r="H31" s="680"/>
      <c r="I31" s="680"/>
      <c r="J31" s="680"/>
      <c r="K31" s="680"/>
      <c r="L31" s="680"/>
      <c r="M31" s="680"/>
      <c r="N31" s="680"/>
      <c r="O31" s="220"/>
      <c r="P31" s="220"/>
      <c r="Q31" s="222"/>
      <c r="R31" s="222"/>
      <c r="S31" s="223"/>
      <c r="T31" s="222"/>
      <c r="U31" s="222"/>
      <c r="V31" s="220"/>
      <c r="W31" s="343"/>
      <c r="X31" s="343"/>
    </row>
    <row r="32" spans="2:27" ht="21" customHeight="1">
      <c r="B32" s="230"/>
      <c r="C32" s="230"/>
      <c r="D32" s="342"/>
      <c r="E32" s="342"/>
      <c r="F32" s="342"/>
      <c r="G32" s="342"/>
      <c r="H32" s="342"/>
      <c r="I32" s="342"/>
      <c r="J32" s="342"/>
      <c r="K32" s="342"/>
      <c r="L32" s="342"/>
      <c r="M32" s="342"/>
      <c r="N32" s="71"/>
      <c r="O32" s="71"/>
      <c r="P32" s="71"/>
      <c r="Q32" s="231"/>
      <c r="R32" s="231"/>
      <c r="S32" s="232"/>
      <c r="T32" s="231"/>
      <c r="U32" s="231"/>
      <c r="V32" s="71"/>
      <c r="W32" s="343"/>
      <c r="X32" s="343"/>
    </row>
    <row r="33" spans="2:24" ht="21" customHeight="1">
      <c r="B33" s="230"/>
      <c r="C33" s="66" t="s">
        <v>1767</v>
      </c>
      <c r="D33" s="342"/>
      <c r="E33" s="342"/>
      <c r="F33" s="342"/>
      <c r="G33" s="342"/>
      <c r="H33" s="342"/>
      <c r="I33" s="342"/>
      <c r="J33" s="342"/>
      <c r="K33" s="342"/>
      <c r="L33" s="342"/>
      <c r="M33" s="342"/>
      <c r="N33" s="71"/>
      <c r="O33" s="71"/>
      <c r="P33" s="71"/>
      <c r="Q33" s="231"/>
      <c r="R33" s="231"/>
      <c r="S33" s="232"/>
      <c r="T33" s="231"/>
      <c r="U33" s="231"/>
      <c r="V33" s="71"/>
      <c r="W33" s="343"/>
      <c r="X33" s="343"/>
    </row>
    <row r="34" spans="2:24" ht="21" customHeight="1">
      <c r="B34" s="65"/>
      <c r="C34" s="439" t="s">
        <v>1767</v>
      </c>
      <c r="D34" s="730"/>
      <c r="E34" s="730"/>
      <c r="F34" s="730"/>
      <c r="G34" s="730"/>
      <c r="H34" s="730"/>
      <c r="I34" s="730"/>
      <c r="J34" s="730"/>
      <c r="K34" s="730"/>
      <c r="L34" s="730"/>
      <c r="M34" s="730"/>
      <c r="N34" s="730"/>
      <c r="O34" s="730"/>
      <c r="P34" s="730"/>
      <c r="Q34" s="730"/>
      <c r="R34" s="730"/>
      <c r="S34" s="730"/>
      <c r="T34" s="730"/>
      <c r="U34" s="731"/>
      <c r="V34" s="71"/>
      <c r="W34" s="343"/>
      <c r="X34" s="343"/>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1602</v>
      </c>
      <c r="D36" s="65"/>
      <c r="E36" s="65"/>
      <c r="F36" s="65"/>
      <c r="G36" s="65"/>
      <c r="H36" s="65"/>
      <c r="I36" s="718" t="s">
        <v>177</v>
      </c>
      <c r="J36" s="719"/>
      <c r="K36" s="375" t="s">
        <v>1736</v>
      </c>
      <c r="L36" s="718" t="s">
        <v>1256</v>
      </c>
      <c r="M36" s="723"/>
      <c r="N36" s="723"/>
      <c r="O36" s="723"/>
      <c r="P36" s="723"/>
      <c r="Q36" s="723"/>
      <c r="R36" s="723"/>
      <c r="S36" s="723"/>
      <c r="T36" s="723"/>
      <c r="U36" s="719"/>
      <c r="V36" s="65"/>
    </row>
    <row r="37" spans="2:24" ht="21" customHeight="1">
      <c r="B37" s="65"/>
      <c r="C37" s="57"/>
      <c r="D37" s="57" t="s">
        <v>412</v>
      </c>
      <c r="E37" s="57" t="s">
        <v>418</v>
      </c>
      <c r="F37" s="250" t="s">
        <v>1253</v>
      </c>
      <c r="G37" s="726" t="s">
        <v>217</v>
      </c>
      <c r="H37" s="727"/>
      <c r="I37" s="73" t="s">
        <v>1257</v>
      </c>
      <c r="J37" s="73" t="s">
        <v>1258</v>
      </c>
      <c r="K37" s="73" t="s">
        <v>1251</v>
      </c>
      <c r="L37" s="73" t="s">
        <v>1243</v>
      </c>
      <c r="M37" s="73" t="s">
        <v>1244</v>
      </c>
      <c r="N37" s="73" t="s">
        <v>1245</v>
      </c>
      <c r="O37" s="73" t="s">
        <v>1246</v>
      </c>
      <c r="P37" s="247" t="s">
        <v>1247</v>
      </c>
      <c r="Q37" s="73" t="s">
        <v>1248</v>
      </c>
      <c r="R37" s="73" t="s">
        <v>223</v>
      </c>
      <c r="S37" s="73" t="s">
        <v>1249</v>
      </c>
      <c r="T37" s="73" t="s">
        <v>224</v>
      </c>
      <c r="U37" s="73" t="s">
        <v>1250</v>
      </c>
      <c r="V37" s="65"/>
    </row>
    <row r="38" spans="2:24" ht="21" customHeight="1">
      <c r="B38" s="65"/>
      <c r="C38" s="728" t="s">
        <v>419</v>
      </c>
      <c r="D38" s="729" t="s">
        <v>413</v>
      </c>
      <c r="E38" s="58">
        <v>75</v>
      </c>
      <c r="F38" s="251"/>
      <c r="G38" s="252">
        <v>55000</v>
      </c>
      <c r="H38" s="253">
        <v>-50000</v>
      </c>
      <c r="I38" s="74">
        <v>3850</v>
      </c>
      <c r="J38" s="74">
        <v>5500</v>
      </c>
      <c r="K38" s="74">
        <v>2750</v>
      </c>
      <c r="L38" s="74">
        <v>4895</v>
      </c>
      <c r="M38" s="74">
        <v>8745</v>
      </c>
      <c r="N38" s="74">
        <v>6600</v>
      </c>
      <c r="O38" s="74">
        <v>7095</v>
      </c>
      <c r="P38" s="74">
        <v>6380</v>
      </c>
      <c r="Q38" s="74">
        <v>6380</v>
      </c>
      <c r="R38" s="74">
        <v>7095</v>
      </c>
      <c r="S38" s="74">
        <v>7095</v>
      </c>
      <c r="T38" s="74">
        <v>7810</v>
      </c>
      <c r="U38" s="74">
        <v>8690</v>
      </c>
      <c r="V38" s="65"/>
    </row>
    <row r="39" spans="2:24" ht="21" customHeight="1">
      <c r="B39" s="65"/>
      <c r="C39" s="728"/>
      <c r="D39" s="729"/>
      <c r="E39" s="58">
        <v>65</v>
      </c>
      <c r="F39" s="251"/>
      <c r="G39" s="252">
        <v>49500</v>
      </c>
      <c r="H39" s="253">
        <v>-45000</v>
      </c>
      <c r="I39" s="74">
        <v>3850</v>
      </c>
      <c r="J39" s="74">
        <v>5500</v>
      </c>
      <c r="K39" s="74">
        <v>2750</v>
      </c>
      <c r="L39" s="74">
        <v>4895</v>
      </c>
      <c r="M39" s="74">
        <v>8745</v>
      </c>
      <c r="N39" s="74">
        <v>6600</v>
      </c>
      <c r="O39" s="74">
        <v>7095</v>
      </c>
      <c r="P39" s="74">
        <v>6380</v>
      </c>
      <c r="Q39" s="74">
        <v>6380</v>
      </c>
      <c r="R39" s="74">
        <v>7095</v>
      </c>
      <c r="S39" s="74">
        <v>7095</v>
      </c>
      <c r="T39" s="74">
        <v>7810</v>
      </c>
      <c r="U39" s="74">
        <v>8690</v>
      </c>
      <c r="V39" s="67"/>
    </row>
    <row r="40" spans="2:24" ht="21" customHeight="1">
      <c r="B40" s="65"/>
      <c r="C40" s="728"/>
      <c r="D40" s="729" t="s">
        <v>414</v>
      </c>
      <c r="E40" s="58" t="s">
        <v>415</v>
      </c>
      <c r="F40" s="251"/>
      <c r="G40" s="252">
        <v>41800</v>
      </c>
      <c r="H40" s="253">
        <v>-38000</v>
      </c>
      <c r="I40" s="74">
        <v>3850</v>
      </c>
      <c r="J40" s="74">
        <v>5500</v>
      </c>
      <c r="K40" s="74">
        <v>2750</v>
      </c>
      <c r="L40" s="74">
        <v>4895</v>
      </c>
      <c r="M40" s="74">
        <v>8745</v>
      </c>
      <c r="N40" s="74">
        <v>6600</v>
      </c>
      <c r="O40" s="74">
        <v>7095</v>
      </c>
      <c r="P40" s="74">
        <v>6380</v>
      </c>
      <c r="Q40" s="74">
        <v>6380</v>
      </c>
      <c r="R40" s="74">
        <v>7095</v>
      </c>
      <c r="S40" s="74">
        <v>7095</v>
      </c>
      <c r="T40" s="74">
        <v>7810</v>
      </c>
      <c r="U40" s="74">
        <v>8690</v>
      </c>
      <c r="V40" s="65"/>
    </row>
    <row r="41" spans="2:24" ht="21" customHeight="1">
      <c r="B41" s="65"/>
      <c r="C41" s="728"/>
      <c r="D41" s="729"/>
      <c r="E41" s="58">
        <v>45</v>
      </c>
      <c r="F41" s="251"/>
      <c r="G41" s="252">
        <v>33000</v>
      </c>
      <c r="H41" s="253">
        <v>-30000</v>
      </c>
      <c r="I41" s="74">
        <v>3850</v>
      </c>
      <c r="J41" s="74">
        <v>5500</v>
      </c>
      <c r="K41" s="74">
        <v>2750</v>
      </c>
      <c r="L41" s="74">
        <v>3795</v>
      </c>
      <c r="M41" s="74">
        <v>6985</v>
      </c>
      <c r="N41" s="74">
        <v>5060</v>
      </c>
      <c r="O41" s="74">
        <v>5390</v>
      </c>
      <c r="P41" s="74">
        <v>4895</v>
      </c>
      <c r="Q41" s="74">
        <v>5005</v>
      </c>
      <c r="R41" s="74">
        <v>5445</v>
      </c>
      <c r="S41" s="74">
        <v>5445</v>
      </c>
      <c r="T41" s="74">
        <v>5940</v>
      </c>
      <c r="U41" s="74">
        <v>6545</v>
      </c>
      <c r="V41" s="69"/>
    </row>
    <row r="42" spans="2:24" ht="21" customHeight="1">
      <c r="B42" s="65"/>
      <c r="C42" s="728"/>
      <c r="D42" s="729"/>
      <c r="E42" s="58">
        <v>39</v>
      </c>
      <c r="F42" s="251"/>
      <c r="G42" s="252">
        <v>27500.000000000004</v>
      </c>
      <c r="H42" s="253">
        <v>-25000</v>
      </c>
      <c r="I42" s="74">
        <v>3850</v>
      </c>
      <c r="J42" s="74">
        <v>5500</v>
      </c>
      <c r="K42" s="74">
        <v>2200</v>
      </c>
      <c r="L42" s="74">
        <v>3245</v>
      </c>
      <c r="M42" s="74">
        <v>5500</v>
      </c>
      <c r="N42" s="74">
        <v>4290</v>
      </c>
      <c r="O42" s="74">
        <v>4565</v>
      </c>
      <c r="P42" s="74">
        <v>4180</v>
      </c>
      <c r="Q42" s="74">
        <v>4180</v>
      </c>
      <c r="R42" s="74">
        <v>4565</v>
      </c>
      <c r="S42" s="74">
        <v>4565</v>
      </c>
      <c r="T42" s="74">
        <v>5005</v>
      </c>
      <c r="U42" s="74">
        <v>5500</v>
      </c>
      <c r="V42" s="69"/>
    </row>
    <row r="43" spans="2:24" ht="21" customHeight="1">
      <c r="B43" s="65"/>
      <c r="C43" s="728"/>
      <c r="D43" s="729"/>
      <c r="E43" s="58">
        <v>33</v>
      </c>
      <c r="F43" s="251"/>
      <c r="G43" s="252">
        <v>22000</v>
      </c>
      <c r="H43" s="253">
        <v>-20000</v>
      </c>
      <c r="I43" s="74">
        <v>3850</v>
      </c>
      <c r="J43" s="74">
        <v>5500</v>
      </c>
      <c r="K43" s="74">
        <v>2200</v>
      </c>
      <c r="L43" s="74">
        <v>3245</v>
      </c>
      <c r="M43" s="74">
        <v>5500</v>
      </c>
      <c r="N43" s="74">
        <v>4290</v>
      </c>
      <c r="O43" s="74">
        <v>4565</v>
      </c>
      <c r="P43" s="74">
        <v>4180</v>
      </c>
      <c r="Q43" s="74">
        <v>4180</v>
      </c>
      <c r="R43" s="74">
        <v>4565</v>
      </c>
      <c r="S43" s="74">
        <v>4565</v>
      </c>
      <c r="T43" s="74">
        <v>5005</v>
      </c>
      <c r="U43" s="74">
        <v>5500</v>
      </c>
      <c r="V43" s="69"/>
    </row>
    <row r="44" spans="2:24" ht="21" customHeight="1">
      <c r="B44" s="65"/>
      <c r="C44" s="728"/>
      <c r="D44" s="57" t="s">
        <v>416</v>
      </c>
      <c r="E44" s="58">
        <v>20</v>
      </c>
      <c r="F44" s="251"/>
      <c r="G44" s="252">
        <v>20900</v>
      </c>
      <c r="H44" s="253">
        <v>-19000</v>
      </c>
      <c r="I44" s="74">
        <v>3850</v>
      </c>
      <c r="J44" s="74">
        <v>5500</v>
      </c>
      <c r="K44" s="74">
        <v>2200</v>
      </c>
      <c r="L44" s="74">
        <v>3245</v>
      </c>
      <c r="M44" s="74">
        <v>5500</v>
      </c>
      <c r="N44" s="74">
        <v>4290</v>
      </c>
      <c r="O44" s="74">
        <v>4565</v>
      </c>
      <c r="P44" s="74">
        <v>4180</v>
      </c>
      <c r="Q44" s="74">
        <v>4180</v>
      </c>
      <c r="R44" s="74">
        <v>4565</v>
      </c>
      <c r="S44" s="74">
        <v>4565</v>
      </c>
      <c r="T44" s="74">
        <v>5005</v>
      </c>
      <c r="U44" s="74">
        <v>5500</v>
      </c>
      <c r="V44" s="69"/>
    </row>
    <row r="45" spans="2:24" ht="21" customHeight="1">
      <c r="B45" s="65"/>
      <c r="C45" s="764" t="s">
        <v>420</v>
      </c>
      <c r="D45" s="58" t="s">
        <v>417</v>
      </c>
      <c r="E45" s="58">
        <v>50</v>
      </c>
      <c r="F45" s="251"/>
      <c r="G45" s="252">
        <v>25300.000000000004</v>
      </c>
      <c r="H45" s="253">
        <v>-23000</v>
      </c>
      <c r="I45" s="74">
        <v>3850</v>
      </c>
      <c r="J45" s="74">
        <v>5500</v>
      </c>
      <c r="K45" s="74">
        <v>1100</v>
      </c>
      <c r="L45" s="74">
        <v>1705</v>
      </c>
      <c r="M45" s="74">
        <v>2090</v>
      </c>
      <c r="N45" s="74">
        <v>1705</v>
      </c>
      <c r="O45" s="74">
        <v>1815</v>
      </c>
      <c r="P45" s="74">
        <v>1705</v>
      </c>
      <c r="Q45" s="74">
        <v>1760</v>
      </c>
      <c r="R45" s="74">
        <v>1870</v>
      </c>
      <c r="S45" s="74">
        <v>1980</v>
      </c>
      <c r="T45" s="74">
        <v>2090</v>
      </c>
      <c r="U45" s="74">
        <v>2090</v>
      </c>
      <c r="V45" s="69"/>
    </row>
    <row r="46" spans="2:24" ht="21" customHeight="1">
      <c r="B46" s="65"/>
      <c r="C46" s="765"/>
      <c r="D46" s="763" t="s">
        <v>414</v>
      </c>
      <c r="E46" s="58">
        <v>42</v>
      </c>
      <c r="F46" s="251"/>
      <c r="G46" s="252">
        <v>16500</v>
      </c>
      <c r="H46" s="253">
        <v>-15000</v>
      </c>
      <c r="I46" s="74">
        <v>3850</v>
      </c>
      <c r="J46" s="74">
        <v>5500</v>
      </c>
      <c r="K46" s="74">
        <v>1100</v>
      </c>
      <c r="L46" s="74">
        <v>1705</v>
      </c>
      <c r="M46" s="74">
        <v>2090</v>
      </c>
      <c r="N46" s="74">
        <v>1705</v>
      </c>
      <c r="O46" s="74">
        <v>1815</v>
      </c>
      <c r="P46" s="74">
        <v>1705</v>
      </c>
      <c r="Q46" s="74">
        <v>1760</v>
      </c>
      <c r="R46" s="74">
        <v>1870</v>
      </c>
      <c r="S46" s="74">
        <v>1980</v>
      </c>
      <c r="T46" s="74">
        <v>2090</v>
      </c>
      <c r="U46" s="74">
        <v>2090</v>
      </c>
      <c r="V46" s="69"/>
    </row>
    <row r="47" spans="2:24" ht="21" customHeight="1">
      <c r="B47" s="65"/>
      <c r="C47" s="766"/>
      <c r="D47" s="763"/>
      <c r="E47" s="58">
        <v>33</v>
      </c>
      <c r="F47" s="251"/>
      <c r="G47" s="252">
        <v>14300.000000000002</v>
      </c>
      <c r="H47" s="253">
        <v>-13000</v>
      </c>
      <c r="I47" s="74">
        <v>3850</v>
      </c>
      <c r="J47" s="74">
        <v>5500</v>
      </c>
      <c r="K47" s="74">
        <v>990</v>
      </c>
      <c r="L47" s="74">
        <v>1375</v>
      </c>
      <c r="M47" s="74">
        <v>1760</v>
      </c>
      <c r="N47" s="74">
        <v>1375</v>
      </c>
      <c r="O47" s="74">
        <v>1485</v>
      </c>
      <c r="P47" s="74">
        <v>1375</v>
      </c>
      <c r="Q47" s="74">
        <v>1430</v>
      </c>
      <c r="R47" s="74">
        <v>1540</v>
      </c>
      <c r="S47" s="74">
        <v>1650</v>
      </c>
      <c r="T47" s="74">
        <v>1760</v>
      </c>
      <c r="U47" s="74">
        <v>1760</v>
      </c>
      <c r="V47" s="70"/>
    </row>
    <row r="48" spans="2:24" ht="21" customHeight="1">
      <c r="B48" s="65"/>
      <c r="C48" s="65"/>
      <c r="D48" s="65"/>
      <c r="E48" s="65"/>
      <c r="F48" s="65"/>
      <c r="G48" s="65"/>
      <c r="H48" s="65"/>
      <c r="I48" s="65"/>
      <c r="J48" s="65"/>
      <c r="K48" s="72"/>
      <c r="L48" s="65"/>
      <c r="M48" s="65"/>
      <c r="N48" s="65"/>
      <c r="O48" s="65"/>
      <c r="P48" s="65"/>
      <c r="Q48" s="65"/>
      <c r="R48" s="65"/>
      <c r="S48" s="65"/>
      <c r="T48" s="65"/>
      <c r="U48" s="72"/>
      <c r="V48" s="71"/>
    </row>
    <row r="49" spans="2:22" ht="21" customHeight="1">
      <c r="B49" s="65"/>
      <c r="C49" s="66" t="s">
        <v>1601</v>
      </c>
      <c r="D49" s="65"/>
      <c r="E49" s="65"/>
      <c r="F49" s="65"/>
      <c r="G49" s="65"/>
      <c r="H49" s="65"/>
      <c r="I49" s="65"/>
      <c r="J49" s="65"/>
      <c r="K49" s="65"/>
      <c r="L49" s="65"/>
      <c r="M49" s="65"/>
      <c r="N49" s="65"/>
      <c r="O49" s="65"/>
      <c r="P49" s="65"/>
      <c r="Q49" s="65"/>
      <c r="R49" s="65"/>
      <c r="S49" s="65"/>
      <c r="T49" s="65"/>
      <c r="U49" s="65"/>
      <c r="V49" s="71"/>
    </row>
    <row r="50" spans="2:22" ht="21" customHeight="1">
      <c r="B50" s="65"/>
      <c r="C50" s="720" t="s">
        <v>1252</v>
      </c>
      <c r="D50" s="753"/>
      <c r="E50" s="753"/>
      <c r="F50" s="753"/>
      <c r="G50" s="753"/>
      <c r="H50" s="753"/>
      <c r="I50" s="753"/>
      <c r="J50" s="753"/>
      <c r="K50" s="753"/>
      <c r="L50" s="753"/>
      <c r="M50" s="753"/>
      <c r="N50" s="753"/>
      <c r="O50" s="753"/>
      <c r="P50" s="753"/>
      <c r="Q50" s="753"/>
      <c r="R50" s="753"/>
      <c r="S50" s="753"/>
      <c r="T50" s="753"/>
      <c r="U50" s="754"/>
      <c r="V50" s="71"/>
    </row>
    <row r="51" spans="2:22" ht="21" customHeight="1">
      <c r="B51" s="65"/>
      <c r="C51" s="721"/>
      <c r="D51" s="755"/>
      <c r="E51" s="755"/>
      <c r="F51" s="755"/>
      <c r="G51" s="755"/>
      <c r="H51" s="755"/>
      <c r="I51" s="755"/>
      <c r="J51" s="755"/>
      <c r="K51" s="755"/>
      <c r="L51" s="755"/>
      <c r="M51" s="755"/>
      <c r="N51" s="755"/>
      <c r="O51" s="755"/>
      <c r="P51" s="755"/>
      <c r="Q51" s="755"/>
      <c r="R51" s="755"/>
      <c r="S51" s="755"/>
      <c r="T51" s="755"/>
      <c r="U51" s="756"/>
      <c r="V51" s="71"/>
    </row>
    <row r="52" spans="2:22" ht="21" customHeight="1">
      <c r="B52" s="65"/>
      <c r="C52" s="721"/>
      <c r="D52" s="755"/>
      <c r="E52" s="755"/>
      <c r="F52" s="755"/>
      <c r="G52" s="755"/>
      <c r="H52" s="755"/>
      <c r="I52" s="755"/>
      <c r="J52" s="755"/>
      <c r="K52" s="755"/>
      <c r="L52" s="755"/>
      <c r="M52" s="755"/>
      <c r="N52" s="755"/>
      <c r="O52" s="755"/>
      <c r="P52" s="755"/>
      <c r="Q52" s="755"/>
      <c r="R52" s="755"/>
      <c r="S52" s="755"/>
      <c r="T52" s="755"/>
      <c r="U52" s="756"/>
      <c r="V52" s="71"/>
    </row>
    <row r="53" spans="2:22" ht="21" customHeight="1">
      <c r="B53" s="65"/>
      <c r="C53" s="721"/>
      <c r="D53" s="755"/>
      <c r="E53" s="755"/>
      <c r="F53" s="755"/>
      <c r="G53" s="755"/>
      <c r="H53" s="755"/>
      <c r="I53" s="755"/>
      <c r="J53" s="755"/>
      <c r="K53" s="755"/>
      <c r="L53" s="755"/>
      <c r="M53" s="755"/>
      <c r="N53" s="755"/>
      <c r="O53" s="755"/>
      <c r="P53" s="755"/>
      <c r="Q53" s="755"/>
      <c r="R53" s="755"/>
      <c r="S53" s="755"/>
      <c r="T53" s="755"/>
      <c r="U53" s="756"/>
      <c r="V53" s="71"/>
    </row>
    <row r="54" spans="2:22" ht="21" customHeight="1">
      <c r="B54" s="65"/>
      <c r="C54" s="721"/>
      <c r="D54" s="755"/>
      <c r="E54" s="755"/>
      <c r="F54" s="755"/>
      <c r="G54" s="755"/>
      <c r="H54" s="755"/>
      <c r="I54" s="755"/>
      <c r="J54" s="755"/>
      <c r="K54" s="755"/>
      <c r="L54" s="755"/>
      <c r="M54" s="755"/>
      <c r="N54" s="755"/>
      <c r="O54" s="755"/>
      <c r="P54" s="755"/>
      <c r="Q54" s="755"/>
      <c r="R54" s="755"/>
      <c r="S54" s="755"/>
      <c r="T54" s="755"/>
      <c r="U54" s="756"/>
      <c r="V54" s="71"/>
    </row>
    <row r="55" spans="2:22" ht="21" customHeight="1">
      <c r="B55" s="65"/>
      <c r="C55" s="721"/>
      <c r="D55" s="755"/>
      <c r="E55" s="755"/>
      <c r="F55" s="755"/>
      <c r="G55" s="755"/>
      <c r="H55" s="755"/>
      <c r="I55" s="755"/>
      <c r="J55" s="755"/>
      <c r="K55" s="755"/>
      <c r="L55" s="755"/>
      <c r="M55" s="755"/>
      <c r="N55" s="755"/>
      <c r="O55" s="755"/>
      <c r="P55" s="755"/>
      <c r="Q55" s="755"/>
      <c r="R55" s="755"/>
      <c r="S55" s="755"/>
      <c r="T55" s="755"/>
      <c r="U55" s="756"/>
      <c r="V55" s="71"/>
    </row>
    <row r="56" spans="2:22" ht="21" customHeight="1">
      <c r="B56" s="65"/>
      <c r="C56" s="721"/>
      <c r="D56" s="755"/>
      <c r="E56" s="755"/>
      <c r="F56" s="755"/>
      <c r="G56" s="755"/>
      <c r="H56" s="755"/>
      <c r="I56" s="755"/>
      <c r="J56" s="755"/>
      <c r="K56" s="755"/>
      <c r="L56" s="755"/>
      <c r="M56" s="755"/>
      <c r="N56" s="755"/>
      <c r="O56" s="755"/>
      <c r="P56" s="755"/>
      <c r="Q56" s="755"/>
      <c r="R56" s="755"/>
      <c r="S56" s="755"/>
      <c r="T56" s="755"/>
      <c r="U56" s="756"/>
      <c r="V56" s="71"/>
    </row>
    <row r="57" spans="2:22" ht="21" customHeight="1">
      <c r="B57" s="65"/>
      <c r="C57" s="722"/>
      <c r="D57" s="757"/>
      <c r="E57" s="757"/>
      <c r="F57" s="757"/>
      <c r="G57" s="757"/>
      <c r="H57" s="757"/>
      <c r="I57" s="757"/>
      <c r="J57" s="757"/>
      <c r="K57" s="757"/>
      <c r="L57" s="757"/>
      <c r="M57" s="757"/>
      <c r="N57" s="757"/>
      <c r="O57" s="757"/>
      <c r="P57" s="757"/>
      <c r="Q57" s="757"/>
      <c r="R57" s="757"/>
      <c r="S57" s="757"/>
      <c r="T57" s="757"/>
      <c r="U57" s="758"/>
      <c r="V57" s="71"/>
    </row>
    <row r="58" spans="2:22" ht="21" customHeight="1">
      <c r="B58" s="65"/>
      <c r="C58" s="65"/>
      <c r="D58" s="65"/>
      <c r="E58" s="65"/>
      <c r="F58" s="65"/>
      <c r="G58" s="65"/>
      <c r="H58" s="65"/>
      <c r="I58" s="65"/>
      <c r="J58" s="65"/>
      <c r="K58" s="72"/>
      <c r="L58" s="65"/>
      <c r="M58" s="65"/>
      <c r="N58" s="65"/>
      <c r="O58" s="65"/>
      <c r="P58" s="65"/>
      <c r="Q58" s="65"/>
      <c r="R58" s="65"/>
      <c r="S58" s="65"/>
      <c r="T58" s="65"/>
      <c r="U58" s="72"/>
      <c r="V58" s="71"/>
    </row>
    <row r="59" spans="2:22" ht="21" customHeight="1">
      <c r="B59" s="65"/>
      <c r="C59" s="65"/>
      <c r="D59" s="65"/>
      <c r="E59" s="65"/>
      <c r="F59" s="65"/>
      <c r="G59" s="65"/>
      <c r="H59" s="65"/>
      <c r="I59" s="65"/>
      <c r="J59" s="65"/>
      <c r="K59" s="72"/>
      <c r="L59" s="65"/>
      <c r="M59" s="65"/>
      <c r="N59" s="65"/>
      <c r="O59" s="65"/>
      <c r="P59" s="65"/>
      <c r="Q59" s="65"/>
      <c r="R59" s="65"/>
      <c r="S59" s="65"/>
      <c r="T59" s="65"/>
      <c r="U59" s="72"/>
      <c r="V59" s="71"/>
    </row>
    <row r="60" spans="2:22" ht="21" customHeight="1">
      <c r="B60" s="680" t="s">
        <v>1606</v>
      </c>
      <c r="C60" s="680"/>
      <c r="D60" s="680"/>
      <c r="E60" s="680"/>
      <c r="F60" s="680"/>
      <c r="G60" s="680"/>
      <c r="H60" s="680"/>
      <c r="I60" s="680"/>
      <c r="J60" s="680"/>
      <c r="K60" s="680"/>
      <c r="L60" s="680"/>
      <c r="M60" s="680"/>
      <c r="N60" s="680"/>
      <c r="O60" s="680"/>
      <c r="P60" s="680"/>
      <c r="Q60" s="680"/>
      <c r="R60" s="680"/>
      <c r="S60" s="680"/>
      <c r="T60" s="680"/>
      <c r="U60" s="680"/>
      <c r="V60" s="680"/>
    </row>
    <row r="61" spans="2:22" ht="21" customHeight="1">
      <c r="B61" s="680"/>
      <c r="C61" s="680"/>
      <c r="D61" s="680"/>
      <c r="E61" s="680"/>
      <c r="F61" s="680"/>
      <c r="G61" s="680"/>
      <c r="H61" s="680"/>
      <c r="I61" s="680"/>
      <c r="J61" s="680"/>
      <c r="K61" s="680"/>
      <c r="L61" s="680"/>
      <c r="M61" s="680"/>
      <c r="N61" s="680"/>
      <c r="O61" s="680"/>
      <c r="P61" s="680"/>
      <c r="Q61" s="680"/>
      <c r="R61" s="680"/>
      <c r="S61" s="680"/>
      <c r="T61" s="680"/>
      <c r="U61" s="680"/>
      <c r="V61" s="680"/>
    </row>
    <row r="62" spans="2:22" ht="21" customHeight="1">
      <c r="B62" s="65"/>
      <c r="C62" s="65"/>
      <c r="D62" s="65"/>
      <c r="E62" s="65"/>
      <c r="F62" s="65"/>
      <c r="G62" s="65"/>
      <c r="H62" s="65"/>
      <c r="I62" s="65"/>
      <c r="J62" s="65"/>
      <c r="K62" s="65"/>
      <c r="L62" s="65"/>
      <c r="M62" s="245" t="e">
        <f>D63&amp;"　"&amp;Z6</f>
        <v>#VALUE!</v>
      </c>
      <c r="N62" s="65"/>
      <c r="O62" s="65"/>
      <c r="P62" s="65"/>
      <c r="Q62" s="65"/>
      <c r="R62" s="65"/>
      <c r="S62" s="65"/>
      <c r="T62" s="65"/>
      <c r="U62" s="65"/>
      <c r="V62" s="65"/>
    </row>
    <row r="63" spans="2:22" ht="21" customHeight="1">
      <c r="B63" s="65"/>
      <c r="C63" s="59" t="s">
        <v>252</v>
      </c>
      <c r="D63" s="762" t="s">
        <v>1529</v>
      </c>
      <c r="E63" s="762"/>
      <c r="F63" s="762"/>
      <c r="G63" s="684" t="e">
        <f>VLOOKUP(D63,配送!T4:AA97,8,FALSE)</f>
        <v>#N/A</v>
      </c>
      <c r="H63" s="684"/>
      <c r="I63" s="684"/>
      <c r="J63" s="65"/>
      <c r="K63" s="66" t="s">
        <v>1287</v>
      </c>
      <c r="L63" s="66"/>
      <c r="M63" s="759" t="s">
        <v>422</v>
      </c>
      <c r="N63" s="760"/>
      <c r="O63" s="760"/>
      <c r="P63" s="761"/>
      <c r="Q63" s="759" t="s">
        <v>423</v>
      </c>
      <c r="R63" s="760"/>
      <c r="S63" s="760"/>
      <c r="T63" s="761"/>
      <c r="U63" s="65"/>
      <c r="V63" s="65"/>
    </row>
    <row r="64" spans="2:22" ht="21" customHeight="1">
      <c r="B64" s="65"/>
      <c r="C64" s="60" t="s">
        <v>421</v>
      </c>
      <c r="D64" s="688" t="s">
        <v>1589</v>
      </c>
      <c r="E64" s="688"/>
      <c r="F64" s="688"/>
      <c r="G64" s="685" t="e">
        <f>VLOOKUP(D64,配送!AC4:AE125,2,FALSE)</f>
        <v>#N/A</v>
      </c>
      <c r="H64" s="685"/>
      <c r="I64" s="685"/>
      <c r="J64" s="65"/>
      <c r="K64" s="233" t="s">
        <v>1288</v>
      </c>
      <c r="L64" s="233"/>
      <c r="M64" s="689" t="s">
        <v>257</v>
      </c>
      <c r="N64" s="690"/>
      <c r="O64" s="690" t="s">
        <v>258</v>
      </c>
      <c r="P64" s="767"/>
      <c r="Q64" s="689" t="s">
        <v>257</v>
      </c>
      <c r="R64" s="690"/>
      <c r="S64" s="690" t="s">
        <v>258</v>
      </c>
      <c r="T64" s="767"/>
      <c r="U64" s="65"/>
      <c r="V64" s="65"/>
    </row>
    <row r="65" spans="2:27" ht="21" customHeight="1">
      <c r="B65" s="65"/>
      <c r="C65" s="246" t="s">
        <v>217</v>
      </c>
      <c r="D65" s="687" t="e">
        <f>VLOOKUP(Z6,配送!AN4:AO14,2,FALSE)</f>
        <v>#VALUE!</v>
      </c>
      <c r="E65" s="687"/>
      <c r="F65" s="687"/>
      <c r="G65" s="686" t="e">
        <f>IF(AND(D65&gt;=22000),"お届け可能","直接お届け不可 （宅配便配送）")</f>
        <v>#VALUE!</v>
      </c>
      <c r="H65" s="686"/>
      <c r="I65" s="686"/>
      <c r="J65" s="65"/>
      <c r="K65" s="693" t="s">
        <v>253</v>
      </c>
      <c r="L65" s="694"/>
      <c r="M65" s="695" t="e">
        <f>O65/1.1</f>
        <v>#VALUE!</v>
      </c>
      <c r="N65" s="696"/>
      <c r="O65" s="708" t="e">
        <f>VLOOKUP(Z6,配送!AN4:AO14,2,FALSE)</f>
        <v>#VALUE!</v>
      </c>
      <c r="P65" s="709"/>
      <c r="Q65" s="695" t="e">
        <f>S65/1.1</f>
        <v>#VALUE!</v>
      </c>
      <c r="R65" s="696"/>
      <c r="S65" s="708" t="e">
        <f>VLOOKUP(Z6,配送!AN4:AO14,2,FALSE)</f>
        <v>#VALUE!</v>
      </c>
      <c r="T65" s="709"/>
      <c r="U65" s="65"/>
      <c r="V65" s="65"/>
    </row>
    <row r="66" spans="2:27" ht="21" customHeight="1">
      <c r="B66" s="65"/>
      <c r="C66" s="65"/>
      <c r="D66" s="65"/>
      <c r="E66" s="65"/>
      <c r="F66" s="65"/>
      <c r="G66" s="65"/>
      <c r="H66" s="65"/>
      <c r="I66" s="72" t="s">
        <v>1603</v>
      </c>
      <c r="J66" s="72"/>
      <c r="K66" s="697" t="s">
        <v>1251</v>
      </c>
      <c r="L66" s="698"/>
      <c r="M66" s="695" t="e">
        <f>O66/1.1</f>
        <v>#VALUE!</v>
      </c>
      <c r="N66" s="696"/>
      <c r="O66" s="708" t="e">
        <f>VLOOKUP(O65,配送!AP4:AQ14,2,FALSE)</f>
        <v>#VALUE!</v>
      </c>
      <c r="P66" s="709"/>
      <c r="Q66" s="695" t="s">
        <v>1285</v>
      </c>
      <c r="R66" s="696"/>
      <c r="S66" s="708" t="s">
        <v>1285</v>
      </c>
      <c r="T66" s="709"/>
      <c r="U66" s="65"/>
      <c r="V66" s="65"/>
    </row>
    <row r="67" spans="2:27" ht="21" customHeight="1">
      <c r="B67" s="65"/>
      <c r="C67" s="65"/>
      <c r="D67" s="65"/>
      <c r="E67" s="65"/>
      <c r="F67" s="65"/>
      <c r="G67" s="65"/>
      <c r="H67" s="65"/>
      <c r="I67" s="65"/>
      <c r="J67" s="65"/>
      <c r="K67" s="697" t="s">
        <v>1286</v>
      </c>
      <c r="L67" s="698"/>
      <c r="M67" s="695" t="e">
        <f>O67/1.1</f>
        <v>#VALUE!</v>
      </c>
      <c r="N67" s="696"/>
      <c r="O67" s="708" t="e">
        <f>VLOOKUP(M62,配送!AH4:AI1015,2,FALSE)</f>
        <v>#VALUE!</v>
      </c>
      <c r="P67" s="709"/>
      <c r="Q67" s="695" t="e">
        <f>S67/1.1</f>
        <v>#N/A</v>
      </c>
      <c r="R67" s="696"/>
      <c r="S67" s="708" t="e">
        <f>VLOOKUP(D64,配送!AC4:AE125,3,FALSE)</f>
        <v>#N/A</v>
      </c>
      <c r="T67" s="709"/>
      <c r="U67" s="65"/>
      <c r="V67" s="65"/>
    </row>
    <row r="68" spans="2:27" ht="21" customHeight="1">
      <c r="B68" s="65"/>
      <c r="C68" s="65"/>
      <c r="D68" s="65"/>
      <c r="E68" s="65"/>
      <c r="F68" s="65"/>
      <c r="G68" s="65"/>
      <c r="H68" s="65"/>
      <c r="I68" s="65"/>
      <c r="J68" s="65"/>
      <c r="K68" s="724" t="s">
        <v>2</v>
      </c>
      <c r="L68" s="725"/>
      <c r="M68" s="710" t="e">
        <f>O68/1.1</f>
        <v>#VALUE!</v>
      </c>
      <c r="N68" s="711"/>
      <c r="O68" s="691" t="e">
        <f>SUM(O65:O67)</f>
        <v>#VALUE!</v>
      </c>
      <c r="P68" s="692"/>
      <c r="Q68" s="710" t="e">
        <f>S68/1.1</f>
        <v>#VALUE!</v>
      </c>
      <c r="R68" s="711"/>
      <c r="S68" s="691" t="e">
        <f>SUM(S65:S67)</f>
        <v>#VALUE!</v>
      </c>
      <c r="T68" s="692"/>
      <c r="U68" s="65"/>
      <c r="V68" s="65"/>
    </row>
    <row r="69" spans="2:27" ht="21" customHeight="1">
      <c r="B69" s="65"/>
      <c r="C69" s="65"/>
      <c r="D69" s="65"/>
      <c r="E69" s="65"/>
      <c r="F69" s="65"/>
      <c r="G69" s="65"/>
      <c r="H69" s="65"/>
      <c r="I69" s="65"/>
      <c r="J69" s="65"/>
      <c r="K69" s="65"/>
      <c r="L69" s="65"/>
      <c r="M69" s="65"/>
      <c r="N69" s="65"/>
      <c r="O69" s="65"/>
      <c r="P69" s="65"/>
      <c r="Q69" s="65"/>
      <c r="R69" s="65"/>
      <c r="S69" s="65"/>
      <c r="T69" s="72" t="s">
        <v>1289</v>
      </c>
      <c r="U69" s="65"/>
      <c r="V69" s="65"/>
    </row>
    <row r="70" spans="2:27" ht="21" customHeight="1">
      <c r="B70" s="680" t="s">
        <v>18</v>
      </c>
      <c r="C70" s="680"/>
      <c r="D70" s="680"/>
      <c r="M70" s="680" t="s">
        <v>1509</v>
      </c>
      <c r="N70" s="680"/>
      <c r="O70" s="680"/>
      <c r="P70" s="739" t="s">
        <v>1557</v>
      </c>
      <c r="Q70" s="739"/>
      <c r="R70" s="739"/>
      <c r="S70" s="739"/>
      <c r="T70" s="739"/>
      <c r="U70" s="739"/>
      <c r="V70" s="739"/>
      <c r="W70" s="739"/>
      <c r="X70" s="454"/>
    </row>
    <row r="71" spans="2:27" ht="21" customHeight="1">
      <c r="B71" s="680"/>
      <c r="C71" s="680"/>
      <c r="D71" s="680"/>
      <c r="M71" s="680"/>
      <c r="N71" s="680"/>
      <c r="O71" s="680"/>
      <c r="P71" s="739"/>
      <c r="Q71" s="739"/>
      <c r="R71" s="739"/>
      <c r="S71" s="739"/>
      <c r="T71" s="739"/>
      <c r="U71" s="739"/>
      <c r="V71" s="739"/>
      <c r="W71" s="739"/>
      <c r="X71" s="454"/>
    </row>
    <row r="72" spans="2:27" ht="21" customHeight="1">
      <c r="B72" s="71"/>
      <c r="C72" s="71"/>
      <c r="D72" s="71"/>
      <c r="E72" s="71"/>
      <c r="F72" s="71"/>
      <c r="G72" s="71"/>
      <c r="H72" s="71"/>
      <c r="I72" s="71"/>
      <c r="J72" s="71"/>
      <c r="K72" s="71"/>
      <c r="M72" s="71"/>
      <c r="N72" s="71"/>
      <c r="O72" s="443"/>
      <c r="P72" s="71"/>
      <c r="Q72" s="463"/>
      <c r="R72" s="463"/>
      <c r="S72" s="463"/>
      <c r="T72" s="463"/>
      <c r="U72" s="463"/>
      <c r="V72" s="463"/>
      <c r="W72" s="454"/>
      <c r="X72" s="356"/>
      <c r="Y72" s="240"/>
      <c r="Z72" s="358"/>
      <c r="AA72" s="62"/>
    </row>
    <row r="73" spans="2:27" ht="21" customHeight="1">
      <c r="B73" s="71"/>
      <c r="C73" s="66" t="s">
        <v>1760</v>
      </c>
      <c r="D73" s="71"/>
      <c r="E73" s="71"/>
      <c r="F73" s="71"/>
      <c r="G73" s="71"/>
      <c r="H73" s="71"/>
      <c r="I73" s="71"/>
      <c r="J73" s="71"/>
      <c r="K73" s="71"/>
      <c r="M73" s="71"/>
      <c r="N73" s="740" t="s">
        <v>1770</v>
      </c>
      <c r="O73" s="455"/>
      <c r="P73" s="456"/>
      <c r="Q73" s="456"/>
      <c r="R73" s="456"/>
      <c r="S73" s="456"/>
      <c r="T73" s="457"/>
      <c r="U73" s="463"/>
      <c r="V73" s="463"/>
      <c r="W73" s="454"/>
      <c r="X73" s="356"/>
      <c r="Y73" s="240"/>
      <c r="Z73" s="358"/>
      <c r="AA73" s="62"/>
    </row>
    <row r="74" spans="2:27" ht="21" customHeight="1">
      <c r="B74" s="71"/>
      <c r="C74" s="712" t="s">
        <v>1561</v>
      </c>
      <c r="D74" s="535"/>
      <c r="E74" s="536"/>
      <c r="F74" s="536"/>
      <c r="G74" s="536"/>
      <c r="H74" s="536"/>
      <c r="I74" s="536"/>
      <c r="J74" s="537"/>
      <c r="K74" s="71"/>
      <c r="M74" s="71"/>
      <c r="N74" s="741"/>
      <c r="O74" s="458"/>
      <c r="P74" s="56"/>
      <c r="Q74" s="56"/>
      <c r="R74" s="56"/>
      <c r="S74" s="56"/>
      <c r="T74" s="459"/>
      <c r="U74" s="463"/>
      <c r="V74" s="463"/>
      <c r="W74" s="454"/>
      <c r="X74" s="356"/>
      <c r="Y74" s="240"/>
      <c r="Z74" s="358"/>
      <c r="AA74" s="62"/>
    </row>
    <row r="75" spans="2:27" ht="21" customHeight="1">
      <c r="B75" s="71"/>
      <c r="C75" s="713"/>
      <c r="D75" s="538"/>
      <c r="E75" s="539"/>
      <c r="F75" s="539"/>
      <c r="G75" s="539"/>
      <c r="H75" s="539"/>
      <c r="I75" s="539"/>
      <c r="J75" s="540"/>
      <c r="K75" s="71"/>
      <c r="M75" s="71"/>
      <c r="N75" s="742"/>
      <c r="O75" s="460"/>
      <c r="P75" s="461"/>
      <c r="Q75" s="461"/>
      <c r="R75" s="461"/>
      <c r="S75" s="461"/>
      <c r="T75" s="462"/>
      <c r="U75" s="463"/>
      <c r="V75" s="463"/>
      <c r="W75" s="454"/>
      <c r="X75" s="356"/>
      <c r="Y75" s="240"/>
      <c r="Z75" s="358"/>
      <c r="AA75" s="62"/>
    </row>
    <row r="76" spans="2:27" ht="21" customHeight="1">
      <c r="B76" s="71"/>
      <c r="C76" s="713"/>
      <c r="D76" s="538"/>
      <c r="E76" s="539"/>
      <c r="F76" s="539"/>
      <c r="G76" s="539"/>
      <c r="H76" s="539"/>
      <c r="I76" s="539"/>
      <c r="J76" s="540"/>
      <c r="K76" s="71"/>
      <c r="M76" s="71"/>
      <c r="N76" s="464" t="s">
        <v>1757</v>
      </c>
      <c r="O76" s="71"/>
      <c r="P76" s="71"/>
      <c r="Q76" s="463"/>
      <c r="R76" s="463"/>
      <c r="S76" s="463"/>
      <c r="T76" s="463"/>
      <c r="U76" s="463"/>
      <c r="V76" s="463"/>
      <c r="W76" s="454"/>
      <c r="X76" s="356"/>
      <c r="Y76" s="240"/>
      <c r="Z76" s="358"/>
      <c r="AA76" s="62"/>
    </row>
    <row r="77" spans="2:27" ht="21" customHeight="1">
      <c r="B77" s="71"/>
      <c r="C77" s="714"/>
      <c r="D77" s="541"/>
      <c r="E77" s="542"/>
      <c r="F77" s="542"/>
      <c r="G77" s="542"/>
      <c r="H77" s="542"/>
      <c r="I77" s="542"/>
      <c r="J77" s="543"/>
      <c r="K77" s="71"/>
      <c r="M77" s="463"/>
      <c r="N77" s="464" t="s">
        <v>1758</v>
      </c>
      <c r="O77" s="463"/>
      <c r="P77" s="465"/>
      <c r="Q77" s="463"/>
      <c r="R77" s="463"/>
      <c r="S77" s="463"/>
      <c r="T77" s="463"/>
      <c r="U77" s="463"/>
      <c r="V77" s="463"/>
      <c r="W77" s="454"/>
      <c r="X77" s="356"/>
      <c r="Y77" s="240"/>
      <c r="Z77" s="358"/>
      <c r="AA77" s="62"/>
    </row>
    <row r="78" spans="2:27" ht="21" customHeight="1">
      <c r="B78" s="71"/>
      <c r="C78" s="712" t="s">
        <v>1560</v>
      </c>
      <c r="D78" s="163"/>
      <c r="E78" s="380"/>
      <c r="F78" s="380"/>
      <c r="G78" s="380"/>
      <c r="H78" s="380"/>
      <c r="I78" s="380"/>
      <c r="J78" s="162"/>
      <c r="K78" s="71"/>
      <c r="M78" s="463"/>
      <c r="N78" s="464" t="s">
        <v>1558</v>
      </c>
      <c r="O78" s="463"/>
      <c r="P78" s="465"/>
      <c r="Q78" s="463"/>
      <c r="R78" s="463"/>
      <c r="S78" s="463"/>
      <c r="T78" s="463"/>
      <c r="U78" s="463"/>
      <c r="V78" s="463"/>
      <c r="W78" s="454"/>
      <c r="X78" s="356"/>
      <c r="Y78" s="240"/>
      <c r="Z78" s="358"/>
      <c r="AA78" s="62"/>
    </row>
    <row r="79" spans="2:27" ht="21" customHeight="1">
      <c r="B79" s="71"/>
      <c r="C79" s="713"/>
      <c r="D79" s="378"/>
      <c r="E79" s="51"/>
      <c r="F79" s="51"/>
      <c r="G79" s="51"/>
      <c r="H79" s="51"/>
      <c r="I79" s="51"/>
      <c r="J79" s="410"/>
      <c r="K79" s="71"/>
      <c r="M79" s="463"/>
      <c r="N79" s="464" t="s">
        <v>1559</v>
      </c>
      <c r="O79" s="463"/>
      <c r="P79" s="465"/>
      <c r="Q79" s="463"/>
      <c r="R79" s="463"/>
      <c r="S79" s="463"/>
      <c r="T79" s="463"/>
      <c r="U79" s="463"/>
      <c r="V79" s="463"/>
      <c r="W79" s="454"/>
      <c r="X79" s="356"/>
      <c r="Y79" s="240"/>
      <c r="Z79" s="358"/>
      <c r="AA79" s="62"/>
    </row>
    <row r="80" spans="2:27" ht="21" customHeight="1">
      <c r="B80" s="71"/>
      <c r="C80" s="714"/>
      <c r="D80" s="164"/>
      <c r="E80" s="414" t="s">
        <v>1755</v>
      </c>
      <c r="F80" s="542"/>
      <c r="G80" s="542"/>
      <c r="H80" s="542"/>
      <c r="I80" s="542"/>
      <c r="J80" s="165" t="s">
        <v>1756</v>
      </c>
      <c r="K80" s="71"/>
      <c r="M80" s="463"/>
      <c r="N80" s="464" t="s">
        <v>1556</v>
      </c>
      <c r="O80" s="463"/>
      <c r="P80" s="463"/>
      <c r="Q80" s="463"/>
      <c r="R80" s="463"/>
      <c r="S80" s="463"/>
      <c r="T80" s="463"/>
      <c r="U80" s="463"/>
      <c r="V80" s="463"/>
      <c r="W80" s="454"/>
      <c r="X80" s="356"/>
      <c r="Y80" s="240"/>
      <c r="Z80" s="358"/>
      <c r="AA80" s="62"/>
    </row>
    <row r="81" spans="2:27" ht="21" customHeight="1">
      <c r="B81" s="71"/>
      <c r="C81" s="437" t="s">
        <v>1562</v>
      </c>
      <c r="D81" s="427"/>
      <c r="E81" s="381"/>
      <c r="F81" s="381"/>
      <c r="G81" s="381"/>
      <c r="H81" s="381"/>
      <c r="I81" s="381"/>
      <c r="J81" s="428"/>
      <c r="K81" s="71"/>
      <c r="M81" s="463"/>
      <c r="N81" s="575"/>
      <c r="O81" s="576"/>
      <c r="P81" s="576"/>
      <c r="Q81" s="576"/>
      <c r="R81" s="576"/>
      <c r="S81" s="576"/>
      <c r="T81" s="577"/>
      <c r="U81" s="463"/>
      <c r="V81" s="463"/>
      <c r="W81" s="454"/>
      <c r="X81" s="356"/>
      <c r="Y81" s="240"/>
      <c r="Z81" s="358"/>
      <c r="AA81" s="62"/>
    </row>
    <row r="82" spans="2:27" ht="21" customHeight="1">
      <c r="B82" s="71"/>
      <c r="C82" s="715" t="s">
        <v>1759</v>
      </c>
      <c r="D82" s="671"/>
      <c r="E82" s="672"/>
      <c r="F82" s="672"/>
      <c r="G82" s="672"/>
      <c r="H82" s="672"/>
      <c r="I82" s="672"/>
      <c r="J82" s="673"/>
      <c r="K82" s="71"/>
      <c r="M82" s="463"/>
      <c r="N82" s="578"/>
      <c r="O82" s="579"/>
      <c r="P82" s="579"/>
      <c r="Q82" s="579"/>
      <c r="R82" s="579"/>
      <c r="S82" s="579"/>
      <c r="T82" s="580"/>
      <c r="U82" s="463"/>
      <c r="V82" s="463"/>
      <c r="W82" s="454"/>
      <c r="X82" s="356"/>
      <c r="Y82" s="240"/>
      <c r="Z82" s="358"/>
      <c r="AA82" s="62"/>
    </row>
    <row r="83" spans="2:27" ht="21" customHeight="1">
      <c r="B83" s="71"/>
      <c r="C83" s="716"/>
      <c r="D83" s="674"/>
      <c r="E83" s="675"/>
      <c r="F83" s="675"/>
      <c r="G83" s="675"/>
      <c r="H83" s="675"/>
      <c r="I83" s="675"/>
      <c r="J83" s="676"/>
      <c r="K83" s="71"/>
      <c r="M83" s="463"/>
      <c r="N83" s="578"/>
      <c r="O83" s="579"/>
      <c r="P83" s="579"/>
      <c r="Q83" s="579"/>
      <c r="R83" s="579"/>
      <c r="S83" s="579"/>
      <c r="T83" s="580"/>
      <c r="U83" s="463"/>
      <c r="V83" s="463"/>
      <c r="W83" s="454"/>
      <c r="X83" s="356"/>
      <c r="Y83" s="240"/>
      <c r="Z83" s="358"/>
      <c r="AA83" s="62"/>
    </row>
    <row r="84" spans="2:27" ht="21" customHeight="1">
      <c r="B84" s="71"/>
      <c r="C84" s="717"/>
      <c r="D84" s="677"/>
      <c r="E84" s="678"/>
      <c r="F84" s="678"/>
      <c r="G84" s="678"/>
      <c r="H84" s="678"/>
      <c r="I84" s="678"/>
      <c r="J84" s="679"/>
      <c r="K84" s="71"/>
      <c r="M84" s="463"/>
      <c r="N84" s="578"/>
      <c r="O84" s="579"/>
      <c r="P84" s="579"/>
      <c r="Q84" s="579"/>
      <c r="R84" s="579"/>
      <c r="S84" s="579"/>
      <c r="T84" s="580"/>
      <c r="U84" s="463"/>
      <c r="V84" s="463"/>
      <c r="W84" s="454"/>
      <c r="X84" s="356"/>
      <c r="Y84" s="240"/>
      <c r="Z84" s="358"/>
      <c r="AA84" s="62"/>
    </row>
    <row r="85" spans="2:27" ht="21" customHeight="1">
      <c r="B85" s="71"/>
      <c r="C85" s="71"/>
      <c r="D85" s="71"/>
      <c r="E85" s="71"/>
      <c r="F85" s="71"/>
      <c r="G85" s="71"/>
      <c r="H85" s="71"/>
      <c r="I85" s="71"/>
      <c r="J85" s="71"/>
      <c r="K85" s="71"/>
      <c r="M85" s="463"/>
      <c r="N85" s="578"/>
      <c r="O85" s="579"/>
      <c r="P85" s="579"/>
      <c r="Q85" s="579"/>
      <c r="R85" s="579"/>
      <c r="S85" s="579"/>
      <c r="T85" s="580"/>
      <c r="U85" s="463"/>
      <c r="V85" s="463"/>
      <c r="W85" s="454"/>
      <c r="X85" s="356"/>
      <c r="Y85" s="240"/>
      <c r="Z85" s="358"/>
      <c r="AA85" s="62"/>
    </row>
    <row r="86" spans="2:27" ht="21" customHeight="1">
      <c r="M86" s="463"/>
      <c r="N86" s="578"/>
      <c r="O86" s="579"/>
      <c r="P86" s="579"/>
      <c r="Q86" s="579"/>
      <c r="R86" s="579"/>
      <c r="S86" s="579"/>
      <c r="T86" s="580"/>
      <c r="U86" s="463"/>
      <c r="V86" s="463"/>
      <c r="W86" s="454"/>
      <c r="X86" s="356"/>
      <c r="Y86" s="240"/>
      <c r="Z86" s="358"/>
      <c r="AA86" s="62"/>
    </row>
    <row r="87" spans="2:27" ht="21" customHeight="1">
      <c r="M87" s="463"/>
      <c r="N87" s="578"/>
      <c r="O87" s="579"/>
      <c r="P87" s="579"/>
      <c r="Q87" s="579"/>
      <c r="R87" s="579"/>
      <c r="S87" s="579"/>
      <c r="T87" s="580"/>
      <c r="U87" s="463"/>
      <c r="V87" s="463"/>
      <c r="W87" s="454"/>
      <c r="X87" s="356"/>
      <c r="Y87" s="240"/>
      <c r="Z87" s="358"/>
      <c r="AA87" s="62"/>
    </row>
    <row r="88" spans="2:27" ht="21" customHeight="1">
      <c r="M88" s="463"/>
      <c r="N88" s="581"/>
      <c r="O88" s="582"/>
      <c r="P88" s="582"/>
      <c r="Q88" s="582"/>
      <c r="R88" s="582"/>
      <c r="S88" s="582"/>
      <c r="T88" s="583"/>
      <c r="U88" s="463"/>
      <c r="V88" s="463"/>
      <c r="W88" s="454"/>
      <c r="X88" s="356"/>
      <c r="Y88" s="240"/>
      <c r="Z88" s="358"/>
      <c r="AA88" s="62"/>
    </row>
    <row r="89" spans="2:27" ht="21" customHeight="1">
      <c r="M89" s="463"/>
      <c r="N89" s="463"/>
      <c r="O89" s="463"/>
      <c r="P89" s="463"/>
      <c r="Q89" s="463"/>
      <c r="R89" s="463"/>
      <c r="S89" s="463"/>
      <c r="T89" s="463"/>
      <c r="U89" s="463"/>
      <c r="V89" s="463"/>
      <c r="W89" s="454"/>
      <c r="X89" s="356"/>
      <c r="Y89" s="240"/>
      <c r="Z89" s="358"/>
      <c r="AA89" s="62"/>
    </row>
    <row r="90" spans="2:27" ht="21" customHeight="1">
      <c r="B90" s="680" t="s">
        <v>1575</v>
      </c>
      <c r="C90" s="680"/>
      <c r="D90" s="680"/>
      <c r="E90" s="680"/>
      <c r="F90" s="680"/>
      <c r="G90" s="680"/>
      <c r="H90" s="680"/>
      <c r="I90" s="680"/>
      <c r="J90" s="440"/>
      <c r="K90" s="440"/>
      <c r="L90" s="440"/>
      <c r="M90" s="440"/>
      <c r="N90" s="440"/>
      <c r="O90" s="440"/>
      <c r="P90" s="440"/>
      <c r="Q90" s="440"/>
      <c r="R90" s="440"/>
      <c r="S90" s="440"/>
      <c r="T90" s="440"/>
      <c r="U90" s="440"/>
      <c r="V90" s="440"/>
      <c r="W90" s="440"/>
    </row>
    <row r="91" spans="2:27" ht="21" customHeight="1">
      <c r="B91" s="680"/>
      <c r="C91" s="680"/>
      <c r="D91" s="680"/>
      <c r="E91" s="680"/>
      <c r="F91" s="680"/>
      <c r="G91" s="680"/>
      <c r="H91" s="680"/>
      <c r="I91" s="680"/>
      <c r="J91" s="440"/>
      <c r="K91" s="440"/>
      <c r="L91" s="440"/>
      <c r="M91" s="440"/>
      <c r="N91" s="440"/>
      <c r="O91" s="440"/>
      <c r="P91" s="440"/>
      <c r="Q91" s="440"/>
      <c r="R91" s="440"/>
      <c r="S91" s="440"/>
      <c r="T91" s="440"/>
      <c r="U91" s="440"/>
      <c r="V91" s="440"/>
      <c r="W91" s="440"/>
    </row>
    <row r="92" spans="2:27" ht="21" customHeight="1">
      <c r="B92" s="463"/>
      <c r="C92" s="463"/>
      <c r="D92" s="463"/>
      <c r="E92" s="463"/>
      <c r="F92" s="463"/>
      <c r="G92" s="463"/>
      <c r="H92" s="463"/>
      <c r="I92" s="463"/>
      <c r="J92" s="463"/>
      <c r="K92" s="463"/>
      <c r="L92" s="463"/>
      <c r="M92" s="463"/>
      <c r="N92" s="463"/>
      <c r="O92" s="463"/>
      <c r="P92" s="463"/>
      <c r="Q92" s="463"/>
      <c r="R92" s="463"/>
      <c r="S92" s="463"/>
      <c r="T92" s="463"/>
      <c r="U92" s="463"/>
      <c r="V92" s="463"/>
      <c r="X92" s="356"/>
      <c r="Y92" s="240"/>
      <c r="Z92" s="358"/>
      <c r="AA92" s="62"/>
    </row>
    <row r="93" spans="2:27" ht="21" customHeight="1">
      <c r="B93" s="463"/>
      <c r="C93" s="744"/>
      <c r="D93" s="745"/>
      <c r="E93" s="745"/>
      <c r="F93" s="745"/>
      <c r="G93" s="745"/>
      <c r="H93" s="745"/>
      <c r="I93" s="745"/>
      <c r="J93" s="745"/>
      <c r="K93" s="745"/>
      <c r="L93" s="745"/>
      <c r="M93" s="745"/>
      <c r="N93" s="745"/>
      <c r="O93" s="745"/>
      <c r="P93" s="745"/>
      <c r="Q93" s="745"/>
      <c r="R93" s="745"/>
      <c r="S93" s="745"/>
      <c r="T93" s="745"/>
      <c r="U93" s="746"/>
      <c r="V93" s="463"/>
      <c r="X93" s="356"/>
      <c r="Y93" s="240"/>
      <c r="Z93" s="358"/>
      <c r="AA93" s="62"/>
    </row>
    <row r="94" spans="2:27" ht="21" customHeight="1">
      <c r="B94" s="463"/>
      <c r="C94" s="747"/>
      <c r="D94" s="748"/>
      <c r="E94" s="748"/>
      <c r="F94" s="748"/>
      <c r="G94" s="748"/>
      <c r="H94" s="748"/>
      <c r="I94" s="748"/>
      <c r="J94" s="748"/>
      <c r="K94" s="748"/>
      <c r="L94" s="748"/>
      <c r="M94" s="748"/>
      <c r="N94" s="748"/>
      <c r="O94" s="748"/>
      <c r="P94" s="748"/>
      <c r="Q94" s="748"/>
      <c r="R94" s="748"/>
      <c r="S94" s="748"/>
      <c r="T94" s="748"/>
      <c r="U94" s="749"/>
      <c r="V94" s="463"/>
      <c r="X94" s="356"/>
      <c r="Y94" s="240"/>
      <c r="Z94" s="358"/>
      <c r="AA94" s="62"/>
    </row>
    <row r="95" spans="2:27" ht="21" customHeight="1">
      <c r="B95" s="463"/>
      <c r="C95" s="747"/>
      <c r="D95" s="748"/>
      <c r="E95" s="748"/>
      <c r="F95" s="748"/>
      <c r="G95" s="748"/>
      <c r="H95" s="748"/>
      <c r="I95" s="748"/>
      <c r="J95" s="748"/>
      <c r="K95" s="748"/>
      <c r="L95" s="748"/>
      <c r="M95" s="748"/>
      <c r="N95" s="748"/>
      <c r="O95" s="748"/>
      <c r="P95" s="748"/>
      <c r="Q95" s="748"/>
      <c r="R95" s="748"/>
      <c r="S95" s="748"/>
      <c r="T95" s="748"/>
      <c r="U95" s="749"/>
      <c r="V95" s="463"/>
      <c r="X95" s="356"/>
      <c r="Y95" s="240"/>
      <c r="Z95" s="358"/>
      <c r="AA95" s="62"/>
    </row>
    <row r="96" spans="2:27" ht="21" customHeight="1">
      <c r="B96" s="463"/>
      <c r="C96" s="747"/>
      <c r="D96" s="748"/>
      <c r="E96" s="748"/>
      <c r="F96" s="748"/>
      <c r="G96" s="748"/>
      <c r="H96" s="748"/>
      <c r="I96" s="748"/>
      <c r="J96" s="748"/>
      <c r="K96" s="748"/>
      <c r="L96" s="748"/>
      <c r="M96" s="748"/>
      <c r="N96" s="748"/>
      <c r="O96" s="748"/>
      <c r="P96" s="748"/>
      <c r="Q96" s="748"/>
      <c r="R96" s="748"/>
      <c r="S96" s="748"/>
      <c r="T96" s="748"/>
      <c r="U96" s="749"/>
      <c r="V96" s="463"/>
      <c r="X96" s="356"/>
      <c r="Y96" s="240"/>
      <c r="Z96" s="358"/>
      <c r="AA96" s="62"/>
    </row>
    <row r="97" spans="2:27" ht="21" customHeight="1">
      <c r="B97" s="463"/>
      <c r="C97" s="747"/>
      <c r="D97" s="748"/>
      <c r="E97" s="748"/>
      <c r="F97" s="748"/>
      <c r="G97" s="748"/>
      <c r="H97" s="748"/>
      <c r="I97" s="748"/>
      <c r="J97" s="748"/>
      <c r="K97" s="748"/>
      <c r="L97" s="748"/>
      <c r="M97" s="748"/>
      <c r="N97" s="748"/>
      <c r="O97" s="748"/>
      <c r="P97" s="748"/>
      <c r="Q97" s="748"/>
      <c r="R97" s="748"/>
      <c r="S97" s="748"/>
      <c r="T97" s="748"/>
      <c r="U97" s="749"/>
      <c r="V97" s="463"/>
      <c r="X97" s="356"/>
      <c r="Y97" s="240"/>
      <c r="Z97" s="358"/>
      <c r="AA97" s="62"/>
    </row>
    <row r="98" spans="2:27" ht="21" customHeight="1">
      <c r="B98" s="463"/>
      <c r="C98" s="747"/>
      <c r="D98" s="748"/>
      <c r="E98" s="748"/>
      <c r="F98" s="748"/>
      <c r="G98" s="748"/>
      <c r="H98" s="748"/>
      <c r="I98" s="748"/>
      <c r="J98" s="748"/>
      <c r="K98" s="748"/>
      <c r="L98" s="748"/>
      <c r="M98" s="748"/>
      <c r="N98" s="748"/>
      <c r="O98" s="748"/>
      <c r="P98" s="748"/>
      <c r="Q98" s="748"/>
      <c r="R98" s="748"/>
      <c r="S98" s="748"/>
      <c r="T98" s="748"/>
      <c r="U98" s="749"/>
      <c r="V98" s="463"/>
      <c r="X98" s="356"/>
      <c r="Y98" s="240"/>
      <c r="Z98" s="358"/>
      <c r="AA98" s="62"/>
    </row>
    <row r="99" spans="2:27" ht="21" customHeight="1">
      <c r="B99" s="463"/>
      <c r="C99" s="750"/>
      <c r="D99" s="751"/>
      <c r="E99" s="751"/>
      <c r="F99" s="751"/>
      <c r="G99" s="751"/>
      <c r="H99" s="751"/>
      <c r="I99" s="751"/>
      <c r="J99" s="751"/>
      <c r="K99" s="751"/>
      <c r="L99" s="751"/>
      <c r="M99" s="751"/>
      <c r="N99" s="751"/>
      <c r="O99" s="751"/>
      <c r="P99" s="751"/>
      <c r="Q99" s="751"/>
      <c r="R99" s="751"/>
      <c r="S99" s="751"/>
      <c r="T99" s="751"/>
      <c r="U99" s="752"/>
      <c r="V99" s="463"/>
      <c r="X99" s="356"/>
      <c r="Y99" s="240"/>
      <c r="Z99" s="358"/>
      <c r="AA99" s="62"/>
    </row>
    <row r="100" spans="2:27" ht="21" customHeight="1">
      <c r="B100" s="463"/>
      <c r="C100" s="463"/>
      <c r="D100" s="463"/>
      <c r="E100" s="463"/>
      <c r="F100" s="463"/>
      <c r="G100" s="463"/>
      <c r="H100" s="463"/>
      <c r="I100" s="463"/>
      <c r="J100" s="463"/>
      <c r="K100" s="463"/>
      <c r="L100" s="463"/>
      <c r="M100" s="463"/>
      <c r="N100" s="463"/>
      <c r="O100" s="463"/>
      <c r="P100" s="463"/>
      <c r="Q100" s="463"/>
      <c r="R100" s="463"/>
      <c r="S100" s="463"/>
      <c r="T100" s="463"/>
      <c r="U100" s="463"/>
      <c r="V100" s="463"/>
      <c r="X100" s="356"/>
      <c r="Y100" s="240"/>
      <c r="Z100" s="358"/>
      <c r="AA100" s="62"/>
    </row>
    <row r="102" spans="2:27" ht="21" customHeight="1">
      <c r="O102" s="234" t="s">
        <v>262</v>
      </c>
      <c r="P102" s="234"/>
      <c r="Q102" s="234"/>
      <c r="R102" s="234"/>
      <c r="S102" s="234"/>
      <c r="T102" s="234"/>
      <c r="U102" s="234"/>
      <c r="V102" s="234"/>
    </row>
    <row r="103" spans="2:27" ht="21" customHeight="1">
      <c r="O103" s="235" t="s">
        <v>264</v>
      </c>
      <c r="P103" s="235"/>
      <c r="Q103" s="235"/>
      <c r="R103" s="235"/>
      <c r="S103" s="235"/>
      <c r="T103" s="235"/>
      <c r="U103" s="235"/>
      <c r="V103" s="235"/>
    </row>
    <row r="104" spans="2:27" ht="21" customHeight="1">
      <c r="O104" s="235" t="s">
        <v>266</v>
      </c>
      <c r="P104" s="235"/>
      <c r="Q104" s="235"/>
      <c r="R104" s="235"/>
      <c r="S104" s="235"/>
      <c r="T104" s="235"/>
      <c r="U104" s="235"/>
      <c r="V104" s="235"/>
    </row>
    <row r="105" spans="2:27" ht="21" customHeight="1">
      <c r="O105" s="235" t="s">
        <v>265</v>
      </c>
      <c r="P105" s="235"/>
      <c r="Q105" s="235"/>
      <c r="R105" s="235"/>
      <c r="S105" s="235"/>
      <c r="T105" s="235"/>
      <c r="U105" s="235"/>
      <c r="V105" s="235"/>
    </row>
    <row r="106" spans="2:27" ht="21" customHeight="1">
      <c r="O106" s="235" t="s">
        <v>267</v>
      </c>
      <c r="P106" s="235"/>
      <c r="Q106" s="235"/>
      <c r="R106" s="235"/>
      <c r="S106" s="235"/>
      <c r="T106" s="235"/>
      <c r="U106" s="235"/>
      <c r="V106" s="235"/>
    </row>
    <row r="107" spans="2:27" ht="21" customHeight="1">
      <c r="O107" s="248" t="s">
        <v>263</v>
      </c>
      <c r="P107" s="249"/>
      <c r="Q107" s="249"/>
      <c r="R107" s="249"/>
      <c r="S107" s="249"/>
      <c r="T107" s="249"/>
      <c r="U107" s="249"/>
      <c r="V107" s="249"/>
    </row>
    <row r="108" spans="2:27" ht="21" customHeight="1">
      <c r="B108" s="743" t="s">
        <v>1308</v>
      </c>
      <c r="C108" s="743"/>
      <c r="D108" s="743"/>
      <c r="E108" s="743"/>
      <c r="F108" s="743"/>
      <c r="G108" s="743"/>
      <c r="H108" s="743"/>
      <c r="I108" s="743"/>
      <c r="J108" s="743"/>
      <c r="K108" s="743"/>
      <c r="L108" s="743"/>
      <c r="M108" s="743"/>
      <c r="N108" s="743"/>
      <c r="O108" s="743"/>
      <c r="P108" s="743"/>
      <c r="Q108" s="743"/>
      <c r="R108" s="743"/>
      <c r="S108" s="743"/>
      <c r="T108" s="743"/>
      <c r="U108" s="743"/>
      <c r="V108" s="743"/>
      <c r="W108" s="743"/>
    </row>
    <row r="109" spans="2:27" ht="21" customHeight="1">
      <c r="B109" s="743"/>
      <c r="C109" s="743"/>
      <c r="D109" s="743"/>
      <c r="E109" s="743"/>
      <c r="F109" s="743"/>
      <c r="G109" s="743"/>
      <c r="H109" s="743"/>
      <c r="I109" s="743"/>
      <c r="J109" s="743"/>
      <c r="K109" s="743"/>
      <c r="L109" s="743"/>
      <c r="M109" s="743"/>
      <c r="N109" s="743"/>
      <c r="O109" s="743"/>
      <c r="P109" s="743"/>
      <c r="Q109" s="743"/>
      <c r="R109" s="743"/>
      <c r="S109" s="743"/>
      <c r="T109" s="743"/>
      <c r="U109" s="743"/>
      <c r="V109" s="743"/>
      <c r="W109" s="743"/>
    </row>
    <row r="110" spans="2:27" ht="21" customHeight="1">
      <c r="B110" s="743"/>
      <c r="C110" s="743"/>
      <c r="D110" s="743"/>
      <c r="E110" s="743"/>
      <c r="F110" s="743"/>
      <c r="G110" s="743"/>
      <c r="H110" s="743"/>
      <c r="I110" s="743"/>
      <c r="J110" s="743"/>
      <c r="K110" s="743"/>
      <c r="L110" s="743"/>
      <c r="M110" s="743"/>
      <c r="N110" s="743"/>
      <c r="O110" s="743"/>
      <c r="P110" s="743"/>
      <c r="Q110" s="743"/>
      <c r="R110" s="743"/>
      <c r="S110" s="743"/>
      <c r="T110" s="743"/>
      <c r="U110" s="743"/>
      <c r="V110" s="743"/>
      <c r="W110" s="743"/>
    </row>
  </sheetData>
  <sheetProtection algorithmName="SHA-512" hashValue="eFl0Q29rDDeIRvByszkdxjG1mSoBvIMJixmBcEwOk3DhdSm/32D5oekN8RuEiJ6A4QA5s8FEH4Y8CLMJWf33Sw==" saltValue="93xPZTyY+zaEm3O5XKAIVA==" spinCount="100000" sheet="1" objects="1" formatCells="0" selectLockedCells="1"/>
  <dataConsolidate/>
  <mergeCells count="97">
    <mergeCell ref="P70:W71"/>
    <mergeCell ref="N73:N75"/>
    <mergeCell ref="B108:W110"/>
    <mergeCell ref="C93:U99"/>
    <mergeCell ref="D20:J20"/>
    <mergeCell ref="D28:J28"/>
    <mergeCell ref="D50:U57"/>
    <mergeCell ref="M63:P63"/>
    <mergeCell ref="D63:F63"/>
    <mergeCell ref="D46:D47"/>
    <mergeCell ref="C45:C47"/>
    <mergeCell ref="Q63:T63"/>
    <mergeCell ref="Q64:R64"/>
    <mergeCell ref="S64:T64"/>
    <mergeCell ref="O64:P64"/>
    <mergeCell ref="N81:T88"/>
    <mergeCell ref="N4:T4"/>
    <mergeCell ref="N5:T5"/>
    <mergeCell ref="N6:T6"/>
    <mergeCell ref="N7:T7"/>
    <mergeCell ref="N8:T8"/>
    <mergeCell ref="N9:T9"/>
    <mergeCell ref="P12:S12"/>
    <mergeCell ref="B30:N31"/>
    <mergeCell ref="G37:H37"/>
    <mergeCell ref="C38:C44"/>
    <mergeCell ref="D38:D39"/>
    <mergeCell ref="D40:D43"/>
    <mergeCell ref="D34:U34"/>
    <mergeCell ref="L9:M9"/>
    <mergeCell ref="L10:M12"/>
    <mergeCell ref="D12:J12"/>
    <mergeCell ref="L16:M16"/>
    <mergeCell ref="N16:S16"/>
    <mergeCell ref="M19:N19"/>
    <mergeCell ref="Q19:R19"/>
    <mergeCell ref="L15:M15"/>
    <mergeCell ref="B60:V61"/>
    <mergeCell ref="I36:J36"/>
    <mergeCell ref="C50:C57"/>
    <mergeCell ref="D74:J77"/>
    <mergeCell ref="F80:I80"/>
    <mergeCell ref="M66:N66"/>
    <mergeCell ref="L36:U36"/>
    <mergeCell ref="S68:T68"/>
    <mergeCell ref="K67:L67"/>
    <mergeCell ref="M67:N67"/>
    <mergeCell ref="K68:L68"/>
    <mergeCell ref="M68:N68"/>
    <mergeCell ref="Q67:R67"/>
    <mergeCell ref="S67:T67"/>
    <mergeCell ref="O67:P67"/>
    <mergeCell ref="S65:T65"/>
    <mergeCell ref="D82:J84"/>
    <mergeCell ref="C74:C77"/>
    <mergeCell ref="C78:C80"/>
    <mergeCell ref="C82:C84"/>
    <mergeCell ref="M70:O71"/>
    <mergeCell ref="Q66:R66"/>
    <mergeCell ref="S66:T66"/>
    <mergeCell ref="O65:P65"/>
    <mergeCell ref="O66:P66"/>
    <mergeCell ref="Q68:R68"/>
    <mergeCell ref="Q65:R65"/>
    <mergeCell ref="L5:M5"/>
    <mergeCell ref="L6:M6"/>
    <mergeCell ref="D3:K3"/>
    <mergeCell ref="L4:M4"/>
    <mergeCell ref="D4:J4"/>
    <mergeCell ref="D5:J5"/>
    <mergeCell ref="D6:J6"/>
    <mergeCell ref="L7:M7"/>
    <mergeCell ref="L8:M8"/>
    <mergeCell ref="D7:J7"/>
    <mergeCell ref="D8:J8"/>
    <mergeCell ref="D9:J9"/>
    <mergeCell ref="N15:S15"/>
    <mergeCell ref="D13:J13"/>
    <mergeCell ref="D14:J14"/>
    <mergeCell ref="D15:J15"/>
    <mergeCell ref="D18:J18"/>
    <mergeCell ref="D19:J19"/>
    <mergeCell ref="B90:I91"/>
    <mergeCell ref="M20:N20"/>
    <mergeCell ref="Q20:R20"/>
    <mergeCell ref="C23:C24"/>
    <mergeCell ref="G63:I63"/>
    <mergeCell ref="G64:I64"/>
    <mergeCell ref="G65:I65"/>
    <mergeCell ref="B70:D71"/>
    <mergeCell ref="D65:F65"/>
    <mergeCell ref="D64:F64"/>
    <mergeCell ref="M64:N64"/>
    <mergeCell ref="O68:P68"/>
    <mergeCell ref="K65:L65"/>
    <mergeCell ref="M65:N65"/>
    <mergeCell ref="K66:L66"/>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3:D65">
    <cfRule type="cellIs" dxfId="19" priority="21" operator="equal">
      <formula>"都道府県　（例：東京都）"</formula>
    </cfRule>
    <cfRule type="cellIs" dxfId="18" priority="22" operator="notEqual">
      <formula>"選択してください"</formula>
    </cfRule>
  </conditionalFormatting>
  <conditionalFormatting sqref="D64:D65">
    <cfRule type="cellIs" dxfId="17" priority="20" operator="equal">
      <formula>"市区町村　（例：目黒区）"</formula>
    </cfRule>
  </conditionalFormatting>
  <conditionalFormatting sqref="G63:G65">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4:G65">
    <cfRule type="cellIs" dxfId="12" priority="17" operator="equal">
      <formula>"市区町村"</formula>
    </cfRule>
  </conditionalFormatting>
  <conditionalFormatting sqref="K65">
    <cfRule type="cellIs" dxfId="11" priority="14" operator="equal">
      <formula>"選択してください"</formula>
    </cfRule>
  </conditionalFormatting>
  <conditionalFormatting sqref="M65">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5">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3 G63" xr:uid="{9A846419-8AAE-4568-A51A-636DACA5C3A7}"/>
    <dataValidation errorStyle="information" allowBlank="1" showInputMessage="1" prompt="🔴　：　目黒区_x000a_❌　：　目黒区中町_x000a__x000a_◯◯区　までを入力してください" sqref="D64:D65 G64:G65" xr:uid="{F0757CEE-BF1F-4B73-9EC3-C4BD64924752}"/>
    <dataValidation type="list" errorStyle="information" allowBlank="1" showInputMessage="1" sqref="N16" xr:uid="{694991BB-F596-4E46-BE92-25999059A82E}">
      <formula1>"午前中,12:00～14:00,14:00～16:00,16:00～18:00,18:00～20:00,19:00～21:00,希望無し"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4</xdr:col>
                    <xdr:colOff>600075</xdr:colOff>
                    <xdr:row>37</xdr:row>
                    <xdr:rowOff>0</xdr:rowOff>
                  </from>
                  <to>
                    <xdr:col>5</xdr:col>
                    <xdr:colOff>600075</xdr:colOff>
                    <xdr:row>47</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49</xdr:row>
                    <xdr:rowOff>57150</xdr:rowOff>
                  </from>
                  <to>
                    <xdr:col>5</xdr:col>
                    <xdr:colOff>219075</xdr:colOff>
                    <xdr:row>50</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49</xdr:row>
                    <xdr:rowOff>57150</xdr:rowOff>
                  </from>
                  <to>
                    <xdr:col>8</xdr:col>
                    <xdr:colOff>314325</xdr:colOff>
                    <xdr:row>50</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49</xdr:row>
                    <xdr:rowOff>57150</xdr:rowOff>
                  </from>
                  <to>
                    <xdr:col>11</xdr:col>
                    <xdr:colOff>314325</xdr:colOff>
                    <xdr:row>50</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49</xdr:row>
                    <xdr:rowOff>57150</xdr:rowOff>
                  </from>
                  <to>
                    <xdr:col>14</xdr:col>
                    <xdr:colOff>390525</xdr:colOff>
                    <xdr:row>50</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49</xdr:row>
                    <xdr:rowOff>57150</xdr:rowOff>
                  </from>
                  <to>
                    <xdr:col>17</xdr:col>
                    <xdr:colOff>238125</xdr:colOff>
                    <xdr:row>50</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49</xdr:row>
                    <xdr:rowOff>57150</xdr:rowOff>
                  </from>
                  <to>
                    <xdr:col>20</xdr:col>
                    <xdr:colOff>209550</xdr:colOff>
                    <xdr:row>50</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19050</xdr:rowOff>
                  </from>
                  <to>
                    <xdr:col>5</xdr:col>
                    <xdr:colOff>523875</xdr:colOff>
                    <xdr:row>38</xdr:row>
                    <xdr:rowOff>257175</xdr:rowOff>
                  </to>
                </anchor>
              </controlPr>
            </control>
          </mc:Choice>
        </mc:AlternateContent>
        <mc:AlternateContent xmlns:mc="http://schemas.openxmlformats.org/markup-compatibility/2006">
          <mc:Choice Requires="x14">
            <control shapeId="49205" r:id="rId14" name="Option Button 53">
              <controlPr defaultSize="0" autoFill="0" autoLine="0" autoPict="0">
                <anchor moveWithCells="1">
                  <from>
                    <xdr:col>5</xdr:col>
                    <xdr:colOff>123825</xdr:colOff>
                    <xdr:row>39</xdr:row>
                    <xdr:rowOff>19050</xdr:rowOff>
                  </from>
                  <to>
                    <xdr:col>5</xdr:col>
                    <xdr:colOff>523875</xdr:colOff>
                    <xdr:row>39</xdr:row>
                    <xdr:rowOff>257175</xdr:rowOff>
                  </to>
                </anchor>
              </controlPr>
            </control>
          </mc:Choice>
        </mc:AlternateContent>
        <mc:AlternateContent xmlns:mc="http://schemas.openxmlformats.org/markup-compatibility/2006">
          <mc:Choice Requires="x14">
            <control shapeId="49206" r:id="rId15" name="Option Button 54">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7" r:id="rId16" name="Option Button 55">
              <controlPr defaultSize="0" autoFill="0" autoLine="0" autoPict="0">
                <anchor moveWithCells="1">
                  <from>
                    <xdr:col>5</xdr:col>
                    <xdr:colOff>123825</xdr:colOff>
                    <xdr:row>41</xdr:row>
                    <xdr:rowOff>0</xdr:rowOff>
                  </from>
                  <to>
                    <xdr:col>5</xdr:col>
                    <xdr:colOff>523875</xdr:colOff>
                    <xdr:row>41</xdr:row>
                    <xdr:rowOff>238125</xdr:rowOff>
                  </to>
                </anchor>
              </controlPr>
            </control>
          </mc:Choice>
        </mc:AlternateContent>
        <mc:AlternateContent xmlns:mc="http://schemas.openxmlformats.org/markup-compatibility/2006">
          <mc:Choice Requires="x14">
            <control shapeId="49208" r:id="rId17" name="Option Button 56">
              <controlPr defaultSize="0" autoFill="0" autoLine="0" autoPict="0">
                <anchor moveWithCells="1">
                  <from>
                    <xdr:col>5</xdr:col>
                    <xdr:colOff>123825</xdr:colOff>
                    <xdr:row>42</xdr:row>
                    <xdr:rowOff>9525</xdr:rowOff>
                  </from>
                  <to>
                    <xdr:col>5</xdr:col>
                    <xdr:colOff>523875</xdr:colOff>
                    <xdr:row>42</xdr:row>
                    <xdr:rowOff>247650</xdr:rowOff>
                  </to>
                </anchor>
              </controlPr>
            </control>
          </mc:Choice>
        </mc:AlternateContent>
        <mc:AlternateContent xmlns:mc="http://schemas.openxmlformats.org/markup-compatibility/2006">
          <mc:Choice Requires="x14">
            <control shapeId="49209" r:id="rId18" name="Option Button 57">
              <controlPr defaultSize="0" autoFill="0" autoLine="0" autoPict="0">
                <anchor moveWithCells="1">
                  <from>
                    <xdr:col>5</xdr:col>
                    <xdr:colOff>123825</xdr:colOff>
                    <xdr:row>43</xdr:row>
                    <xdr:rowOff>19050</xdr:rowOff>
                  </from>
                  <to>
                    <xdr:col>5</xdr:col>
                    <xdr:colOff>523875</xdr:colOff>
                    <xdr:row>43</xdr:row>
                    <xdr:rowOff>257175</xdr:rowOff>
                  </to>
                </anchor>
              </controlPr>
            </control>
          </mc:Choice>
        </mc:AlternateContent>
        <mc:AlternateContent xmlns:mc="http://schemas.openxmlformats.org/markup-compatibility/2006">
          <mc:Choice Requires="x14">
            <control shapeId="49210" r:id="rId19" name="Option Button 58">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212" r:id="rId20" name="Option Button 60">
              <controlPr defaultSize="0" autoFill="0" autoLine="0" autoPict="0">
                <anchor moveWithCells="1">
                  <from>
                    <xdr:col>5</xdr:col>
                    <xdr:colOff>123825</xdr:colOff>
                    <xdr:row>45</xdr:row>
                    <xdr:rowOff>9525</xdr:rowOff>
                  </from>
                  <to>
                    <xdr:col>5</xdr:col>
                    <xdr:colOff>523875</xdr:colOff>
                    <xdr:row>45</xdr:row>
                    <xdr:rowOff>247650</xdr:rowOff>
                  </to>
                </anchor>
              </controlPr>
            </control>
          </mc:Choice>
        </mc:AlternateContent>
        <mc:AlternateContent xmlns:mc="http://schemas.openxmlformats.org/markup-compatibility/2006">
          <mc:Choice Requires="x14">
            <control shapeId="49213" r:id="rId21" name="Option Button 61">
              <controlPr defaultSize="0" autoFill="0" autoLine="0" autoPict="0">
                <anchor moveWithCells="1">
                  <from>
                    <xdr:col>5</xdr:col>
                    <xdr:colOff>123825</xdr:colOff>
                    <xdr:row>46</xdr:row>
                    <xdr:rowOff>9525</xdr:rowOff>
                  </from>
                  <to>
                    <xdr:col>5</xdr:col>
                    <xdr:colOff>523875</xdr:colOff>
                    <xdr:row>46</xdr:row>
                    <xdr:rowOff>247650</xdr:rowOff>
                  </to>
                </anchor>
              </controlPr>
            </control>
          </mc:Choice>
        </mc:AlternateContent>
        <mc:AlternateContent xmlns:mc="http://schemas.openxmlformats.org/markup-compatibility/2006">
          <mc:Choice Requires="x14">
            <control shapeId="49368" r:id="rId22"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3"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4"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5"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6"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7"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8"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9"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30"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31"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2" name="Group Box 232">
              <controlPr defaultSize="0" autoFill="0" autoPict="0">
                <anchor moveWithCells="1">
                  <from>
                    <xdr:col>14</xdr:col>
                    <xdr:colOff>0</xdr:colOff>
                    <xdr:row>72</xdr:row>
                    <xdr:rowOff>0</xdr:rowOff>
                  </from>
                  <to>
                    <xdr:col>20</xdr:col>
                    <xdr:colOff>0</xdr:colOff>
                    <xdr:row>75</xdr:row>
                    <xdr:rowOff>0</xdr:rowOff>
                  </to>
                </anchor>
              </controlPr>
            </control>
          </mc:Choice>
        </mc:AlternateContent>
        <mc:AlternateContent xmlns:mc="http://schemas.openxmlformats.org/markup-compatibility/2006">
          <mc:Choice Requires="x14">
            <control shapeId="49385" r:id="rId33" name="Option Button 233">
              <controlPr defaultSize="0" autoFill="0" autoLine="0" autoPict="0">
                <anchor moveWithCells="1">
                  <from>
                    <xdr:col>14</xdr:col>
                    <xdr:colOff>152400</xdr:colOff>
                    <xdr:row>72</xdr:row>
                    <xdr:rowOff>47625</xdr:rowOff>
                  </from>
                  <to>
                    <xdr:col>15</xdr:col>
                    <xdr:colOff>381000</xdr:colOff>
                    <xdr:row>73</xdr:row>
                    <xdr:rowOff>19050</xdr:rowOff>
                  </to>
                </anchor>
              </controlPr>
            </control>
          </mc:Choice>
        </mc:AlternateContent>
        <mc:AlternateContent xmlns:mc="http://schemas.openxmlformats.org/markup-compatibility/2006">
          <mc:Choice Requires="x14">
            <control shapeId="49386" r:id="rId34" name="Option Button 234">
              <controlPr defaultSize="0" autoFill="0" autoLine="0" autoPict="0">
                <anchor moveWithCells="1">
                  <from>
                    <xdr:col>14</xdr:col>
                    <xdr:colOff>152400</xdr:colOff>
                    <xdr:row>73</xdr:row>
                    <xdr:rowOff>9525</xdr:rowOff>
                  </from>
                  <to>
                    <xdr:col>19</xdr:col>
                    <xdr:colOff>47625</xdr:colOff>
                    <xdr:row>73</xdr:row>
                    <xdr:rowOff>247650</xdr:rowOff>
                  </to>
                </anchor>
              </controlPr>
            </control>
          </mc:Choice>
        </mc:AlternateContent>
        <mc:AlternateContent xmlns:mc="http://schemas.openxmlformats.org/markup-compatibility/2006">
          <mc:Choice Requires="x14">
            <control shapeId="49387" r:id="rId35" name="Option Button 235">
              <controlPr defaultSize="0" autoFill="0" autoLine="0" autoPict="0">
                <anchor moveWithCells="1">
                  <from>
                    <xdr:col>14</xdr:col>
                    <xdr:colOff>152400</xdr:colOff>
                    <xdr:row>73</xdr:row>
                    <xdr:rowOff>247650</xdr:rowOff>
                  </from>
                  <to>
                    <xdr:col>19</xdr:col>
                    <xdr:colOff>47625</xdr:colOff>
                    <xdr:row>74</xdr:row>
                    <xdr:rowOff>219075</xdr:rowOff>
                  </to>
                </anchor>
              </controlPr>
            </control>
          </mc:Choice>
        </mc:AlternateContent>
        <mc:AlternateContent xmlns:mc="http://schemas.openxmlformats.org/markup-compatibility/2006">
          <mc:Choice Requires="x14">
            <control shapeId="49389" r:id="rId36"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7"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8"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9"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40"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41" name="Group Box 256">
              <controlPr defaultSize="0" autoFill="0" autoPict="0">
                <anchor moveWithCells="1">
                  <from>
                    <xdr:col>3</xdr:col>
                    <xdr:colOff>0</xdr:colOff>
                    <xdr:row>73</xdr:row>
                    <xdr:rowOff>0</xdr:rowOff>
                  </from>
                  <to>
                    <xdr:col>10</xdr:col>
                    <xdr:colOff>0</xdr:colOff>
                    <xdr:row>77</xdr:row>
                    <xdr:rowOff>0</xdr:rowOff>
                  </to>
                </anchor>
              </controlPr>
            </control>
          </mc:Choice>
        </mc:AlternateContent>
        <mc:AlternateContent xmlns:mc="http://schemas.openxmlformats.org/markup-compatibility/2006">
          <mc:Choice Requires="x14">
            <control shapeId="49409" r:id="rId42" name="Option Button 257">
              <controlPr defaultSize="0" autoFill="0" autoLine="0" autoPict="0">
                <anchor moveWithCells="1">
                  <from>
                    <xdr:col>3</xdr:col>
                    <xdr:colOff>104775</xdr:colOff>
                    <xdr:row>73</xdr:row>
                    <xdr:rowOff>38100</xdr:rowOff>
                  </from>
                  <to>
                    <xdr:col>5</xdr:col>
                    <xdr:colOff>257175</xdr:colOff>
                    <xdr:row>74</xdr:row>
                    <xdr:rowOff>9525</xdr:rowOff>
                  </to>
                </anchor>
              </controlPr>
            </control>
          </mc:Choice>
        </mc:AlternateContent>
        <mc:AlternateContent xmlns:mc="http://schemas.openxmlformats.org/markup-compatibility/2006">
          <mc:Choice Requires="x14">
            <control shapeId="49410" r:id="rId43" name="Option Button 258">
              <controlPr defaultSize="0" autoFill="0" autoLine="0" autoPict="0">
                <anchor moveWithCells="1">
                  <from>
                    <xdr:col>6</xdr:col>
                    <xdr:colOff>57150</xdr:colOff>
                    <xdr:row>73</xdr:row>
                    <xdr:rowOff>38100</xdr:rowOff>
                  </from>
                  <to>
                    <xdr:col>8</xdr:col>
                    <xdr:colOff>314325</xdr:colOff>
                    <xdr:row>74</xdr:row>
                    <xdr:rowOff>9525</xdr:rowOff>
                  </to>
                </anchor>
              </controlPr>
            </control>
          </mc:Choice>
        </mc:AlternateContent>
        <mc:AlternateContent xmlns:mc="http://schemas.openxmlformats.org/markup-compatibility/2006">
          <mc:Choice Requires="x14">
            <control shapeId="49411" r:id="rId44" name="Group Box 259">
              <controlPr defaultSize="0" autoFill="0" autoPict="0">
                <anchor moveWithCells="1">
                  <from>
                    <xdr:col>3</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49412" r:id="rId45" name="Option Button 260">
              <controlPr defaultSize="0" autoFill="0" autoLine="0" autoPict="0">
                <anchor moveWithCells="1">
                  <from>
                    <xdr:col>3</xdr:col>
                    <xdr:colOff>104775</xdr:colOff>
                    <xdr:row>80</xdr:row>
                    <xdr:rowOff>19050</xdr:rowOff>
                  </from>
                  <to>
                    <xdr:col>4</xdr:col>
                    <xdr:colOff>371475</xdr:colOff>
                    <xdr:row>80</xdr:row>
                    <xdr:rowOff>257175</xdr:rowOff>
                  </to>
                </anchor>
              </controlPr>
            </control>
          </mc:Choice>
        </mc:AlternateContent>
        <mc:AlternateContent xmlns:mc="http://schemas.openxmlformats.org/markup-compatibility/2006">
          <mc:Choice Requires="x14">
            <control shapeId="49413" r:id="rId46" name="Group Box 261">
              <controlPr defaultSize="0" autoFill="0" autoPict="0">
                <anchor moveWithCells="1">
                  <from>
                    <xdr:col>3</xdr:col>
                    <xdr:colOff>0</xdr:colOff>
                    <xdr:row>77</xdr:row>
                    <xdr:rowOff>0</xdr:rowOff>
                  </from>
                  <to>
                    <xdr:col>10</xdr:col>
                    <xdr:colOff>0</xdr:colOff>
                    <xdr:row>80</xdr:row>
                    <xdr:rowOff>0</xdr:rowOff>
                  </to>
                </anchor>
              </controlPr>
            </control>
          </mc:Choice>
        </mc:AlternateContent>
        <mc:AlternateContent xmlns:mc="http://schemas.openxmlformats.org/markup-compatibility/2006">
          <mc:Choice Requires="x14">
            <control shapeId="49414" r:id="rId47" name="Option Button 262">
              <controlPr defaultSize="0" autoFill="0" autoLine="0" autoPict="0">
                <anchor moveWithCells="1">
                  <from>
                    <xdr:col>3</xdr:col>
                    <xdr:colOff>104775</xdr:colOff>
                    <xdr:row>77</xdr:row>
                    <xdr:rowOff>9525</xdr:rowOff>
                  </from>
                  <to>
                    <xdr:col>4</xdr:col>
                    <xdr:colOff>371475</xdr:colOff>
                    <xdr:row>77</xdr:row>
                    <xdr:rowOff>247650</xdr:rowOff>
                  </to>
                </anchor>
              </controlPr>
            </control>
          </mc:Choice>
        </mc:AlternateContent>
        <mc:AlternateContent xmlns:mc="http://schemas.openxmlformats.org/markup-compatibility/2006">
          <mc:Choice Requires="x14">
            <control shapeId="49415" r:id="rId48" name="Option Button 263">
              <controlPr defaultSize="0" autoFill="0" autoLine="0" autoPict="0">
                <anchor moveWithCells="1">
                  <from>
                    <xdr:col>5</xdr:col>
                    <xdr:colOff>47625</xdr:colOff>
                    <xdr:row>77</xdr:row>
                    <xdr:rowOff>9525</xdr:rowOff>
                  </from>
                  <to>
                    <xdr:col>6</xdr:col>
                    <xdr:colOff>561975</xdr:colOff>
                    <xdr:row>77</xdr:row>
                    <xdr:rowOff>247650</xdr:rowOff>
                  </to>
                </anchor>
              </controlPr>
            </control>
          </mc:Choice>
        </mc:AlternateContent>
        <mc:AlternateContent xmlns:mc="http://schemas.openxmlformats.org/markup-compatibility/2006">
          <mc:Choice Requires="x14">
            <control shapeId="49416" r:id="rId49" name="Option Button 264">
              <controlPr defaultSize="0" autoFill="0" autoLine="0" autoPict="0">
                <anchor moveWithCells="1">
                  <from>
                    <xdr:col>8</xdr:col>
                    <xdr:colOff>19050</xdr:colOff>
                    <xdr:row>77</xdr:row>
                    <xdr:rowOff>9525</xdr:rowOff>
                  </from>
                  <to>
                    <xdr:col>9</xdr:col>
                    <xdr:colOff>285750</xdr:colOff>
                    <xdr:row>77</xdr:row>
                    <xdr:rowOff>247650</xdr:rowOff>
                  </to>
                </anchor>
              </controlPr>
            </control>
          </mc:Choice>
        </mc:AlternateContent>
        <mc:AlternateContent xmlns:mc="http://schemas.openxmlformats.org/markup-compatibility/2006">
          <mc:Choice Requires="x14">
            <control shapeId="49417" r:id="rId50" name="Option Button 265">
              <controlPr defaultSize="0" autoFill="0" autoLine="0" autoPict="0">
                <anchor moveWithCells="1">
                  <from>
                    <xdr:col>3</xdr:col>
                    <xdr:colOff>104775</xdr:colOff>
                    <xdr:row>78</xdr:row>
                    <xdr:rowOff>9525</xdr:rowOff>
                  </from>
                  <to>
                    <xdr:col>4</xdr:col>
                    <xdr:colOff>371475</xdr:colOff>
                    <xdr:row>78</xdr:row>
                    <xdr:rowOff>247650</xdr:rowOff>
                  </to>
                </anchor>
              </controlPr>
            </control>
          </mc:Choice>
        </mc:AlternateContent>
        <mc:AlternateContent xmlns:mc="http://schemas.openxmlformats.org/markup-compatibility/2006">
          <mc:Choice Requires="x14">
            <control shapeId="49418" r:id="rId51" name="Option Button 266">
              <controlPr defaultSize="0" autoFill="0" autoLine="0" autoPict="0">
                <anchor moveWithCells="1">
                  <from>
                    <xdr:col>5</xdr:col>
                    <xdr:colOff>47625</xdr:colOff>
                    <xdr:row>78</xdr:row>
                    <xdr:rowOff>9525</xdr:rowOff>
                  </from>
                  <to>
                    <xdr:col>6</xdr:col>
                    <xdr:colOff>314325</xdr:colOff>
                    <xdr:row>78</xdr:row>
                    <xdr:rowOff>247650</xdr:rowOff>
                  </to>
                </anchor>
              </controlPr>
            </control>
          </mc:Choice>
        </mc:AlternateContent>
        <mc:AlternateContent xmlns:mc="http://schemas.openxmlformats.org/markup-compatibility/2006">
          <mc:Choice Requires="x14">
            <control shapeId="49419" r:id="rId52" name="Option Button 267">
              <controlPr defaultSize="0" autoFill="0" autoLine="0" autoPict="0">
                <anchor moveWithCells="1">
                  <from>
                    <xdr:col>8</xdr:col>
                    <xdr:colOff>9525</xdr:colOff>
                    <xdr:row>78</xdr:row>
                    <xdr:rowOff>9525</xdr:rowOff>
                  </from>
                  <to>
                    <xdr:col>9</xdr:col>
                    <xdr:colOff>409575</xdr:colOff>
                    <xdr:row>78</xdr:row>
                    <xdr:rowOff>247650</xdr:rowOff>
                  </to>
                </anchor>
              </controlPr>
            </control>
          </mc:Choice>
        </mc:AlternateContent>
        <mc:AlternateContent xmlns:mc="http://schemas.openxmlformats.org/markup-compatibility/2006">
          <mc:Choice Requires="x14">
            <control shapeId="49420" r:id="rId53" name="Option Button 268">
              <controlPr defaultSize="0" autoFill="0" autoLine="0" autoPict="0">
                <anchor moveWithCells="1">
                  <from>
                    <xdr:col>3</xdr:col>
                    <xdr:colOff>104775</xdr:colOff>
                    <xdr:row>79</xdr:row>
                    <xdr:rowOff>9525</xdr:rowOff>
                  </from>
                  <to>
                    <xdr:col>4</xdr:col>
                    <xdr:colOff>342900</xdr:colOff>
                    <xdr:row>79</xdr:row>
                    <xdr:rowOff>247650</xdr:rowOff>
                  </to>
                </anchor>
              </controlPr>
            </control>
          </mc:Choice>
        </mc:AlternateContent>
        <mc:AlternateContent xmlns:mc="http://schemas.openxmlformats.org/markup-compatibility/2006">
          <mc:Choice Requires="x14">
            <control shapeId="49421" r:id="rId54" name="Option Button 269">
              <controlPr defaultSize="0" autoFill="0" autoLine="0" autoPict="0">
                <anchor moveWithCells="1">
                  <from>
                    <xdr:col>5</xdr:col>
                    <xdr:colOff>76200</xdr:colOff>
                    <xdr:row>80</xdr:row>
                    <xdr:rowOff>19050</xdr:rowOff>
                  </from>
                  <to>
                    <xdr:col>8</xdr:col>
                    <xdr:colOff>485775</xdr:colOff>
                    <xdr:row>80</xdr:row>
                    <xdr:rowOff>257175</xdr:rowOff>
                  </to>
                </anchor>
              </controlPr>
            </control>
          </mc:Choice>
        </mc:AlternateContent>
        <mc:AlternateContent xmlns:mc="http://schemas.openxmlformats.org/markup-compatibility/2006">
          <mc:Choice Requires="x14">
            <control shapeId="49422" r:id="rId55" name="Check Box 270">
              <controlPr defaultSize="0" autoFill="0" autoLine="0" autoPict="0">
                <anchor moveWithCells="1">
                  <from>
                    <xdr:col>15</xdr:col>
                    <xdr:colOff>352425</xdr:colOff>
                    <xdr:row>106</xdr:row>
                    <xdr:rowOff>38100</xdr:rowOff>
                  </from>
                  <to>
                    <xdr:col>16</xdr:col>
                    <xdr:colOff>57150</xdr:colOff>
                    <xdr:row>106</xdr:row>
                    <xdr:rowOff>238125</xdr:rowOff>
                  </to>
                </anchor>
              </controlPr>
            </control>
          </mc:Choice>
        </mc:AlternateContent>
        <mc:AlternateContent xmlns:mc="http://schemas.openxmlformats.org/markup-compatibility/2006">
          <mc:Choice Requires="x14">
            <control shapeId="49423" r:id="rId56" name="Group Box 271">
              <controlPr defaultSize="0" autoFill="0" autoPict="0">
                <anchor moveWithCells="1">
                  <from>
                    <xdr:col>2</xdr:col>
                    <xdr:colOff>1009650</xdr:colOff>
                    <xdr:row>26</xdr:row>
                    <xdr:rowOff>0</xdr:rowOff>
                  </from>
                  <to>
                    <xdr:col>9</xdr:col>
                    <xdr:colOff>600075</xdr:colOff>
                    <xdr:row>27</xdr:row>
                    <xdr:rowOff>0</xdr:rowOff>
                  </to>
                </anchor>
              </controlPr>
            </control>
          </mc:Choice>
        </mc:AlternateContent>
        <mc:AlternateContent xmlns:mc="http://schemas.openxmlformats.org/markup-compatibility/2006">
          <mc:Choice Requires="x14">
            <control shapeId="49424" r:id="rId57"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8"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5"/>
  <sheetViews>
    <sheetView zoomScaleNormal="100" zoomScaleSheetLayoutView="100" workbookViewId="0">
      <selection activeCell="D28" sqref="D28:D29"/>
    </sheetView>
  </sheetViews>
  <sheetFormatPr defaultColWidth="2.5" defaultRowHeight="20.25" customHeight="1"/>
  <cols>
    <col min="1" max="1" width="3.5" style="363" customWidth="1"/>
    <col min="2" max="2" width="2.625" style="363" customWidth="1"/>
    <col min="3" max="3" width="14.5" style="363" customWidth="1"/>
    <col min="4" max="4" width="42.25" style="363" customWidth="1"/>
    <col min="5" max="5" width="2.625" style="363" customWidth="1"/>
    <col min="6" max="6" width="3.5" style="363" customWidth="1"/>
    <col min="7" max="7" width="2.5" style="363"/>
    <col min="8" max="8" width="11.875" style="363" customWidth="1"/>
    <col min="9" max="9" width="11.25" style="363" customWidth="1"/>
    <col min="10" max="10" width="10.875" style="363" customWidth="1"/>
    <col min="11" max="11" width="12.125" style="363" hidden="1" customWidth="1"/>
    <col min="12" max="12" width="2.5" style="363"/>
    <col min="13" max="13" width="3.5" style="363" customWidth="1"/>
    <col min="14" max="14" width="2.5" style="363"/>
    <col min="15" max="15" width="11.125" style="363" customWidth="1"/>
    <col min="16" max="16" width="3.875" style="363" customWidth="1"/>
    <col min="17" max="17" width="26.625" style="363" customWidth="1"/>
    <col min="18" max="19" width="2.5" style="363"/>
    <col min="20" max="20" width="9.875" style="363" customWidth="1"/>
    <col min="21" max="21" width="9" style="363" customWidth="1"/>
    <col min="22" max="22" width="18.125" style="363" customWidth="1"/>
    <col min="23" max="24" width="12.75" style="363" customWidth="1"/>
    <col min="25" max="25" width="2.5" style="363"/>
    <col min="26" max="31" width="9.375" style="385" hidden="1" customWidth="1"/>
    <col min="32" max="35" width="9.125" style="385" hidden="1" customWidth="1"/>
    <col min="36" max="41" width="9.125" style="363" customWidth="1"/>
    <col min="42" max="16384" width="2.5" style="363"/>
  </cols>
  <sheetData>
    <row r="1" spans="1:36" ht="20.25" customHeight="1">
      <c r="B1" s="768" t="s">
        <v>1699</v>
      </c>
      <c r="C1" s="768"/>
      <c r="D1" s="768"/>
      <c r="G1" s="768" t="s">
        <v>1817</v>
      </c>
      <c r="H1" s="768"/>
      <c r="I1" s="768"/>
      <c r="J1" s="768"/>
      <c r="K1" s="768"/>
      <c r="L1" s="768"/>
      <c r="N1" s="768" t="s">
        <v>1810</v>
      </c>
      <c r="O1" s="768"/>
      <c r="P1" s="768"/>
      <c r="Q1" s="768"/>
    </row>
    <row r="2" spans="1:36" ht="20.25" customHeight="1">
      <c r="A2" s="365"/>
      <c r="B2" s="768"/>
      <c r="C2" s="768"/>
      <c r="D2" s="768"/>
      <c r="E2" s="365"/>
      <c r="F2" s="365"/>
      <c r="G2" s="768"/>
      <c r="H2" s="768"/>
      <c r="I2" s="768"/>
      <c r="J2" s="768"/>
      <c r="K2" s="768"/>
      <c r="L2" s="768"/>
      <c r="M2" s="365"/>
      <c r="N2" s="768"/>
      <c r="O2" s="768"/>
      <c r="P2" s="768"/>
      <c r="Q2" s="768"/>
      <c r="R2" s="365"/>
      <c r="T2" s="364" t="s">
        <v>1785</v>
      </c>
    </row>
    <row r="3" spans="1:36" ht="20.25" customHeight="1">
      <c r="B3" s="78"/>
      <c r="C3" s="78"/>
      <c r="D3" s="78"/>
      <c r="E3" s="78"/>
      <c r="G3" s="78"/>
      <c r="H3" s="78"/>
      <c r="I3" s="78"/>
      <c r="J3" s="78"/>
      <c r="K3" s="78"/>
      <c r="L3" s="78"/>
      <c r="N3" s="78"/>
      <c r="O3" s="78"/>
      <c r="P3" s="78"/>
      <c r="Q3" s="78"/>
      <c r="R3" s="78"/>
      <c r="U3" s="372"/>
      <c r="W3" s="471" t="s">
        <v>257</v>
      </c>
      <c r="X3" s="471" t="s">
        <v>258</v>
      </c>
      <c r="Z3" s="382" t="s">
        <v>1818</v>
      </c>
      <c r="AA3" s="382" t="s">
        <v>1818</v>
      </c>
      <c r="AB3" s="382" t="s">
        <v>1818</v>
      </c>
      <c r="AC3" s="382" t="s">
        <v>1818</v>
      </c>
      <c r="AD3" s="382" t="s">
        <v>1818</v>
      </c>
      <c r="AE3" s="382" t="s">
        <v>1819</v>
      </c>
      <c r="AF3" s="382" t="s">
        <v>1819</v>
      </c>
      <c r="AG3" s="382" t="s">
        <v>1819</v>
      </c>
      <c r="AH3" s="382" t="s">
        <v>1819</v>
      </c>
      <c r="AI3" s="382" t="s">
        <v>1820</v>
      </c>
    </row>
    <row r="4" spans="1:36" ht="20.25" customHeight="1">
      <c r="B4" s="78"/>
      <c r="C4" s="79" t="s">
        <v>1616</v>
      </c>
      <c r="D4" s="80"/>
      <c r="E4" s="78"/>
      <c r="G4" s="78"/>
      <c r="H4" s="484" t="s">
        <v>37</v>
      </c>
      <c r="I4" s="485" t="s">
        <v>1797</v>
      </c>
      <c r="J4" s="486" t="s">
        <v>257</v>
      </c>
      <c r="K4" s="492" t="s">
        <v>258</v>
      </c>
      <c r="L4" s="78"/>
      <c r="N4" s="78"/>
      <c r="O4" s="79" t="s">
        <v>1835</v>
      </c>
      <c r="P4" s="78"/>
      <c r="Q4" s="78"/>
      <c r="R4" s="78"/>
      <c r="T4" s="470" t="s">
        <v>37</v>
      </c>
      <c r="U4" s="497">
        <v>0</v>
      </c>
      <c r="V4" s="497" t="e">
        <f>CHOOSE(U4,"180cm（ノーマル）","210cm（ノーマル）","230cm（ノーマル）","280cm（ノーマル）","360cm（ノーマル）","180cm（スリム）","210cm（スリム）","230cm（スリム）","280cm（スリム）","210cm（雪降り）")</f>
        <v>#VALUE!</v>
      </c>
      <c r="W4" s="498" t="e">
        <f>HLOOKUP(V4,Z4:AI5,2,FALSE)</f>
        <v>#VALUE!</v>
      </c>
      <c r="X4" s="498" t="e">
        <f>W4*1.1</f>
        <v>#VALUE!</v>
      </c>
      <c r="Z4" s="382" t="s">
        <v>1825</v>
      </c>
      <c r="AA4" s="382" t="s">
        <v>1826</v>
      </c>
      <c r="AB4" s="382" t="s">
        <v>1827</v>
      </c>
      <c r="AC4" s="382" t="s">
        <v>1828</v>
      </c>
      <c r="AD4" s="382" t="s">
        <v>1829</v>
      </c>
      <c r="AE4" s="382" t="s">
        <v>1821</v>
      </c>
      <c r="AF4" s="382" t="s">
        <v>1822</v>
      </c>
      <c r="AG4" s="382" t="s">
        <v>1823</v>
      </c>
      <c r="AH4" s="382" t="s">
        <v>1824</v>
      </c>
      <c r="AI4" s="382" t="s">
        <v>1711</v>
      </c>
    </row>
    <row r="5" spans="1:36" ht="20.25" customHeight="1">
      <c r="B5" s="78"/>
      <c r="C5" s="367" t="s">
        <v>5</v>
      </c>
      <c r="D5" s="345"/>
      <c r="E5" s="78"/>
      <c r="G5" s="78"/>
      <c r="H5" s="472"/>
      <c r="I5" s="487" t="s">
        <v>1774</v>
      </c>
      <c r="J5" s="476" t="s">
        <v>1795</v>
      </c>
      <c r="K5" s="469" t="s">
        <v>1703</v>
      </c>
      <c r="L5" s="78"/>
      <c r="N5" s="78"/>
      <c r="O5" s="777" t="s">
        <v>1787</v>
      </c>
      <c r="P5" s="778"/>
      <c r="Q5" s="78"/>
      <c r="R5" s="78"/>
      <c r="T5" s="470" t="s">
        <v>1701</v>
      </c>
      <c r="U5" s="497">
        <v>0</v>
      </c>
      <c r="V5" s="497" t="e">
        <f>CHOOSE(U5,"布","BOX（3/4周）","BOX（1周）","ポインセチア","WOOD")</f>
        <v>#VALUE!</v>
      </c>
      <c r="W5" s="498" t="e">
        <f>HLOOKUP(V5,Z7:AD8,2,FALSE)</f>
        <v>#VALUE!</v>
      </c>
      <c r="X5" s="498" t="e">
        <f t="shared" ref="X5:X6" si="0">W5*1.1</f>
        <v>#VALUE!</v>
      </c>
      <c r="Z5" s="383">
        <v>70000</v>
      </c>
      <c r="AA5" s="383">
        <v>90000</v>
      </c>
      <c r="AB5" s="383">
        <v>140000</v>
      </c>
      <c r="AC5" s="383">
        <v>190000</v>
      </c>
      <c r="AD5" s="383">
        <v>290000</v>
      </c>
      <c r="AE5" s="383">
        <v>60000</v>
      </c>
      <c r="AF5" s="383">
        <v>75000</v>
      </c>
      <c r="AG5" s="383">
        <v>120000</v>
      </c>
      <c r="AH5" s="383">
        <v>165000</v>
      </c>
      <c r="AI5" s="383">
        <v>100000</v>
      </c>
      <c r="AJ5" s="499" t="s">
        <v>1833</v>
      </c>
    </row>
    <row r="6" spans="1:36" ht="20.25" customHeight="1">
      <c r="B6" s="78"/>
      <c r="C6" s="368" t="s">
        <v>13</v>
      </c>
      <c r="D6" s="75"/>
      <c r="E6" s="78"/>
      <c r="G6" s="78"/>
      <c r="H6" s="472"/>
      <c r="I6" s="487" t="s">
        <v>1774</v>
      </c>
      <c r="J6" s="476" t="s">
        <v>1796</v>
      </c>
      <c r="K6" s="469" t="s">
        <v>1704</v>
      </c>
      <c r="L6" s="78"/>
      <c r="N6" s="78"/>
      <c r="O6" s="780"/>
      <c r="P6" s="781"/>
      <c r="Q6" s="78"/>
      <c r="R6" s="78"/>
      <c r="T6" s="470" t="s">
        <v>1702</v>
      </c>
      <c r="U6" s="497">
        <v>0</v>
      </c>
      <c r="V6" s="497" t="e">
        <f>CHOOSE(U6,"あり","不要")</f>
        <v>#VALUE!</v>
      </c>
      <c r="W6" s="498" t="e">
        <f>HLOOKUP(V6,Z11:AA12,2,FALSE)</f>
        <v>#VALUE!</v>
      </c>
      <c r="X6" s="498" t="e">
        <f t="shared" si="0"/>
        <v>#VALUE!</v>
      </c>
      <c r="Y6" s="366"/>
      <c r="Z6" s="384"/>
      <c r="AA6" s="384"/>
      <c r="AB6" s="384"/>
      <c r="AC6" s="384"/>
      <c r="AD6" s="384"/>
      <c r="AE6" s="384"/>
      <c r="AJ6" s="500"/>
    </row>
    <row r="7" spans="1:36" s="366" customFormat="1" ht="20.25" customHeight="1">
      <c r="B7" s="78"/>
      <c r="C7" s="368" t="s">
        <v>6</v>
      </c>
      <c r="D7" s="371"/>
      <c r="E7" s="78"/>
      <c r="G7" s="78"/>
      <c r="H7" s="472"/>
      <c r="I7" s="487" t="s">
        <v>1774</v>
      </c>
      <c r="J7" s="476" t="s">
        <v>1798</v>
      </c>
      <c r="K7" s="469" t="s">
        <v>1705</v>
      </c>
      <c r="L7" s="78"/>
      <c r="N7" s="78"/>
      <c r="O7" s="782"/>
      <c r="P7" s="783"/>
      <c r="Q7" s="78"/>
      <c r="R7" s="78"/>
      <c r="T7" s="470" t="s">
        <v>1782</v>
      </c>
      <c r="U7" s="497"/>
      <c r="V7" s="497">
        <f>O6</f>
        <v>0</v>
      </c>
      <c r="W7" s="498" t="s">
        <v>220</v>
      </c>
      <c r="X7" s="498" t="s">
        <v>220</v>
      </c>
      <c r="Y7" s="363"/>
      <c r="Z7" s="382" t="s">
        <v>1696</v>
      </c>
      <c r="AA7" s="382" t="s">
        <v>1697</v>
      </c>
      <c r="AB7" s="382" t="s">
        <v>1712</v>
      </c>
      <c r="AC7" s="382" t="s">
        <v>1713</v>
      </c>
      <c r="AD7" s="382" t="s">
        <v>1714</v>
      </c>
      <c r="AE7" s="385"/>
      <c r="AF7" s="384"/>
      <c r="AG7" s="384"/>
      <c r="AH7" s="384"/>
      <c r="AI7" s="384"/>
      <c r="AJ7" s="500"/>
    </row>
    <row r="8" spans="1:36" ht="20.25" customHeight="1">
      <c r="B8" s="78"/>
      <c r="C8" s="368" t="s">
        <v>7</v>
      </c>
      <c r="D8" s="347"/>
      <c r="E8" s="78"/>
      <c r="G8" s="78"/>
      <c r="H8" s="472"/>
      <c r="I8" s="487" t="s">
        <v>1774</v>
      </c>
      <c r="J8" s="476" t="s">
        <v>1799</v>
      </c>
      <c r="K8" s="469" t="s">
        <v>1706</v>
      </c>
      <c r="L8" s="78"/>
      <c r="N8" s="78"/>
      <c r="O8" s="78"/>
      <c r="P8" s="78"/>
      <c r="Q8" s="78"/>
      <c r="R8" s="78"/>
      <c r="T8" s="470" t="s">
        <v>1783</v>
      </c>
      <c r="U8" s="497"/>
      <c r="V8" s="497">
        <f>O17</f>
        <v>0</v>
      </c>
      <c r="W8" s="498" t="s">
        <v>220</v>
      </c>
      <c r="X8" s="498" t="s">
        <v>220</v>
      </c>
      <c r="Z8" s="383">
        <v>4000</v>
      </c>
      <c r="AA8" s="383">
        <v>25200</v>
      </c>
      <c r="AB8" s="383">
        <v>33600</v>
      </c>
      <c r="AC8" s="383">
        <v>0</v>
      </c>
      <c r="AD8" s="383" t="s">
        <v>1830</v>
      </c>
      <c r="AJ8" s="500"/>
    </row>
    <row r="9" spans="1:36" ht="20.25" customHeight="1" thickBot="1">
      <c r="B9" s="78"/>
      <c r="C9" s="368" t="s">
        <v>4</v>
      </c>
      <c r="D9" s="75"/>
      <c r="E9" s="78"/>
      <c r="G9" s="78"/>
      <c r="H9" s="480"/>
      <c r="I9" s="488" t="s">
        <v>1774</v>
      </c>
      <c r="J9" s="481" t="s">
        <v>1800</v>
      </c>
      <c r="K9" s="482" t="s">
        <v>1707</v>
      </c>
      <c r="L9" s="78"/>
      <c r="N9" s="78"/>
      <c r="O9" s="78"/>
      <c r="P9" s="78"/>
      <c r="Q9" s="78"/>
      <c r="R9" s="78"/>
      <c r="T9" s="470" t="s">
        <v>1784</v>
      </c>
      <c r="U9" s="497"/>
      <c r="V9" s="497">
        <f>O28</f>
        <v>0</v>
      </c>
      <c r="W9" s="498" t="s">
        <v>220</v>
      </c>
      <c r="X9" s="498" t="s">
        <v>220</v>
      </c>
      <c r="Z9" s="495">
        <v>4000</v>
      </c>
      <c r="AA9" s="495">
        <v>15000</v>
      </c>
      <c r="AB9" s="495">
        <v>19000</v>
      </c>
      <c r="AC9" s="495"/>
      <c r="AD9" s="495">
        <v>30000</v>
      </c>
      <c r="AE9" s="496" t="s">
        <v>1831</v>
      </c>
      <c r="AJ9" s="500"/>
    </row>
    <row r="10" spans="1:36" ht="20.25" customHeight="1">
      <c r="B10" s="81"/>
      <c r="C10" s="369" t="s">
        <v>1695</v>
      </c>
      <c r="D10" s="348"/>
      <c r="E10" s="81"/>
      <c r="G10" s="78"/>
      <c r="H10" s="477"/>
      <c r="I10" s="489" t="s">
        <v>1788</v>
      </c>
      <c r="J10" s="478" t="s">
        <v>1801</v>
      </c>
      <c r="K10" s="479" t="s">
        <v>1789</v>
      </c>
      <c r="L10" s="78"/>
      <c r="N10" s="78"/>
      <c r="O10" s="78"/>
      <c r="P10" s="78"/>
      <c r="Q10" s="78"/>
      <c r="R10" s="78"/>
      <c r="T10" s="470" t="s">
        <v>1840</v>
      </c>
      <c r="U10" s="497">
        <v>0</v>
      </c>
      <c r="V10" s="497" t="e">
        <f>CHOOSE(U10,"不要","増量希望")</f>
        <v>#VALUE!</v>
      </c>
      <c r="W10" s="498" t="e">
        <f>HLOOKUP(V10,Z14:AA15,2,FALSE)</f>
        <v>#VALUE!</v>
      </c>
      <c r="X10" s="498" t="s">
        <v>220</v>
      </c>
    </row>
    <row r="11" spans="1:36" ht="20.25" customHeight="1">
      <c r="B11" s="78"/>
      <c r="C11" s="78"/>
      <c r="D11" s="78"/>
      <c r="E11" s="78"/>
      <c r="G11" s="78"/>
      <c r="H11" s="475"/>
      <c r="I11" s="487" t="s">
        <v>1788</v>
      </c>
      <c r="J11" s="476" t="s">
        <v>1802</v>
      </c>
      <c r="K11" s="469" t="s">
        <v>1790</v>
      </c>
      <c r="L11" s="78"/>
      <c r="N11" s="78"/>
      <c r="O11" s="78"/>
      <c r="P11" s="78"/>
      <c r="Q11" s="78"/>
      <c r="R11" s="78"/>
      <c r="T11" s="470" t="s">
        <v>1286</v>
      </c>
      <c r="U11" s="497"/>
      <c r="V11" s="497"/>
      <c r="W11" s="498">
        <v>5000</v>
      </c>
      <c r="X11" s="498">
        <v>5500</v>
      </c>
      <c r="Z11" s="382" t="s">
        <v>1698</v>
      </c>
      <c r="AA11" s="382" t="s">
        <v>1715</v>
      </c>
      <c r="AJ11" s="499" t="s">
        <v>1834</v>
      </c>
    </row>
    <row r="12" spans="1:36" ht="20.25" customHeight="1">
      <c r="B12" s="78"/>
      <c r="C12" s="79" t="s">
        <v>1320</v>
      </c>
      <c r="D12" s="78"/>
      <c r="E12" s="78"/>
      <c r="G12" s="78"/>
      <c r="H12" s="475"/>
      <c r="I12" s="487" t="s">
        <v>1788</v>
      </c>
      <c r="J12" s="476" t="s">
        <v>1803</v>
      </c>
      <c r="K12" s="469" t="s">
        <v>1791</v>
      </c>
      <c r="L12" s="78"/>
      <c r="N12" s="78"/>
      <c r="O12" s="78"/>
      <c r="P12" s="78"/>
      <c r="Q12" s="78"/>
      <c r="R12" s="78"/>
      <c r="U12" s="501"/>
      <c r="V12" s="372"/>
      <c r="W12" s="471" t="e">
        <f>SUM(W4:W11)</f>
        <v>#VALUE!</v>
      </c>
      <c r="X12" s="471" t="e">
        <f>SUM(X4:X11)</f>
        <v>#VALUE!</v>
      </c>
      <c r="Z12" s="383">
        <v>10000</v>
      </c>
      <c r="AA12" s="383">
        <v>0</v>
      </c>
    </row>
    <row r="13" spans="1:36" ht="20.25" customHeight="1" thickBot="1">
      <c r="B13" s="78"/>
      <c r="C13" s="367" t="s">
        <v>250</v>
      </c>
      <c r="D13" s="77"/>
      <c r="E13" s="78"/>
      <c r="G13" s="78"/>
      <c r="H13" s="483"/>
      <c r="I13" s="488" t="s">
        <v>1788</v>
      </c>
      <c r="J13" s="481" t="s">
        <v>1832</v>
      </c>
      <c r="K13" s="482" t="s">
        <v>1804</v>
      </c>
      <c r="L13" s="78"/>
      <c r="N13" s="372"/>
      <c r="O13" s="372"/>
      <c r="P13" s="372"/>
      <c r="Q13" s="372"/>
      <c r="R13" s="372"/>
      <c r="S13" s="372"/>
      <c r="W13" s="372"/>
      <c r="X13" s="372"/>
      <c r="AB13" s="501"/>
      <c r="AC13" s="501"/>
      <c r="AD13" s="501"/>
      <c r="AE13" s="501"/>
    </row>
    <row r="14" spans="1:36" ht="20.25" customHeight="1">
      <c r="B14" s="78"/>
      <c r="C14" s="368" t="s">
        <v>4</v>
      </c>
      <c r="D14" s="346"/>
      <c r="E14" s="78"/>
      <c r="G14" s="78"/>
      <c r="H14" s="477"/>
      <c r="I14" s="489" t="s">
        <v>1775</v>
      </c>
      <c r="J14" s="478" t="s">
        <v>1805</v>
      </c>
      <c r="K14" s="479" t="s">
        <v>1708</v>
      </c>
      <c r="L14" s="78"/>
      <c r="N14" s="78"/>
      <c r="O14" s="78"/>
      <c r="P14" s="78"/>
      <c r="Q14" s="78"/>
      <c r="R14" s="78"/>
      <c r="S14" s="372"/>
      <c r="T14" s="470" t="s">
        <v>158</v>
      </c>
      <c r="U14" s="497">
        <v>0</v>
      </c>
      <c r="V14" s="497" t="e">
        <f>CHOOSE(U14,"クレジット","事前振込","請求（メール）","請求（郵送）")</f>
        <v>#VALUE!</v>
      </c>
      <c r="W14" s="372"/>
      <c r="X14" s="372"/>
      <c r="Y14" s="372"/>
      <c r="Z14" s="382" t="s">
        <v>1715</v>
      </c>
      <c r="AA14" s="382" t="s">
        <v>1841</v>
      </c>
      <c r="AB14" s="501"/>
      <c r="AC14" s="501"/>
      <c r="AD14" s="501"/>
      <c r="AE14" s="501"/>
    </row>
    <row r="15" spans="1:36" ht="20.25" customHeight="1">
      <c r="B15" s="78"/>
      <c r="C15" s="369" t="s">
        <v>251</v>
      </c>
      <c r="D15" s="76"/>
      <c r="E15" s="78"/>
      <c r="G15" s="78"/>
      <c r="H15" s="78"/>
      <c r="I15" s="78"/>
      <c r="J15" s="78"/>
      <c r="K15" s="78"/>
      <c r="L15" s="78"/>
      <c r="N15" s="78"/>
      <c r="O15" s="79" t="s">
        <v>1836</v>
      </c>
      <c r="P15" s="78"/>
      <c r="Q15" s="78"/>
      <c r="R15" s="78"/>
      <c r="S15" s="372"/>
      <c r="T15" s="372"/>
      <c r="U15" s="372"/>
      <c r="V15" s="372"/>
      <c r="W15" s="372"/>
      <c r="X15" s="372"/>
      <c r="Y15" s="372"/>
      <c r="Z15" s="383">
        <v>0</v>
      </c>
      <c r="AA15" s="383">
        <v>20000</v>
      </c>
      <c r="AB15" s="501"/>
      <c r="AC15" s="501"/>
      <c r="AD15" s="501"/>
      <c r="AE15" s="501"/>
    </row>
    <row r="16" spans="1:36" ht="20.25" customHeight="1">
      <c r="B16" s="78"/>
      <c r="C16" s="78"/>
      <c r="D16" s="78"/>
      <c r="E16" s="78"/>
      <c r="G16" s="779" t="s">
        <v>1792</v>
      </c>
      <c r="H16" s="779"/>
      <c r="I16" s="779"/>
      <c r="J16" s="779"/>
      <c r="K16" s="779"/>
      <c r="L16" s="779"/>
      <c r="N16" s="78"/>
      <c r="O16" s="777" t="s">
        <v>1787</v>
      </c>
      <c r="P16" s="778"/>
      <c r="Q16" s="78"/>
      <c r="R16" s="78"/>
      <c r="S16" s="372"/>
      <c r="T16" s="372"/>
      <c r="U16" s="372"/>
      <c r="V16" s="372"/>
      <c r="W16" s="372"/>
      <c r="X16" s="372"/>
      <c r="Y16" s="372"/>
      <c r="Z16" s="501"/>
      <c r="AA16" s="501"/>
      <c r="AB16" s="501"/>
      <c r="AC16" s="501"/>
      <c r="AD16" s="501"/>
      <c r="AE16" s="501"/>
    </row>
    <row r="17" spans="2:31" ht="20.25" customHeight="1">
      <c r="B17" s="78"/>
      <c r="C17" s="79" t="s">
        <v>1693</v>
      </c>
      <c r="D17" s="78"/>
      <c r="E17" s="78"/>
      <c r="G17" s="779"/>
      <c r="H17" s="779"/>
      <c r="I17" s="779"/>
      <c r="J17" s="779"/>
      <c r="K17" s="779"/>
      <c r="L17" s="779"/>
      <c r="N17" s="78"/>
      <c r="O17" s="780"/>
      <c r="P17" s="781"/>
      <c r="Q17" s="78"/>
      <c r="R17" s="78"/>
      <c r="S17" s="372"/>
      <c r="T17" s="372"/>
      <c r="U17" s="372"/>
      <c r="V17" s="372"/>
      <c r="W17" s="372"/>
      <c r="X17" s="372"/>
      <c r="Y17" s="372"/>
      <c r="Z17" s="501"/>
      <c r="AA17" s="501"/>
      <c r="AB17" s="501"/>
      <c r="AC17" s="501"/>
      <c r="AD17" s="501"/>
      <c r="AE17" s="501"/>
    </row>
    <row r="18" spans="2:31" ht="20.25" customHeight="1">
      <c r="B18" s="78"/>
      <c r="C18" s="367" t="s">
        <v>1730</v>
      </c>
      <c r="D18" s="376"/>
      <c r="E18" s="78"/>
      <c r="G18" s="78"/>
      <c r="H18" s="78"/>
      <c r="I18" s="78"/>
      <c r="J18" s="78"/>
      <c r="K18" s="78"/>
      <c r="L18" s="78"/>
      <c r="N18" s="78"/>
      <c r="O18" s="782"/>
      <c r="P18" s="783"/>
      <c r="Q18" s="78"/>
      <c r="R18" s="78"/>
      <c r="S18" s="372"/>
      <c r="T18" s="372"/>
      <c r="U18" s="372"/>
      <c r="V18" s="372"/>
      <c r="W18" s="372"/>
      <c r="X18" s="372"/>
      <c r="Y18" s="372"/>
      <c r="Z18" s="501"/>
      <c r="AA18" s="501"/>
      <c r="AB18" s="501"/>
      <c r="AC18" s="501"/>
      <c r="AD18" s="501"/>
      <c r="AE18" s="501"/>
    </row>
    <row r="19" spans="2:31" ht="20.25" customHeight="1">
      <c r="B19" s="78"/>
      <c r="C19" s="368" t="s">
        <v>1731</v>
      </c>
      <c r="D19" s="377"/>
      <c r="E19" s="78"/>
      <c r="G19" s="78"/>
      <c r="H19" s="784" t="s">
        <v>1811</v>
      </c>
      <c r="I19" s="785"/>
      <c r="J19" s="486" t="s">
        <v>257</v>
      </c>
      <c r="K19" s="492" t="s">
        <v>258</v>
      </c>
      <c r="L19" s="78"/>
      <c r="N19" s="78"/>
      <c r="O19" s="78"/>
      <c r="P19" s="78"/>
      <c r="Q19" s="78"/>
      <c r="R19" s="78"/>
      <c r="T19" s="372"/>
      <c r="U19" s="372"/>
      <c r="V19" s="372"/>
      <c r="W19" s="372"/>
      <c r="X19" s="372"/>
      <c r="Y19" s="372"/>
    </row>
    <row r="20" spans="2:31" ht="20.25" customHeight="1">
      <c r="B20" s="78"/>
      <c r="C20" s="368" t="s">
        <v>1700</v>
      </c>
      <c r="D20" s="370" t="s">
        <v>175</v>
      </c>
      <c r="E20" s="78"/>
      <c r="G20" s="78"/>
      <c r="H20" s="786"/>
      <c r="I20" s="787"/>
      <c r="J20" s="476" t="s">
        <v>1806</v>
      </c>
      <c r="K20" s="469" t="s">
        <v>1709</v>
      </c>
      <c r="L20" s="78"/>
      <c r="N20" s="78"/>
      <c r="O20" s="78"/>
      <c r="P20" s="78"/>
      <c r="Q20" s="78"/>
      <c r="R20" s="78"/>
      <c r="T20" s="372"/>
      <c r="U20" s="372"/>
      <c r="V20" s="372"/>
      <c r="W20" s="372"/>
      <c r="X20" s="372"/>
      <c r="Y20" s="372"/>
    </row>
    <row r="21" spans="2:31" ht="20.25" customHeight="1">
      <c r="B21" s="78"/>
      <c r="C21" s="773" t="s">
        <v>1694</v>
      </c>
      <c r="D21" s="775" t="s">
        <v>1710</v>
      </c>
      <c r="E21" s="78"/>
      <c r="G21" s="78"/>
      <c r="H21" s="786"/>
      <c r="I21" s="787"/>
      <c r="J21" s="476" t="s">
        <v>1807</v>
      </c>
      <c r="K21" s="469" t="s">
        <v>1793</v>
      </c>
      <c r="L21" s="78"/>
      <c r="N21" s="78"/>
      <c r="O21" s="78"/>
      <c r="P21" s="78"/>
      <c r="Q21" s="78"/>
      <c r="R21" s="78"/>
      <c r="T21" s="372"/>
      <c r="U21" s="372"/>
      <c r="V21" s="372"/>
      <c r="W21" s="372"/>
      <c r="X21" s="372"/>
      <c r="Y21" s="372"/>
    </row>
    <row r="22" spans="2:31" ht="20.25" customHeight="1">
      <c r="B22" s="78"/>
      <c r="C22" s="773"/>
      <c r="D22" s="775"/>
      <c r="E22" s="78"/>
      <c r="G22" s="78"/>
      <c r="H22" s="786"/>
      <c r="I22" s="787"/>
      <c r="J22" s="476" t="s">
        <v>1808</v>
      </c>
      <c r="K22" s="469" t="s">
        <v>1794</v>
      </c>
      <c r="L22" s="78"/>
      <c r="N22" s="78"/>
      <c r="O22" s="78"/>
      <c r="P22" s="78"/>
      <c r="Q22" s="78"/>
      <c r="R22" s="78"/>
    </row>
    <row r="23" spans="2:31" ht="20.25" customHeight="1">
      <c r="B23" s="78"/>
      <c r="C23" s="774"/>
      <c r="D23" s="776"/>
      <c r="E23" s="78"/>
      <c r="G23" s="78"/>
      <c r="H23" s="786"/>
      <c r="I23" s="787"/>
      <c r="J23" s="476" t="s">
        <v>1779</v>
      </c>
      <c r="K23" s="469" t="s">
        <v>1779</v>
      </c>
      <c r="L23" s="78"/>
      <c r="N23" s="78"/>
      <c r="O23" s="78"/>
      <c r="P23" s="78"/>
      <c r="Q23" s="78"/>
      <c r="R23" s="78"/>
    </row>
    <row r="24" spans="2:31" ht="20.25" customHeight="1">
      <c r="B24" s="78"/>
      <c r="C24" s="78"/>
      <c r="D24" s="78"/>
      <c r="E24" s="78"/>
      <c r="G24" s="78"/>
      <c r="H24" s="78"/>
      <c r="I24" s="78"/>
      <c r="J24" s="78"/>
      <c r="K24" s="78"/>
      <c r="L24" s="78"/>
    </row>
    <row r="25" spans="2:31" ht="20.25" customHeight="1">
      <c r="B25" s="768" t="s">
        <v>1543</v>
      </c>
      <c r="C25" s="768"/>
      <c r="D25" s="768"/>
      <c r="E25" s="768"/>
      <c r="G25" s="768" t="s">
        <v>1809</v>
      </c>
      <c r="H25" s="768"/>
      <c r="I25" s="768"/>
      <c r="N25" s="78"/>
      <c r="O25" s="78"/>
      <c r="P25" s="78"/>
      <c r="Q25" s="78"/>
      <c r="R25" s="78"/>
    </row>
    <row r="26" spans="2:31" ht="20.25" customHeight="1">
      <c r="B26" s="768"/>
      <c r="C26" s="768"/>
      <c r="D26" s="768"/>
      <c r="E26" s="768"/>
      <c r="G26" s="768"/>
      <c r="H26" s="768"/>
      <c r="I26" s="768"/>
      <c r="N26" s="78"/>
      <c r="O26" s="79" t="s">
        <v>1837</v>
      </c>
      <c r="P26" s="78"/>
      <c r="Q26" s="78"/>
      <c r="R26" s="78"/>
    </row>
    <row r="27" spans="2:31" ht="20.25" customHeight="1">
      <c r="B27" s="78"/>
      <c r="C27" s="78"/>
      <c r="D27" s="78"/>
      <c r="E27" s="78"/>
      <c r="G27" s="78"/>
      <c r="H27" s="78"/>
      <c r="I27" s="78"/>
      <c r="J27" s="78"/>
      <c r="K27" s="78"/>
      <c r="L27" s="78"/>
      <c r="N27" s="78"/>
      <c r="O27" s="777" t="s">
        <v>1787</v>
      </c>
      <c r="P27" s="778"/>
      <c r="Q27" s="78"/>
      <c r="R27" s="78"/>
    </row>
    <row r="28" spans="2:31" ht="20.25" customHeight="1">
      <c r="B28" s="78"/>
      <c r="C28" s="769" t="s">
        <v>1593</v>
      </c>
      <c r="D28" s="771"/>
      <c r="E28" s="78"/>
      <c r="G28" s="78"/>
      <c r="H28" s="79" t="s">
        <v>1776</v>
      </c>
      <c r="I28" s="78"/>
      <c r="J28" s="78"/>
      <c r="K28" s="78"/>
      <c r="L28" s="78"/>
      <c r="N28" s="78"/>
      <c r="O28" s="780"/>
      <c r="P28" s="781"/>
      <c r="Q28" s="78"/>
      <c r="R28" s="78"/>
    </row>
    <row r="29" spans="2:31" ht="20.25" customHeight="1">
      <c r="B29" s="78"/>
      <c r="C29" s="770"/>
      <c r="D29" s="772"/>
      <c r="E29" s="78"/>
      <c r="G29" s="78"/>
      <c r="H29" s="784" t="s">
        <v>1813</v>
      </c>
      <c r="I29" s="785"/>
      <c r="J29" s="486" t="s">
        <v>257</v>
      </c>
      <c r="K29" s="492" t="s">
        <v>258</v>
      </c>
      <c r="L29" s="78"/>
      <c r="N29" s="78"/>
      <c r="O29" s="782"/>
      <c r="P29" s="783"/>
      <c r="Q29" s="78"/>
      <c r="R29" s="78"/>
    </row>
    <row r="30" spans="2:31" ht="20.25" customHeight="1">
      <c r="B30" s="78"/>
      <c r="C30" s="78"/>
      <c r="D30" s="78"/>
      <c r="E30" s="78"/>
      <c r="G30" s="78"/>
      <c r="H30" s="788"/>
      <c r="I30" s="789"/>
      <c r="J30" s="490" t="s">
        <v>1812</v>
      </c>
      <c r="K30" s="491" t="s">
        <v>1777</v>
      </c>
      <c r="L30" s="78"/>
      <c r="N30" s="78"/>
      <c r="O30" s="78"/>
      <c r="P30" s="78"/>
      <c r="Q30" s="78"/>
      <c r="R30" s="78"/>
    </row>
    <row r="31" spans="2:31" ht="20.25" customHeight="1">
      <c r="G31" s="78"/>
      <c r="H31" s="788"/>
      <c r="I31" s="789"/>
      <c r="J31" s="490" t="s">
        <v>1778</v>
      </c>
      <c r="K31" s="491" t="s">
        <v>1778</v>
      </c>
      <c r="L31" s="78"/>
      <c r="N31" s="78"/>
      <c r="O31" s="78"/>
      <c r="P31" s="78"/>
      <c r="Q31" s="78"/>
      <c r="R31" s="78"/>
    </row>
    <row r="32" spans="2:31" ht="20.25" customHeight="1">
      <c r="G32" s="78"/>
      <c r="H32" s="78"/>
      <c r="I32" s="78"/>
      <c r="J32" s="78"/>
      <c r="K32" s="78"/>
      <c r="L32" s="78"/>
      <c r="N32" s="78"/>
      <c r="O32" s="78"/>
      <c r="P32" s="78"/>
      <c r="Q32" s="78"/>
      <c r="R32" s="78"/>
    </row>
    <row r="33" spans="1:18" ht="20.25" customHeight="1">
      <c r="G33" s="78"/>
      <c r="H33" s="88" t="s">
        <v>1814</v>
      </c>
      <c r="I33" s="78"/>
      <c r="J33" s="78"/>
      <c r="K33" s="78"/>
      <c r="L33" s="78"/>
      <c r="N33" s="78"/>
      <c r="O33" s="78"/>
      <c r="P33" s="78"/>
      <c r="Q33" s="78"/>
      <c r="R33" s="78"/>
    </row>
    <row r="34" spans="1:18" ht="20.25" customHeight="1">
      <c r="G34" s="78"/>
      <c r="H34" s="88" t="s">
        <v>1815</v>
      </c>
      <c r="I34" s="78"/>
      <c r="J34" s="78"/>
      <c r="K34" s="78"/>
      <c r="L34" s="78"/>
      <c r="N34" s="78"/>
      <c r="O34" s="78"/>
      <c r="P34" s="78"/>
      <c r="Q34" s="78"/>
      <c r="R34" s="78"/>
    </row>
    <row r="35" spans="1:18" ht="20.25" customHeight="1">
      <c r="G35" s="78"/>
      <c r="H35" s="78"/>
      <c r="I35" s="78"/>
      <c r="J35" s="78"/>
      <c r="K35" s="78"/>
      <c r="L35" s="78"/>
      <c r="N35" s="374"/>
      <c r="O35" s="374"/>
      <c r="P35" s="374"/>
      <c r="Q35" s="374"/>
      <c r="R35" s="374"/>
    </row>
    <row r="36" spans="1:18" ht="20.25" customHeight="1">
      <c r="G36" s="78"/>
      <c r="H36" s="473" t="s">
        <v>1781</v>
      </c>
      <c r="I36" s="474"/>
      <c r="J36" s="474"/>
      <c r="K36" s="78"/>
      <c r="L36" s="78"/>
      <c r="N36" s="78"/>
      <c r="O36" s="78"/>
      <c r="P36" s="78"/>
      <c r="Q36" s="78"/>
      <c r="R36" s="78"/>
    </row>
    <row r="37" spans="1:18" ht="20.25" customHeight="1">
      <c r="G37" s="78"/>
      <c r="H37" s="78"/>
      <c r="I37" s="78"/>
      <c r="J37" s="78"/>
      <c r="K37" s="78"/>
      <c r="L37" s="78"/>
      <c r="N37" s="78"/>
      <c r="O37" s="79" t="s">
        <v>1838</v>
      </c>
      <c r="P37" s="78"/>
      <c r="Q37" s="78"/>
      <c r="R37" s="78"/>
    </row>
    <row r="38" spans="1:18" ht="20.25" customHeight="1">
      <c r="A38" s="374"/>
      <c r="B38" s="374"/>
      <c r="C38" s="374"/>
      <c r="D38" s="374"/>
      <c r="E38" s="374"/>
      <c r="F38" s="374"/>
      <c r="G38" s="78"/>
      <c r="H38" s="78"/>
      <c r="I38" s="78"/>
      <c r="J38" s="78"/>
      <c r="K38" s="78"/>
      <c r="L38" s="78"/>
      <c r="M38" s="374"/>
      <c r="N38" s="78"/>
      <c r="O38" s="784" t="s">
        <v>1811</v>
      </c>
      <c r="P38" s="785"/>
      <c r="Q38" s="486" t="s">
        <v>257</v>
      </c>
      <c r="R38" s="78"/>
    </row>
    <row r="39" spans="1:18" ht="20.25" customHeight="1">
      <c r="A39" s="374"/>
      <c r="B39" s="374"/>
      <c r="C39" s="374"/>
      <c r="D39" s="374"/>
      <c r="E39" s="374"/>
      <c r="F39" s="374"/>
      <c r="G39" s="78"/>
      <c r="H39" s="473" t="s">
        <v>1780</v>
      </c>
      <c r="I39" s="474"/>
      <c r="J39" s="474"/>
      <c r="K39" s="78"/>
      <c r="L39" s="78"/>
      <c r="M39" s="374"/>
      <c r="N39" s="78"/>
      <c r="O39" s="786"/>
      <c r="P39" s="787"/>
      <c r="Q39" s="469" t="s">
        <v>1778</v>
      </c>
      <c r="R39" s="78"/>
    </row>
    <row r="40" spans="1:18" ht="20.25" customHeight="1">
      <c r="A40" s="374"/>
      <c r="B40" s="374"/>
      <c r="C40" s="374"/>
      <c r="D40" s="374"/>
      <c r="E40" s="374"/>
      <c r="F40" s="374"/>
      <c r="G40" s="78"/>
      <c r="H40" s="78"/>
      <c r="I40" s="494" t="s">
        <v>1786</v>
      </c>
      <c r="J40" s="493" t="s">
        <v>1816</v>
      </c>
      <c r="K40" s="78"/>
      <c r="L40" s="78"/>
      <c r="M40" s="374"/>
      <c r="N40" s="78"/>
      <c r="O40" s="786"/>
      <c r="P40" s="787"/>
      <c r="Q40" s="469" t="s">
        <v>1839</v>
      </c>
      <c r="R40" s="78"/>
    </row>
    <row r="41" spans="1:18" ht="20.25" customHeight="1">
      <c r="A41" s="374"/>
      <c r="B41" s="374"/>
      <c r="C41" s="374"/>
      <c r="D41" s="374"/>
      <c r="E41" s="374"/>
      <c r="F41" s="374"/>
      <c r="G41" s="78"/>
      <c r="H41" s="78"/>
      <c r="I41" s="78"/>
      <c r="J41" s="78"/>
      <c r="K41" s="78"/>
      <c r="L41" s="78"/>
      <c r="M41" s="374"/>
      <c r="N41" s="78"/>
      <c r="O41" s="78"/>
      <c r="P41" s="78"/>
      <c r="Q41" s="78"/>
      <c r="R41" s="78"/>
    </row>
    <row r="42" spans="1:18" ht="20.25" customHeight="1">
      <c r="B42" s="374"/>
      <c r="C42" s="374"/>
      <c r="D42" s="374"/>
      <c r="E42" s="374"/>
      <c r="G42" s="374"/>
      <c r="H42" s="374"/>
      <c r="I42" s="374"/>
      <c r="J42" s="374"/>
      <c r="K42" s="374"/>
      <c r="L42" s="374"/>
      <c r="N42" s="374"/>
      <c r="O42" s="374"/>
      <c r="P42" s="374"/>
      <c r="Q42" s="374"/>
      <c r="R42" s="374"/>
    </row>
    <row r="43" spans="1:18" ht="20.25" customHeight="1">
      <c r="A43" s="374"/>
      <c r="B43" s="374"/>
      <c r="C43" s="374"/>
      <c r="D43" s="374"/>
      <c r="E43" s="374"/>
      <c r="F43" s="374"/>
      <c r="M43" s="374"/>
      <c r="N43" s="374"/>
      <c r="O43" s="374"/>
      <c r="P43" s="374"/>
      <c r="Q43" s="374"/>
      <c r="R43" s="374"/>
    </row>
    <row r="44" spans="1:18" ht="20.25" customHeight="1">
      <c r="A44" s="374"/>
      <c r="B44" s="374"/>
      <c r="C44" s="374"/>
      <c r="D44" s="374"/>
      <c r="E44" s="374"/>
      <c r="F44" s="374"/>
      <c r="G44" s="374"/>
      <c r="H44" s="374"/>
      <c r="I44" s="374"/>
      <c r="J44" s="374"/>
      <c r="K44" s="374"/>
      <c r="L44" s="374"/>
      <c r="M44" s="374"/>
      <c r="N44" s="374"/>
      <c r="O44" s="374"/>
      <c r="P44" s="374"/>
      <c r="Q44" s="374"/>
      <c r="R44" s="374"/>
    </row>
    <row r="45" spans="1:18" ht="20.25" customHeight="1">
      <c r="A45" s="374"/>
      <c r="F45" s="374"/>
      <c r="G45" s="374"/>
      <c r="H45" s="374"/>
      <c r="I45" s="374"/>
      <c r="J45" s="374"/>
      <c r="K45" s="374"/>
      <c r="L45" s="374"/>
      <c r="M45" s="374"/>
      <c r="N45" s="374"/>
      <c r="O45" s="374"/>
      <c r="P45" s="374"/>
      <c r="Q45" s="374"/>
      <c r="R45" s="374"/>
    </row>
    <row r="46" spans="1:18" ht="20.25" customHeight="1">
      <c r="A46" s="374"/>
      <c r="F46" s="374"/>
      <c r="G46" s="374"/>
      <c r="H46" s="374"/>
      <c r="I46" s="374"/>
      <c r="J46" s="374"/>
      <c r="K46" s="374"/>
      <c r="L46" s="374"/>
      <c r="M46" s="374"/>
      <c r="N46" s="374"/>
      <c r="O46" s="374"/>
      <c r="P46" s="374"/>
      <c r="Q46" s="374"/>
      <c r="R46" s="374"/>
    </row>
    <row r="47" spans="1:18" ht="20.25" customHeight="1">
      <c r="G47" s="374"/>
      <c r="H47" s="374"/>
      <c r="I47" s="374"/>
      <c r="J47" s="374"/>
      <c r="K47" s="374"/>
      <c r="L47" s="374"/>
      <c r="N47" s="374"/>
      <c r="O47" s="374"/>
      <c r="P47" s="374"/>
      <c r="Q47" s="374"/>
      <c r="R47" s="374"/>
    </row>
    <row r="48" spans="1:18" ht="20.25" customHeight="1">
      <c r="N48" s="374"/>
      <c r="O48" s="374"/>
      <c r="P48" s="374"/>
      <c r="Q48" s="374"/>
      <c r="R48" s="374"/>
    </row>
    <row r="49" spans="14:18" ht="20.25" customHeight="1">
      <c r="N49" s="374"/>
      <c r="O49" s="374"/>
      <c r="P49" s="374"/>
      <c r="Q49" s="374"/>
      <c r="R49" s="374"/>
    </row>
    <row r="50" spans="14:18" ht="20.25" customHeight="1">
      <c r="N50" s="374"/>
      <c r="O50" s="374"/>
      <c r="P50" s="374"/>
      <c r="Q50" s="374"/>
      <c r="R50" s="374"/>
    </row>
    <row r="52" spans="14:18" ht="20.25" customHeight="1">
      <c r="N52" s="374"/>
      <c r="O52" s="374"/>
      <c r="P52" s="374"/>
      <c r="Q52" s="374"/>
      <c r="R52" s="374"/>
    </row>
    <row r="53" spans="14:18" ht="20.25" customHeight="1">
      <c r="N53" s="374"/>
      <c r="O53" s="374"/>
      <c r="P53" s="374"/>
      <c r="Q53" s="374"/>
      <c r="R53" s="374"/>
    </row>
    <row r="54" spans="14:18" ht="20.25" customHeight="1">
      <c r="N54" s="374"/>
      <c r="O54" s="374"/>
      <c r="P54" s="374"/>
      <c r="Q54" s="374"/>
      <c r="R54" s="374"/>
    </row>
    <row r="55" spans="14:18" ht="20.25" customHeight="1">
      <c r="N55" s="374"/>
      <c r="O55" s="374"/>
      <c r="P55" s="374"/>
      <c r="Q55" s="374"/>
      <c r="R55" s="374"/>
    </row>
  </sheetData>
  <sheetProtection algorithmName="SHA-512" hashValue="vSleOdxQV1c13ZDKJMd3cwl57+/HrAebX3FwZxPuL3lisLWoJFtmTQq778DQjLX1EWVrlfjBMkZUu07RGQ1QEg==" saltValue="VOBid8CwuoJCksH6WkNTfQ==" spinCount="100000" sheet="1" selectLockedCells="1"/>
  <dataConsolidate/>
  <mergeCells count="27">
    <mergeCell ref="O38:P38"/>
    <mergeCell ref="O39:P39"/>
    <mergeCell ref="O6:P7"/>
    <mergeCell ref="O40:P40"/>
    <mergeCell ref="H31:I31"/>
    <mergeCell ref="H30:I30"/>
    <mergeCell ref="G25:I26"/>
    <mergeCell ref="H20:I20"/>
    <mergeCell ref="H21:I21"/>
    <mergeCell ref="H22:I22"/>
    <mergeCell ref="H23:I23"/>
    <mergeCell ref="B1:D2"/>
    <mergeCell ref="N1:Q2"/>
    <mergeCell ref="G1:L2"/>
    <mergeCell ref="C28:C29"/>
    <mergeCell ref="D28:D29"/>
    <mergeCell ref="B25:E26"/>
    <mergeCell ref="C21:C23"/>
    <mergeCell ref="D21:D23"/>
    <mergeCell ref="O5:P5"/>
    <mergeCell ref="G16:L17"/>
    <mergeCell ref="O27:P27"/>
    <mergeCell ref="O28:P29"/>
    <mergeCell ref="O16:P16"/>
    <mergeCell ref="O17:P18"/>
    <mergeCell ref="H19:I19"/>
    <mergeCell ref="H29:I29"/>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6" r:id="rId14" name="Option Button 234">
              <controlPr locked="0" defaultSize="0" autoFill="0" autoLine="0" autoPict="0">
                <anchor moveWithCells="1">
                  <from>
                    <xdr:col>7</xdr:col>
                    <xdr:colOff>9525</xdr:colOff>
                    <xdr:row>19</xdr:row>
                    <xdr:rowOff>9525</xdr:rowOff>
                  </from>
                  <to>
                    <xdr:col>8</xdr:col>
                    <xdr:colOff>371475</xdr:colOff>
                    <xdr:row>19</xdr:row>
                    <xdr:rowOff>247650</xdr:rowOff>
                  </to>
                </anchor>
              </controlPr>
            </control>
          </mc:Choice>
        </mc:AlternateContent>
        <mc:AlternateContent xmlns:mc="http://schemas.openxmlformats.org/markup-compatibility/2006">
          <mc:Choice Requires="x14">
            <control shapeId="90347" r:id="rId15" name="Option Button 235">
              <controlPr locked="0" defaultSize="0" autoFill="0" autoLine="0" autoPict="0">
                <anchor moveWithCells="1">
                  <from>
                    <xdr:col>7</xdr:col>
                    <xdr:colOff>9525</xdr:colOff>
                    <xdr:row>20</xdr:row>
                    <xdr:rowOff>19050</xdr:rowOff>
                  </from>
                  <to>
                    <xdr:col>8</xdr:col>
                    <xdr:colOff>371475</xdr:colOff>
                    <xdr:row>21</xdr:row>
                    <xdr:rowOff>0</xdr:rowOff>
                  </to>
                </anchor>
              </controlPr>
            </control>
          </mc:Choice>
        </mc:AlternateContent>
        <mc:AlternateContent xmlns:mc="http://schemas.openxmlformats.org/markup-compatibility/2006">
          <mc:Choice Requires="x14">
            <control shapeId="90348" r:id="rId16" name="Option Button 236">
              <controlPr locked="0" defaultSize="0" autoFill="0" autoLine="0" autoPict="0">
                <anchor moveWithCells="1">
                  <from>
                    <xdr:col>7</xdr:col>
                    <xdr:colOff>9525</xdr:colOff>
                    <xdr:row>21</xdr:row>
                    <xdr:rowOff>19050</xdr:rowOff>
                  </from>
                  <to>
                    <xdr:col>8</xdr:col>
                    <xdr:colOff>676275</xdr:colOff>
                    <xdr:row>22</xdr:row>
                    <xdr:rowOff>0</xdr:rowOff>
                  </to>
                </anchor>
              </controlPr>
            </control>
          </mc:Choice>
        </mc:AlternateContent>
        <mc:AlternateContent xmlns:mc="http://schemas.openxmlformats.org/markup-compatibility/2006">
          <mc:Choice Requires="x14">
            <control shapeId="90353" r:id="rId17"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18"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19"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0"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1"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2"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3"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4"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5"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75" r:id="rId26"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27"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mc:AlternateContent xmlns:mc="http://schemas.openxmlformats.org/markup-compatibility/2006">
          <mc:Choice Requires="x14">
            <control shapeId="90344" r:id="rId28"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29" name="Option Button 233">
              <controlPr locked="0" defaultSize="0" autoFill="0" autoLine="0" autoPict="0">
                <anchor moveWithCells="1">
                  <from>
                    <xdr:col>7</xdr:col>
                    <xdr:colOff>9525</xdr:colOff>
                    <xdr:row>22</xdr:row>
                    <xdr:rowOff>19050</xdr:rowOff>
                  </from>
                  <to>
                    <xdr:col>8</xdr:col>
                    <xdr:colOff>771525</xdr:colOff>
                    <xdr:row>23</xdr:row>
                    <xdr:rowOff>0</xdr:rowOff>
                  </to>
                </anchor>
              </controlPr>
            </control>
          </mc:Choice>
        </mc:AlternateContent>
        <mc:AlternateContent xmlns:mc="http://schemas.openxmlformats.org/markup-compatibility/2006">
          <mc:Choice Requires="x14">
            <control shapeId="90384" r:id="rId30" name="Group Box 272">
              <controlPr defaultSize="0" autoFill="0" autoPict="0">
                <anchor moveWithCells="1">
                  <from>
                    <xdr:col>14</xdr:col>
                    <xdr:colOff>0</xdr:colOff>
                    <xdr:row>38</xdr:row>
                    <xdr:rowOff>0</xdr:rowOff>
                  </from>
                  <to>
                    <xdr:col>17</xdr:col>
                    <xdr:colOff>0</xdr:colOff>
                    <xdr:row>40</xdr:row>
                    <xdr:rowOff>0</xdr:rowOff>
                  </to>
                </anchor>
              </controlPr>
            </control>
          </mc:Choice>
        </mc:AlternateContent>
        <mc:AlternateContent xmlns:mc="http://schemas.openxmlformats.org/markup-compatibility/2006">
          <mc:Choice Requires="x14">
            <control shapeId="90385" r:id="rId31" name="Option Button 273">
              <controlPr defaultSize="0" autoFill="0" autoLine="0" autoPict="0">
                <anchor moveWithCells="1">
                  <from>
                    <xdr:col>14</xdr:col>
                    <xdr:colOff>85725</xdr:colOff>
                    <xdr:row>38</xdr:row>
                    <xdr:rowOff>9525</xdr:rowOff>
                  </from>
                  <to>
                    <xdr:col>15</xdr:col>
                    <xdr:colOff>104775</xdr:colOff>
                    <xdr:row>38</xdr:row>
                    <xdr:rowOff>247650</xdr:rowOff>
                  </to>
                </anchor>
              </controlPr>
            </control>
          </mc:Choice>
        </mc:AlternateContent>
        <mc:AlternateContent xmlns:mc="http://schemas.openxmlformats.org/markup-compatibility/2006">
          <mc:Choice Requires="x14">
            <control shapeId="90386" r:id="rId32" name="Option Button 274">
              <controlPr defaultSize="0" autoFill="0" autoLine="0" autoPict="0">
                <anchor moveWithCells="1">
                  <from>
                    <xdr:col>14</xdr:col>
                    <xdr:colOff>85725</xdr:colOff>
                    <xdr:row>39</xdr:row>
                    <xdr:rowOff>9525</xdr:rowOff>
                  </from>
                  <to>
                    <xdr:col>15</xdr:col>
                    <xdr:colOff>104775</xdr:colOff>
                    <xdr:row>39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2"/>
  <sheetViews>
    <sheetView workbookViewId="0">
      <selection activeCell="AJ20" sqref="AJ20"/>
    </sheetView>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99" t="s">
        <v>1741</v>
      </c>
      <c r="S1" s="336"/>
      <c r="AT1" s="844" t="s">
        <v>1739</v>
      </c>
      <c r="AU1" s="844"/>
      <c r="AV1" s="844"/>
      <c r="AW1" s="844"/>
      <c r="AX1" s="844"/>
      <c r="AY1" s="844"/>
      <c r="AZ1" s="844"/>
      <c r="BA1" s="844"/>
    </row>
    <row r="2" spans="2:53" s="386" customFormat="1" ht="49.5" customHeight="1">
      <c r="B2" s="790" t="s">
        <v>1509</v>
      </c>
      <c r="C2" s="790"/>
      <c r="D2" s="790"/>
      <c r="F2" s="790" t="s">
        <v>156</v>
      </c>
      <c r="G2" s="790"/>
      <c r="H2" s="790"/>
      <c r="J2" s="790" t="s">
        <v>1728</v>
      </c>
      <c r="K2" s="790"/>
      <c r="L2" s="790"/>
      <c r="N2" s="790" t="s">
        <v>1681</v>
      </c>
      <c r="O2" s="790"/>
      <c r="P2" s="790"/>
      <c r="R2" s="790" t="s">
        <v>1682</v>
      </c>
      <c r="S2" s="790"/>
      <c r="T2" s="790"/>
      <c r="V2" s="790" t="s">
        <v>1650</v>
      </c>
      <c r="W2" s="790"/>
      <c r="X2" s="790"/>
      <c r="Z2" s="790" t="s">
        <v>259</v>
      </c>
      <c r="AA2" s="790"/>
      <c r="AB2" s="790"/>
      <c r="AD2" s="791" t="s">
        <v>1747</v>
      </c>
      <c r="AE2" s="790"/>
      <c r="AF2" s="790"/>
      <c r="AH2" s="790" t="s">
        <v>1273</v>
      </c>
      <c r="AI2" s="790"/>
      <c r="AJ2" s="790"/>
      <c r="AL2" s="790" t="s">
        <v>1656</v>
      </c>
      <c r="AM2" s="790"/>
      <c r="AN2" s="790"/>
      <c r="AT2" s="844"/>
      <c r="AU2" s="844"/>
      <c r="AV2" s="844"/>
      <c r="AW2" s="844"/>
      <c r="AX2" s="844"/>
      <c r="AY2" s="844"/>
      <c r="AZ2" s="844"/>
      <c r="BA2" s="844"/>
    </row>
    <row r="3" spans="2:53" s="362" customFormat="1" ht="39.75" customHeight="1">
      <c r="B3" s="792" t="s">
        <v>1685</v>
      </c>
      <c r="C3" s="792"/>
      <c r="D3" s="792"/>
      <c r="F3" s="793" t="s">
        <v>1686</v>
      </c>
      <c r="G3" s="792"/>
      <c r="H3" s="792"/>
      <c r="J3" s="793" t="s">
        <v>1729</v>
      </c>
      <c r="K3" s="792"/>
      <c r="L3" s="792"/>
      <c r="N3" s="793" t="s">
        <v>1687</v>
      </c>
      <c r="O3" s="792"/>
      <c r="P3" s="792"/>
      <c r="R3" s="792" t="s">
        <v>1651</v>
      </c>
      <c r="S3" s="792"/>
      <c r="T3" s="792"/>
      <c r="V3" s="793" t="s">
        <v>1688</v>
      </c>
      <c r="W3" s="792"/>
      <c r="X3" s="792"/>
      <c r="Z3" s="793" t="s">
        <v>1689</v>
      </c>
      <c r="AA3" s="792"/>
      <c r="AB3" s="792"/>
      <c r="AD3" s="793" t="s">
        <v>1690</v>
      </c>
      <c r="AE3" s="792"/>
      <c r="AF3" s="792"/>
      <c r="AH3" s="793" t="s">
        <v>1691</v>
      </c>
      <c r="AI3" s="792"/>
      <c r="AJ3" s="792"/>
      <c r="AL3" s="793" t="s">
        <v>1692</v>
      </c>
      <c r="AM3" s="793"/>
      <c r="AN3" s="793"/>
    </row>
    <row r="4" spans="2:53" ht="10.5" customHeight="1">
      <c r="B4" s="336"/>
      <c r="S4" s="336"/>
    </row>
    <row r="5" spans="2:53" ht="21" customHeight="1" thickBot="1">
      <c r="B5" s="315" t="s">
        <v>1748</v>
      </c>
      <c r="C5" s="316"/>
      <c r="G5" s="316"/>
      <c r="K5" s="316"/>
      <c r="L5" s="316"/>
    </row>
    <row r="6" spans="2:53" ht="12" customHeight="1">
      <c r="B6" s="303"/>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5"/>
    </row>
    <row r="7" spans="2:53" ht="21" customHeight="1">
      <c r="B7" s="306"/>
      <c r="C7" s="51" t="s">
        <v>1595</v>
      </c>
      <c r="D7" s="51"/>
      <c r="E7" s="51"/>
      <c r="F7" s="51"/>
      <c r="G7" s="51"/>
      <c r="H7" s="51"/>
      <c r="I7" s="51"/>
      <c r="J7" s="51"/>
      <c r="K7" s="51"/>
      <c r="L7" s="51"/>
      <c r="M7" s="51"/>
      <c r="N7" s="51" t="s">
        <v>1597</v>
      </c>
      <c r="O7" s="51"/>
      <c r="P7" s="51"/>
      <c r="Q7" s="51"/>
      <c r="R7" s="51"/>
      <c r="S7" s="51"/>
      <c r="T7" s="51"/>
      <c r="U7" s="51"/>
      <c r="V7" s="51"/>
      <c r="W7" s="51"/>
      <c r="X7" s="51"/>
      <c r="Y7" s="51" t="s">
        <v>1576</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307"/>
    </row>
    <row r="8" spans="2:53" ht="21" customHeight="1">
      <c r="B8" s="306"/>
      <c r="C8" s="796" t="s">
        <v>1635</v>
      </c>
      <c r="D8" s="797"/>
      <c r="E8" s="797"/>
      <c r="F8" s="797"/>
      <c r="G8" s="797"/>
      <c r="H8" s="797"/>
      <c r="I8" s="797"/>
      <c r="J8" s="797"/>
      <c r="K8" s="797"/>
      <c r="L8" s="798"/>
      <c r="M8" s="308"/>
      <c r="N8" s="805" t="s">
        <v>1596</v>
      </c>
      <c r="O8" s="806"/>
      <c r="P8" s="806"/>
      <c r="Q8" s="806"/>
      <c r="R8" s="806"/>
      <c r="S8" s="806"/>
      <c r="T8" s="806"/>
      <c r="U8" s="806"/>
      <c r="V8" s="806"/>
      <c r="W8" s="807"/>
      <c r="X8" s="51"/>
      <c r="Y8" s="814" t="s">
        <v>269</v>
      </c>
      <c r="Z8" s="815"/>
      <c r="AA8" s="815"/>
      <c r="AB8" s="815"/>
      <c r="AC8" s="815"/>
      <c r="AD8" s="815"/>
      <c r="AE8" s="815"/>
      <c r="AF8" s="815"/>
      <c r="AG8" s="815"/>
      <c r="AH8" s="816"/>
      <c r="AI8" s="51"/>
      <c r="AJ8" s="51"/>
      <c r="AK8" s="51"/>
      <c r="AL8" s="51"/>
      <c r="AM8" s="51"/>
      <c r="AN8" s="51"/>
      <c r="AO8" s="51"/>
      <c r="AP8" s="51"/>
      <c r="AQ8" s="51"/>
      <c r="AR8" s="51"/>
      <c r="AS8" s="51"/>
      <c r="AT8" s="51"/>
      <c r="AU8" s="51"/>
      <c r="AV8" s="51"/>
      <c r="AW8" s="51"/>
      <c r="AX8" s="51"/>
      <c r="AY8" s="51"/>
      <c r="AZ8" s="51"/>
      <c r="BA8" s="307"/>
    </row>
    <row r="9" spans="2:53" ht="21" customHeight="1">
      <c r="B9" s="306"/>
      <c r="C9" s="799"/>
      <c r="D9" s="800"/>
      <c r="E9" s="800"/>
      <c r="F9" s="800"/>
      <c r="G9" s="800"/>
      <c r="H9" s="800"/>
      <c r="I9" s="800"/>
      <c r="J9" s="800"/>
      <c r="K9" s="800"/>
      <c r="L9" s="801"/>
      <c r="M9" s="51"/>
      <c r="N9" s="808"/>
      <c r="O9" s="809"/>
      <c r="P9" s="809"/>
      <c r="Q9" s="809"/>
      <c r="R9" s="809"/>
      <c r="S9" s="809"/>
      <c r="T9" s="809"/>
      <c r="U9" s="809"/>
      <c r="V9" s="809"/>
      <c r="W9" s="810"/>
      <c r="X9" s="51"/>
      <c r="Y9" s="817"/>
      <c r="Z9" s="818"/>
      <c r="AA9" s="818"/>
      <c r="AB9" s="818"/>
      <c r="AC9" s="818"/>
      <c r="AD9" s="818"/>
      <c r="AE9" s="818"/>
      <c r="AF9" s="818"/>
      <c r="AG9" s="818"/>
      <c r="AH9" s="819"/>
      <c r="AI9" s="51"/>
      <c r="AJ9" s="51"/>
      <c r="AK9" s="51"/>
      <c r="AL9" s="51"/>
      <c r="AM9" s="51"/>
      <c r="AN9" s="51"/>
      <c r="AO9" s="51"/>
      <c r="AP9" s="51"/>
      <c r="AQ9" s="51"/>
      <c r="AR9" s="51"/>
      <c r="AS9" s="51"/>
      <c r="AT9" s="51"/>
      <c r="AU9" s="51"/>
      <c r="AV9" s="51"/>
      <c r="AW9" s="51"/>
      <c r="AX9" s="51"/>
      <c r="AY9" s="51"/>
      <c r="AZ9" s="51"/>
      <c r="BA9" s="307"/>
    </row>
    <row r="10" spans="2:53" ht="21" customHeight="1">
      <c r="B10" s="306"/>
      <c r="C10" s="799"/>
      <c r="D10" s="800"/>
      <c r="E10" s="800"/>
      <c r="F10" s="800"/>
      <c r="G10" s="800"/>
      <c r="H10" s="800"/>
      <c r="I10" s="800"/>
      <c r="J10" s="800"/>
      <c r="K10" s="800"/>
      <c r="L10" s="801"/>
      <c r="M10" s="51"/>
      <c r="N10" s="808"/>
      <c r="O10" s="809"/>
      <c r="P10" s="809"/>
      <c r="Q10" s="809"/>
      <c r="R10" s="809"/>
      <c r="S10" s="809"/>
      <c r="T10" s="809"/>
      <c r="U10" s="809"/>
      <c r="V10" s="809"/>
      <c r="W10" s="810"/>
      <c r="X10" s="51"/>
      <c r="Y10" s="817"/>
      <c r="Z10" s="818"/>
      <c r="AA10" s="818"/>
      <c r="AB10" s="818"/>
      <c r="AC10" s="818"/>
      <c r="AD10" s="818"/>
      <c r="AE10" s="818"/>
      <c r="AF10" s="818"/>
      <c r="AG10" s="818"/>
      <c r="AH10" s="819"/>
      <c r="AI10" s="51"/>
      <c r="AJ10" s="51"/>
      <c r="AK10" s="51"/>
      <c r="AL10" s="51"/>
      <c r="AM10" s="51"/>
      <c r="AN10" s="51"/>
      <c r="AO10" s="51"/>
      <c r="AP10" s="51"/>
      <c r="AQ10" s="51"/>
      <c r="AR10" s="51"/>
      <c r="AS10" s="51"/>
      <c r="AT10" s="51"/>
      <c r="AU10" s="51"/>
      <c r="AV10" s="51"/>
      <c r="AW10" s="51"/>
      <c r="AX10" s="51"/>
      <c r="AY10" s="51"/>
      <c r="AZ10" s="51"/>
      <c r="BA10" s="307"/>
    </row>
    <row r="11" spans="2:53" ht="21" customHeight="1">
      <c r="B11" s="306"/>
      <c r="C11" s="799"/>
      <c r="D11" s="800"/>
      <c r="E11" s="800"/>
      <c r="F11" s="800"/>
      <c r="G11" s="800"/>
      <c r="H11" s="800"/>
      <c r="I11" s="800"/>
      <c r="J11" s="800"/>
      <c r="K11" s="800"/>
      <c r="L11" s="801"/>
      <c r="M11" s="51"/>
      <c r="N11" s="808"/>
      <c r="O11" s="809"/>
      <c r="P11" s="809"/>
      <c r="Q11" s="809"/>
      <c r="R11" s="809"/>
      <c r="S11" s="809"/>
      <c r="T11" s="809"/>
      <c r="U11" s="809"/>
      <c r="V11" s="809"/>
      <c r="W11" s="810"/>
      <c r="X11" s="51"/>
      <c r="Y11" s="817"/>
      <c r="Z11" s="818"/>
      <c r="AA11" s="818"/>
      <c r="AB11" s="818"/>
      <c r="AC11" s="818"/>
      <c r="AD11" s="818"/>
      <c r="AE11" s="818"/>
      <c r="AF11" s="818"/>
      <c r="AG11" s="818"/>
      <c r="AH11" s="819"/>
      <c r="AI11" s="51"/>
      <c r="AJ11" s="51"/>
      <c r="AK11" s="51"/>
      <c r="AL11" s="51"/>
      <c r="AM11" s="51"/>
      <c r="AN11" s="51"/>
      <c r="AO11" s="51"/>
      <c r="AP11" s="51"/>
      <c r="AQ11" s="51"/>
      <c r="AR11" s="51"/>
      <c r="AS11" s="51"/>
      <c r="AT11" s="51"/>
      <c r="AU11" s="51"/>
      <c r="AV11" s="51"/>
      <c r="AW11" s="51"/>
      <c r="AX11" s="51"/>
      <c r="AY11" s="51"/>
      <c r="AZ11" s="51"/>
      <c r="BA11" s="307"/>
    </row>
    <row r="12" spans="2:53" ht="21" customHeight="1">
      <c r="B12" s="306"/>
      <c r="C12" s="799"/>
      <c r="D12" s="800"/>
      <c r="E12" s="800"/>
      <c r="F12" s="800"/>
      <c r="G12" s="800"/>
      <c r="H12" s="800"/>
      <c r="I12" s="800"/>
      <c r="J12" s="800"/>
      <c r="K12" s="800"/>
      <c r="L12" s="801"/>
      <c r="M12" s="51"/>
      <c r="N12" s="808"/>
      <c r="O12" s="809"/>
      <c r="P12" s="809"/>
      <c r="Q12" s="809"/>
      <c r="R12" s="809"/>
      <c r="S12" s="809"/>
      <c r="T12" s="809"/>
      <c r="U12" s="809"/>
      <c r="V12" s="809"/>
      <c r="W12" s="810"/>
      <c r="X12" s="51"/>
      <c r="Y12" s="817"/>
      <c r="Z12" s="818"/>
      <c r="AA12" s="818"/>
      <c r="AB12" s="818"/>
      <c r="AC12" s="818"/>
      <c r="AD12" s="818"/>
      <c r="AE12" s="818"/>
      <c r="AF12" s="818"/>
      <c r="AG12" s="818"/>
      <c r="AH12" s="819"/>
      <c r="AI12" s="51"/>
      <c r="AJ12" s="51"/>
      <c r="AK12" s="51"/>
      <c r="AL12" s="51"/>
      <c r="AM12" s="51"/>
      <c r="AN12" s="51"/>
      <c r="AO12" s="51"/>
      <c r="AP12" s="51"/>
      <c r="AQ12" s="51"/>
      <c r="AR12" s="51"/>
      <c r="AS12" s="51"/>
      <c r="AT12" s="51"/>
      <c r="AU12" s="51"/>
      <c r="AV12" s="51"/>
      <c r="AW12" s="51"/>
      <c r="AX12" s="51"/>
      <c r="AY12" s="51"/>
      <c r="AZ12" s="51"/>
      <c r="BA12" s="307"/>
    </row>
    <row r="13" spans="2:53" ht="21" customHeight="1">
      <c r="B13" s="306"/>
      <c r="C13" s="802"/>
      <c r="D13" s="803"/>
      <c r="E13" s="803"/>
      <c r="F13" s="803"/>
      <c r="G13" s="803"/>
      <c r="H13" s="803"/>
      <c r="I13" s="803"/>
      <c r="J13" s="803"/>
      <c r="K13" s="803"/>
      <c r="L13" s="804"/>
      <c r="M13" s="51"/>
      <c r="N13" s="811"/>
      <c r="O13" s="812"/>
      <c r="P13" s="812"/>
      <c r="Q13" s="812"/>
      <c r="R13" s="812"/>
      <c r="S13" s="812"/>
      <c r="T13" s="812"/>
      <c r="U13" s="812"/>
      <c r="V13" s="812"/>
      <c r="W13" s="813"/>
      <c r="X13" s="51"/>
      <c r="Y13" s="820"/>
      <c r="Z13" s="821"/>
      <c r="AA13" s="821"/>
      <c r="AB13" s="821"/>
      <c r="AC13" s="821"/>
      <c r="AD13" s="821"/>
      <c r="AE13" s="821"/>
      <c r="AF13" s="821"/>
      <c r="AG13" s="821"/>
      <c r="AH13" s="822"/>
      <c r="AI13" s="51"/>
      <c r="AJ13" s="51"/>
      <c r="AK13" s="51"/>
      <c r="AL13" s="51"/>
      <c r="AM13" s="51"/>
      <c r="AN13" s="51"/>
      <c r="AO13" s="51"/>
      <c r="AP13" s="51"/>
      <c r="AQ13" s="51"/>
      <c r="AR13" s="51"/>
      <c r="AS13" s="51"/>
      <c r="AT13" s="51"/>
      <c r="AU13" s="51"/>
      <c r="AV13" s="51"/>
      <c r="AW13" s="51"/>
      <c r="AX13" s="51"/>
      <c r="AY13" s="51"/>
      <c r="AZ13" s="51"/>
      <c r="BA13" s="307"/>
    </row>
    <row r="14" spans="2:53" ht="21" customHeight="1" thickBot="1">
      <c r="B14" s="309"/>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10"/>
    </row>
    <row r="16" spans="2:53" ht="21" customHeight="1" thickBot="1">
      <c r="B16" s="315" t="s">
        <v>156</v>
      </c>
      <c r="C16" s="316"/>
      <c r="G16" s="316"/>
      <c r="K16" s="316"/>
      <c r="L16" s="316"/>
    </row>
    <row r="17" spans="2:48" ht="12" customHeight="1">
      <c r="B17" s="303"/>
      <c r="C17" s="304"/>
      <c r="D17" s="304"/>
      <c r="E17" s="304"/>
      <c r="F17" s="304"/>
      <c r="G17" s="304"/>
      <c r="H17" s="304"/>
      <c r="I17" s="304"/>
      <c r="J17" s="304"/>
      <c r="K17" s="304"/>
      <c r="L17" s="304"/>
      <c r="M17" s="304"/>
      <c r="N17" s="304"/>
      <c r="O17" s="304"/>
      <c r="P17" s="304"/>
      <c r="Q17" s="304"/>
      <c r="R17" s="304"/>
      <c r="S17" s="304"/>
      <c r="T17" s="304"/>
      <c r="U17" s="304"/>
      <c r="V17" s="305"/>
    </row>
    <row r="18" spans="2:48" ht="21" customHeight="1">
      <c r="B18" s="318"/>
      <c r="C18" s="56" t="s">
        <v>1274</v>
      </c>
      <c r="D18" s="51"/>
      <c r="E18" s="51"/>
      <c r="F18" s="51"/>
      <c r="G18" s="51"/>
      <c r="H18" s="51"/>
      <c r="I18" s="51"/>
      <c r="J18" s="51"/>
      <c r="K18" s="51"/>
      <c r="L18" s="51"/>
      <c r="M18" s="51"/>
      <c r="N18" s="51"/>
      <c r="O18" s="51"/>
      <c r="P18" s="51"/>
      <c r="Q18" s="51"/>
      <c r="R18" s="51"/>
      <c r="S18" s="51"/>
      <c r="T18" s="51"/>
      <c r="U18" s="51"/>
      <c r="V18" s="307"/>
    </row>
    <row r="19" spans="2:48" ht="21" customHeight="1">
      <c r="B19" s="312"/>
      <c r="C19" s="51"/>
      <c r="D19" s="51"/>
      <c r="E19" s="51"/>
      <c r="F19" s="51"/>
      <c r="G19" s="51"/>
      <c r="H19" s="51"/>
      <c r="I19" s="51"/>
      <c r="J19" s="51"/>
      <c r="K19" s="51"/>
      <c r="L19" s="51"/>
      <c r="M19" s="51"/>
      <c r="N19" s="51"/>
      <c r="O19" s="51"/>
      <c r="P19" s="51"/>
      <c r="Q19" s="51"/>
      <c r="R19" s="51"/>
      <c r="S19" s="51"/>
      <c r="T19" s="51"/>
      <c r="U19" s="51"/>
      <c r="V19" s="307"/>
    </row>
    <row r="20" spans="2:48" ht="21" customHeight="1">
      <c r="B20" s="306"/>
      <c r="C20" s="795" t="s">
        <v>1261</v>
      </c>
      <c r="D20" s="795"/>
      <c r="E20" s="795"/>
      <c r="F20" s="313" t="s">
        <v>1636</v>
      </c>
      <c r="G20" s="314"/>
      <c r="H20" s="51"/>
      <c r="I20" s="51"/>
      <c r="J20" s="51"/>
      <c r="K20" s="51"/>
      <c r="L20" s="51"/>
      <c r="M20" s="51"/>
      <c r="N20" s="51"/>
      <c r="O20" s="51"/>
      <c r="P20" s="51"/>
      <c r="Q20" s="51"/>
      <c r="R20" s="51"/>
      <c r="S20" s="51"/>
      <c r="T20" s="51"/>
      <c r="U20" s="51"/>
      <c r="V20" s="307"/>
    </row>
    <row r="21" spans="2:48" ht="12" customHeight="1">
      <c r="B21" s="306"/>
      <c r="C21" s="51"/>
      <c r="D21" s="51"/>
      <c r="E21" s="51"/>
      <c r="F21" s="56"/>
      <c r="G21" s="51"/>
      <c r="H21" s="51"/>
      <c r="I21" s="51"/>
      <c r="J21" s="51"/>
      <c r="K21" s="51"/>
      <c r="L21" s="51"/>
      <c r="M21" s="51"/>
      <c r="N21" s="51"/>
      <c r="O21" s="51"/>
      <c r="P21" s="51"/>
      <c r="Q21" s="51"/>
      <c r="R21" s="51"/>
      <c r="S21" s="51"/>
      <c r="T21" s="51"/>
      <c r="U21" s="51"/>
      <c r="V21" s="307"/>
    </row>
    <row r="22" spans="2:48" ht="21" customHeight="1">
      <c r="B22" s="306"/>
      <c r="C22" s="795" t="s">
        <v>1262</v>
      </c>
      <c r="D22" s="795"/>
      <c r="E22" s="795"/>
      <c r="F22" s="56" t="s">
        <v>1742</v>
      </c>
      <c r="G22" s="51"/>
      <c r="H22" s="51"/>
      <c r="I22" s="51"/>
      <c r="J22" s="51"/>
      <c r="K22" s="51"/>
      <c r="L22" s="51"/>
      <c r="M22" s="51"/>
      <c r="N22" s="51"/>
      <c r="O22" s="51"/>
      <c r="P22" s="51"/>
      <c r="Q22" s="51"/>
      <c r="R22" s="51"/>
      <c r="S22" s="51"/>
      <c r="T22" s="51"/>
      <c r="U22" s="51"/>
      <c r="V22" s="307"/>
    </row>
    <row r="23" spans="2:48" ht="12" customHeight="1">
      <c r="B23" s="306"/>
      <c r="C23" s="51"/>
      <c r="D23" s="51"/>
      <c r="E23" s="51"/>
      <c r="F23" s="56"/>
      <c r="G23" s="51"/>
      <c r="H23" s="51"/>
      <c r="I23" s="51"/>
      <c r="J23" s="51"/>
      <c r="K23" s="51"/>
      <c r="L23" s="51"/>
      <c r="M23" s="51"/>
      <c r="N23" s="51"/>
      <c r="O23" s="51"/>
      <c r="P23" s="51"/>
      <c r="Q23" s="51"/>
      <c r="R23" s="51"/>
      <c r="S23" s="51"/>
      <c r="T23" s="51"/>
      <c r="U23" s="51"/>
      <c r="V23" s="307"/>
    </row>
    <row r="24" spans="2:48" ht="21" customHeight="1">
      <c r="B24" s="306"/>
      <c r="C24" s="794" t="s">
        <v>1263</v>
      </c>
      <c r="D24" s="794"/>
      <c r="E24" s="794"/>
      <c r="F24" s="794"/>
      <c r="G24" s="794"/>
      <c r="H24" s="794"/>
      <c r="I24" s="794"/>
      <c r="J24" s="794"/>
      <c r="K24" s="794"/>
      <c r="L24" s="794"/>
      <c r="M24" s="794"/>
      <c r="N24" s="794"/>
      <c r="O24" s="794"/>
      <c r="P24" s="794"/>
      <c r="Q24" s="51"/>
      <c r="R24" s="51"/>
      <c r="S24" s="51"/>
      <c r="T24" s="400"/>
      <c r="U24" s="400"/>
      <c r="V24" s="307"/>
    </row>
    <row r="25" spans="2:48" ht="21" customHeight="1">
      <c r="B25" s="306"/>
      <c r="C25" s="794"/>
      <c r="D25" s="794"/>
      <c r="E25" s="794"/>
      <c r="F25" s="794"/>
      <c r="G25" s="794"/>
      <c r="H25" s="794"/>
      <c r="I25" s="794"/>
      <c r="J25" s="794"/>
      <c r="K25" s="794"/>
      <c r="L25" s="794"/>
      <c r="M25" s="794"/>
      <c r="N25" s="794"/>
      <c r="O25" s="794"/>
      <c r="P25" s="794"/>
      <c r="Q25" s="51"/>
      <c r="R25" s="51"/>
      <c r="S25" s="51"/>
      <c r="T25" s="400"/>
      <c r="U25" s="400"/>
      <c r="V25" s="307"/>
    </row>
    <row r="26" spans="2:48" ht="21" customHeight="1">
      <c r="B26" s="306"/>
      <c r="C26" s="794"/>
      <c r="D26" s="794"/>
      <c r="E26" s="794"/>
      <c r="F26" s="794"/>
      <c r="G26" s="794"/>
      <c r="H26" s="794"/>
      <c r="I26" s="794"/>
      <c r="J26" s="794"/>
      <c r="K26" s="794"/>
      <c r="L26" s="794"/>
      <c r="M26" s="794"/>
      <c r="N26" s="794"/>
      <c r="O26" s="794"/>
      <c r="P26" s="794"/>
      <c r="Q26" s="51"/>
      <c r="R26" s="51"/>
      <c r="S26" s="51"/>
      <c r="T26" s="400"/>
      <c r="U26" s="400"/>
      <c r="V26" s="307"/>
    </row>
    <row r="27" spans="2:48" ht="21" customHeight="1">
      <c r="B27" s="306"/>
      <c r="C27" s="794"/>
      <c r="D27" s="794"/>
      <c r="E27" s="794"/>
      <c r="F27" s="794"/>
      <c r="G27" s="794"/>
      <c r="H27" s="794"/>
      <c r="I27" s="794"/>
      <c r="J27" s="794"/>
      <c r="K27" s="794"/>
      <c r="L27" s="794"/>
      <c r="M27" s="794"/>
      <c r="N27" s="794"/>
      <c r="O27" s="794"/>
      <c r="P27" s="794"/>
      <c r="Q27" s="51"/>
      <c r="R27" s="51"/>
      <c r="S27" s="51"/>
      <c r="T27" s="400"/>
      <c r="U27" s="400"/>
      <c r="V27" s="307"/>
    </row>
    <row r="28" spans="2:48" ht="14.25" customHeight="1" thickBot="1">
      <c r="B28" s="309"/>
      <c r="C28" s="302"/>
      <c r="D28" s="302"/>
      <c r="E28" s="302"/>
      <c r="F28" s="302"/>
      <c r="G28" s="302"/>
      <c r="H28" s="302"/>
      <c r="I28" s="302"/>
      <c r="J28" s="302"/>
      <c r="K28" s="302"/>
      <c r="L28" s="302"/>
      <c r="M28" s="302"/>
      <c r="N28" s="302"/>
      <c r="O28" s="302"/>
      <c r="P28" s="302"/>
      <c r="Q28" s="302"/>
      <c r="R28" s="302"/>
      <c r="S28" s="302"/>
      <c r="T28" s="302"/>
      <c r="U28" s="302"/>
      <c r="V28" s="310"/>
    </row>
    <row r="30" spans="2:48" ht="21" customHeight="1" thickBot="1">
      <c r="B30" s="315" t="s">
        <v>1728</v>
      </c>
      <c r="C30" s="316"/>
      <c r="G30" s="316"/>
      <c r="K30" s="316"/>
      <c r="L30" s="316"/>
    </row>
    <row r="31" spans="2:48" ht="21" customHeight="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5"/>
    </row>
    <row r="32" spans="2:48" ht="21" customHeight="1">
      <c r="B32" s="306"/>
      <c r="C32" s="795" t="s">
        <v>1716</v>
      </c>
      <c r="D32" s="795"/>
      <c r="E32" s="795"/>
      <c r="F32" s="56"/>
      <c r="G32" s="56"/>
      <c r="H32" s="51"/>
      <c r="I32" s="51"/>
      <c r="J32" s="51"/>
      <c r="K32" s="51"/>
      <c r="L32" s="51"/>
      <c r="M32" s="51"/>
      <c r="N32" s="51"/>
      <c r="O32" s="51"/>
      <c r="P32" s="51"/>
      <c r="Q32" s="51"/>
      <c r="R32" s="51"/>
      <c r="S32" s="51"/>
      <c r="T32" s="51"/>
      <c r="U32" s="51"/>
      <c r="V32" s="51"/>
      <c r="W32" s="51"/>
      <c r="X32" s="795" t="s">
        <v>1723</v>
      </c>
      <c r="Y32" s="795"/>
      <c r="Z32" s="795"/>
      <c r="AA32" s="795"/>
      <c r="AB32" s="795"/>
      <c r="AC32" s="51"/>
      <c r="AD32" s="51"/>
      <c r="AE32" s="51"/>
      <c r="AF32" s="51"/>
      <c r="AG32" s="51"/>
      <c r="AH32" s="51"/>
      <c r="AI32" s="51"/>
      <c r="AJ32" s="51"/>
      <c r="AK32" s="51"/>
      <c r="AL32" s="51"/>
      <c r="AM32" s="51"/>
      <c r="AN32" s="51"/>
      <c r="AO32" s="51"/>
      <c r="AP32" s="51"/>
      <c r="AQ32" s="51"/>
      <c r="AR32" s="51"/>
      <c r="AS32" s="51"/>
      <c r="AT32" s="51"/>
      <c r="AU32" s="51"/>
      <c r="AV32" s="307"/>
    </row>
    <row r="33" spans="2:48" ht="21" customHeight="1">
      <c r="B33" s="306"/>
      <c r="C33" s="56" t="s">
        <v>1717</v>
      </c>
      <c r="D33" s="56"/>
      <c r="E33" s="51"/>
      <c r="F33" s="51"/>
      <c r="G33" s="56"/>
      <c r="H33" s="51"/>
      <c r="I33" s="51"/>
      <c r="J33" s="51"/>
      <c r="K33" s="51"/>
      <c r="L33" s="51"/>
      <c r="M33" s="51"/>
      <c r="N33" s="51"/>
      <c r="O33" s="51"/>
      <c r="P33" s="51"/>
      <c r="Q33" s="51"/>
      <c r="R33" s="51"/>
      <c r="S33" s="51"/>
      <c r="T33" s="51"/>
      <c r="U33" s="51"/>
      <c r="V33" s="51"/>
      <c r="W33" s="51"/>
      <c r="X33" s="56" t="s">
        <v>1724</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307"/>
    </row>
    <row r="34" spans="2:48" ht="21" customHeight="1">
      <c r="B34" s="306"/>
      <c r="C34" s="56" t="s">
        <v>1718</v>
      </c>
      <c r="D34" s="56"/>
      <c r="E34" s="51"/>
      <c r="F34" s="51"/>
      <c r="G34" s="56"/>
      <c r="H34" s="51"/>
      <c r="I34" s="51"/>
      <c r="J34" s="51"/>
      <c r="K34" s="51"/>
      <c r="L34" s="51"/>
      <c r="M34" s="51"/>
      <c r="N34" s="51"/>
      <c r="O34" s="51"/>
      <c r="P34" s="51"/>
      <c r="Q34" s="51"/>
      <c r="R34" s="51"/>
      <c r="S34" s="51"/>
      <c r="T34" s="51"/>
      <c r="U34" s="51"/>
      <c r="V34" s="51"/>
      <c r="W34" s="51"/>
      <c r="X34" s="56" t="s">
        <v>1746</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307"/>
    </row>
    <row r="35" spans="2:48" ht="21" customHeight="1">
      <c r="B35" s="306"/>
      <c r="C35" s="56" t="s">
        <v>1719</v>
      </c>
      <c r="D35" s="56"/>
      <c r="E35" s="51"/>
      <c r="F35" s="51"/>
      <c r="G35" s="51"/>
      <c r="H35" s="51"/>
      <c r="I35" s="51"/>
      <c r="J35" s="51"/>
      <c r="K35" s="51"/>
      <c r="L35" s="51"/>
      <c r="M35" s="51"/>
      <c r="N35" s="51"/>
      <c r="O35" s="51"/>
      <c r="P35" s="51"/>
      <c r="Q35" s="51"/>
      <c r="R35" s="51"/>
      <c r="S35" s="51"/>
      <c r="T35" s="51"/>
      <c r="U35" s="51"/>
      <c r="V35" s="51"/>
      <c r="W35" s="51"/>
      <c r="X35" s="56" t="s">
        <v>1725</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307"/>
    </row>
    <row r="36" spans="2:48" ht="21" customHeight="1">
      <c r="B36" s="306"/>
      <c r="C36" s="56" t="s">
        <v>1744</v>
      </c>
      <c r="D36" s="373"/>
      <c r="E36" s="373"/>
      <c r="F36" s="373"/>
      <c r="G36" s="51"/>
      <c r="H36" s="51"/>
      <c r="I36" s="51"/>
      <c r="J36" s="51"/>
      <c r="K36" s="51"/>
      <c r="L36" s="51"/>
      <c r="M36" s="51"/>
      <c r="N36" s="51"/>
      <c r="O36" s="51"/>
      <c r="P36" s="51"/>
      <c r="Q36" s="51"/>
      <c r="R36" s="51"/>
      <c r="S36" s="51"/>
      <c r="T36" s="51"/>
      <c r="U36" s="51"/>
      <c r="V36" s="51"/>
      <c r="W36" s="51"/>
      <c r="X36" s="56" t="s">
        <v>1726</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307"/>
    </row>
    <row r="37" spans="2:48" ht="21" customHeight="1">
      <c r="B37" s="306"/>
      <c r="C37" s="398" t="s">
        <v>1745</v>
      </c>
      <c r="D37" s="373"/>
      <c r="E37" s="373"/>
      <c r="F37" s="373"/>
      <c r="G37" s="51"/>
      <c r="H37" s="51"/>
      <c r="I37" s="51"/>
      <c r="J37" s="51"/>
      <c r="K37" s="51"/>
      <c r="L37" s="51"/>
      <c r="M37" s="51"/>
      <c r="N37" s="51"/>
      <c r="O37" s="51"/>
      <c r="P37" s="51"/>
      <c r="Q37" s="51"/>
      <c r="R37" s="51"/>
      <c r="S37" s="51"/>
      <c r="T37" s="51"/>
      <c r="U37" s="51"/>
      <c r="V37" s="51"/>
      <c r="W37" s="51"/>
      <c r="X37" s="56" t="s">
        <v>1727</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307"/>
    </row>
    <row r="38" spans="2:48" ht="21" customHeight="1">
      <c r="B38" s="306"/>
      <c r="C38" s="56" t="s">
        <v>1720</v>
      </c>
      <c r="D38" s="1"/>
      <c r="E38" s="1"/>
      <c r="F38" s="1"/>
      <c r="G38" s="1"/>
      <c r="H38" s="1"/>
      <c r="I38" s="1"/>
      <c r="J38" s="1"/>
      <c r="K38" s="1"/>
      <c r="L38" s="1"/>
      <c r="M38" s="1"/>
      <c r="N38" s="1"/>
      <c r="O38" s="1"/>
      <c r="P38" s="1"/>
      <c r="Q38" s="1"/>
      <c r="R38" s="1"/>
      <c r="S38" s="1"/>
      <c r="T38" s="1"/>
      <c r="U38" s="1"/>
      <c r="V38" s="339"/>
      <c r="W38" s="339"/>
      <c r="X38" s="56"/>
      <c r="Y38" s="1"/>
      <c r="Z38" s="1"/>
      <c r="AA38" s="1"/>
      <c r="AB38" s="339"/>
      <c r="AC38" s="51"/>
      <c r="AD38" s="51"/>
      <c r="AE38" s="51"/>
      <c r="AF38" s="51"/>
      <c r="AG38" s="51"/>
      <c r="AH38" s="339"/>
      <c r="AI38" s="339"/>
      <c r="AJ38" s="339"/>
      <c r="AK38" s="339"/>
      <c r="AL38" s="339"/>
      <c r="AM38" s="339"/>
      <c r="AN38" s="339"/>
      <c r="AO38" s="339"/>
      <c r="AP38" s="339"/>
      <c r="AQ38" s="339"/>
      <c r="AR38" s="339"/>
      <c r="AS38" s="339"/>
      <c r="AT38" s="339"/>
      <c r="AU38" s="339"/>
      <c r="AV38" s="307"/>
    </row>
    <row r="39" spans="2:48" ht="21" customHeight="1">
      <c r="B39" s="306"/>
      <c r="C39" s="56" t="s">
        <v>1721</v>
      </c>
      <c r="D39" s="1"/>
      <c r="E39" s="1"/>
      <c r="F39" s="1"/>
      <c r="G39" s="1"/>
      <c r="H39" s="1"/>
      <c r="I39" s="1"/>
      <c r="J39" s="1"/>
      <c r="K39" s="1"/>
      <c r="L39" s="1"/>
      <c r="M39" s="1"/>
      <c r="N39" s="1"/>
      <c r="O39" s="1"/>
      <c r="P39" s="1"/>
      <c r="Q39" s="1"/>
      <c r="R39" s="1"/>
      <c r="S39" s="1"/>
      <c r="T39" s="1"/>
      <c r="U39" s="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07"/>
    </row>
    <row r="40" spans="2:48" ht="21" customHeight="1">
      <c r="B40" s="306"/>
      <c r="C40" s="56" t="s">
        <v>1722</v>
      </c>
      <c r="D40" s="1"/>
      <c r="E40" s="1"/>
      <c r="F40" s="1"/>
      <c r="G40" s="1"/>
      <c r="H40" s="1"/>
      <c r="I40" s="1"/>
      <c r="J40" s="1"/>
      <c r="K40" s="1"/>
      <c r="L40" s="1"/>
      <c r="M40" s="1"/>
      <c r="N40" s="1"/>
      <c r="O40" s="1"/>
      <c r="P40" s="1"/>
      <c r="Q40" s="1"/>
      <c r="R40" s="1"/>
      <c r="S40" s="1"/>
      <c r="T40" s="1"/>
      <c r="U40" s="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07"/>
    </row>
    <row r="41" spans="2:48" ht="21" customHeight="1">
      <c r="B41" s="306"/>
      <c r="C41" s="1"/>
      <c r="D41" s="1"/>
      <c r="E41" s="1"/>
      <c r="F41" s="1"/>
      <c r="G41" s="1"/>
      <c r="H41" s="1"/>
      <c r="I41" s="1"/>
      <c r="J41" s="1"/>
      <c r="K41" s="1"/>
      <c r="L41" s="1"/>
      <c r="M41" s="1"/>
      <c r="N41" s="1"/>
      <c r="O41" s="1"/>
      <c r="P41" s="1"/>
      <c r="Q41" s="1"/>
      <c r="R41" s="1"/>
      <c r="S41" s="1"/>
      <c r="T41" s="1"/>
      <c r="U41" s="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07"/>
    </row>
    <row r="42" spans="2:48" ht="21" customHeight="1">
      <c r="B42" s="306"/>
      <c r="C42" s="1"/>
      <c r="D42" s="1"/>
      <c r="E42" s="1"/>
      <c r="F42" s="1"/>
      <c r="G42" s="1"/>
      <c r="H42" s="1"/>
      <c r="I42" s="1"/>
      <c r="J42" s="1"/>
      <c r="K42" s="1"/>
      <c r="L42" s="1"/>
      <c r="M42" s="1"/>
      <c r="N42" s="1"/>
      <c r="O42" s="1"/>
      <c r="P42" s="1"/>
      <c r="Q42" s="1"/>
      <c r="R42" s="1"/>
      <c r="S42" s="1"/>
      <c r="T42" s="1"/>
      <c r="U42" s="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07"/>
    </row>
    <row r="43" spans="2:48" ht="21" customHeight="1">
      <c r="B43" s="306"/>
      <c r="C43" s="1"/>
      <c r="D43" s="1"/>
      <c r="E43" s="1"/>
      <c r="F43" s="1"/>
      <c r="G43" s="1"/>
      <c r="H43" s="1"/>
      <c r="I43" s="1"/>
      <c r="J43" s="1"/>
      <c r="K43" s="1"/>
      <c r="L43" s="1"/>
      <c r="M43" s="1"/>
      <c r="N43" s="1"/>
      <c r="O43" s="1"/>
      <c r="P43" s="1"/>
      <c r="Q43" s="1"/>
      <c r="R43" s="1"/>
      <c r="S43" s="1"/>
      <c r="T43" s="1"/>
      <c r="U43" s="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07"/>
    </row>
    <row r="44" spans="2:48" ht="21" customHeight="1">
      <c r="B44" s="306"/>
      <c r="C44" s="1"/>
      <c r="D44" s="1"/>
      <c r="E44" s="1"/>
      <c r="F44" s="1"/>
      <c r="G44" s="1"/>
      <c r="H44" s="1"/>
      <c r="I44" s="1"/>
      <c r="J44" s="1"/>
      <c r="K44" s="1"/>
      <c r="L44" s="1"/>
      <c r="M44" s="1"/>
      <c r="N44" s="1"/>
      <c r="O44" s="1"/>
      <c r="P44" s="1"/>
      <c r="Q44" s="1"/>
      <c r="R44" s="1"/>
      <c r="S44" s="1"/>
      <c r="T44" s="1"/>
      <c r="U44" s="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07"/>
    </row>
    <row r="45" spans="2:48" ht="21" customHeight="1" thickBot="1">
      <c r="B45" s="309"/>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10"/>
    </row>
    <row r="47" spans="2:48" ht="21" customHeight="1" thickBot="1">
      <c r="B47" s="315" t="s">
        <v>1637</v>
      </c>
      <c r="C47" s="316"/>
      <c r="F47" s="315"/>
      <c r="G47" s="316"/>
      <c r="K47" s="316"/>
      <c r="L47" s="316"/>
    </row>
    <row r="48" spans="2:48" ht="12" customHeight="1">
      <c r="B48" s="303"/>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5"/>
    </row>
    <row r="49" spans="2:48" ht="21" customHeight="1">
      <c r="B49" s="306"/>
      <c r="C49" s="795" t="s">
        <v>1638</v>
      </c>
      <c r="D49" s="795"/>
      <c r="E49" s="795"/>
      <c r="F49" s="795"/>
      <c r="G49" s="56"/>
      <c r="H49" s="51"/>
      <c r="I49" s="51"/>
      <c r="J49" s="51"/>
      <c r="K49" s="51"/>
      <c r="L49" s="51"/>
      <c r="M49" s="51"/>
      <c r="N49" s="51"/>
      <c r="O49" s="51"/>
      <c r="P49" s="51"/>
      <c r="Q49" s="51"/>
      <c r="R49" s="51"/>
      <c r="S49" s="51"/>
      <c r="T49" s="51"/>
      <c r="U49" s="51"/>
      <c r="V49" s="51"/>
      <c r="W49" s="311"/>
      <c r="X49" s="795" t="s">
        <v>1594</v>
      </c>
      <c r="Y49" s="795"/>
      <c r="Z49" s="795"/>
      <c r="AA49" s="51"/>
      <c r="AB49" s="51"/>
      <c r="AC49" s="51"/>
      <c r="AD49" s="51"/>
      <c r="AE49" s="51"/>
      <c r="AF49" s="51"/>
      <c r="AG49" s="51"/>
      <c r="AH49" s="51"/>
      <c r="AI49" s="51"/>
      <c r="AJ49" s="51"/>
      <c r="AK49" s="51"/>
      <c r="AL49" s="51"/>
      <c r="AM49" s="51"/>
      <c r="AN49" s="51"/>
      <c r="AO49" s="51"/>
      <c r="AP49" s="51"/>
      <c r="AQ49" s="51"/>
      <c r="AR49" s="51"/>
      <c r="AS49" s="51"/>
      <c r="AT49" s="51"/>
      <c r="AU49" s="51"/>
      <c r="AV49" s="307"/>
    </row>
    <row r="50" spans="2:48" ht="21" customHeight="1">
      <c r="B50" s="306"/>
      <c r="C50" s="56" t="s">
        <v>1640</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307"/>
    </row>
    <row r="51" spans="2:48" ht="21" customHeight="1">
      <c r="B51" s="306"/>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07"/>
    </row>
    <row r="52" spans="2:48" ht="21" customHeight="1">
      <c r="B52" s="306"/>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307"/>
    </row>
    <row r="53" spans="2:48" ht="12.75" customHeight="1">
      <c r="B53" s="306"/>
      <c r="C53" s="824" t="s">
        <v>1639</v>
      </c>
      <c r="D53" s="824"/>
      <c r="E53" s="824"/>
      <c r="F53" s="824"/>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307"/>
    </row>
    <row r="54" spans="2:48" ht="21" customHeight="1">
      <c r="B54" s="306"/>
      <c r="C54" s="825" t="s">
        <v>201</v>
      </c>
      <c r="D54" s="825"/>
      <c r="E54" s="825"/>
      <c r="F54" s="826" t="s">
        <v>40</v>
      </c>
      <c r="G54" s="826"/>
      <c r="H54" s="826"/>
      <c r="I54" s="826"/>
      <c r="J54" s="826" t="s">
        <v>192</v>
      </c>
      <c r="K54" s="826"/>
      <c r="L54" s="826"/>
      <c r="M54" s="826"/>
      <c r="N54" s="826"/>
      <c r="O54" s="826"/>
      <c r="P54" s="826"/>
      <c r="Q54" s="826" t="s">
        <v>193</v>
      </c>
      <c r="R54" s="826"/>
      <c r="S54" s="826"/>
      <c r="T54" s="826"/>
      <c r="U54" s="826"/>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07"/>
    </row>
    <row r="55" spans="2:48" ht="21" customHeight="1">
      <c r="B55" s="306"/>
      <c r="C55" s="825"/>
      <c r="D55" s="825"/>
      <c r="E55" s="825"/>
      <c r="F55" s="823" t="s">
        <v>194</v>
      </c>
      <c r="G55" s="823"/>
      <c r="H55" s="823"/>
      <c r="I55" s="823"/>
      <c r="J55" s="823" t="s">
        <v>199</v>
      </c>
      <c r="K55" s="823"/>
      <c r="L55" s="823"/>
      <c r="M55" s="823"/>
      <c r="N55" s="823"/>
      <c r="O55" s="823"/>
      <c r="P55" s="823"/>
      <c r="Q55" s="823" t="s">
        <v>198</v>
      </c>
      <c r="R55" s="823"/>
      <c r="S55" s="823"/>
      <c r="T55" s="823"/>
      <c r="U55" s="823"/>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07"/>
    </row>
    <row r="56" spans="2:48" ht="21" customHeight="1">
      <c r="B56" s="306"/>
      <c r="C56" s="825"/>
      <c r="D56" s="825"/>
      <c r="E56" s="825"/>
      <c r="F56" s="823" t="s">
        <v>195</v>
      </c>
      <c r="G56" s="823"/>
      <c r="H56" s="823"/>
      <c r="I56" s="823"/>
      <c r="J56" s="823" t="s">
        <v>1511</v>
      </c>
      <c r="K56" s="823"/>
      <c r="L56" s="823"/>
      <c r="M56" s="823"/>
      <c r="N56" s="823"/>
      <c r="O56" s="823"/>
      <c r="P56" s="823"/>
      <c r="Q56" s="823" t="s">
        <v>198</v>
      </c>
      <c r="R56" s="823"/>
      <c r="S56" s="823"/>
      <c r="T56" s="823"/>
      <c r="U56" s="823"/>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07"/>
    </row>
    <row r="57" spans="2:48" ht="21" customHeight="1">
      <c r="B57" s="306"/>
      <c r="C57" s="825"/>
      <c r="D57" s="825"/>
      <c r="E57" s="825"/>
      <c r="F57" s="823" t="s">
        <v>196</v>
      </c>
      <c r="G57" s="823"/>
      <c r="H57" s="823"/>
      <c r="I57" s="823"/>
      <c r="J57" s="823" t="s">
        <v>1510</v>
      </c>
      <c r="K57" s="823"/>
      <c r="L57" s="823"/>
      <c r="M57" s="823"/>
      <c r="N57" s="823"/>
      <c r="O57" s="823"/>
      <c r="P57" s="823"/>
      <c r="Q57" s="823" t="s">
        <v>197</v>
      </c>
      <c r="R57" s="823"/>
      <c r="S57" s="823"/>
      <c r="T57" s="823"/>
      <c r="U57" s="823"/>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07"/>
    </row>
    <row r="58" spans="2:48" ht="21" customHeight="1">
      <c r="B58" s="306"/>
      <c r="C58" s="825"/>
      <c r="D58" s="825"/>
      <c r="E58" s="825"/>
      <c r="F58" s="823" t="s">
        <v>200</v>
      </c>
      <c r="G58" s="823"/>
      <c r="H58" s="823"/>
      <c r="I58" s="823"/>
      <c r="J58" s="823" t="s">
        <v>1512</v>
      </c>
      <c r="K58" s="823"/>
      <c r="L58" s="823"/>
      <c r="M58" s="823"/>
      <c r="N58" s="823"/>
      <c r="O58" s="823"/>
      <c r="P58" s="823"/>
      <c r="Q58" s="823" t="s">
        <v>198</v>
      </c>
      <c r="R58" s="823"/>
      <c r="S58" s="823"/>
      <c r="T58" s="823"/>
      <c r="U58" s="823"/>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07"/>
    </row>
    <row r="59" spans="2:48" ht="21" customHeight="1">
      <c r="B59" s="306"/>
      <c r="C59" s="825"/>
      <c r="D59" s="825"/>
      <c r="E59" s="825"/>
      <c r="F59" s="823" t="s">
        <v>202</v>
      </c>
      <c r="G59" s="823"/>
      <c r="H59" s="823"/>
      <c r="I59" s="823"/>
      <c r="J59" s="823" t="s">
        <v>203</v>
      </c>
      <c r="K59" s="823"/>
      <c r="L59" s="823"/>
      <c r="M59" s="823"/>
      <c r="N59" s="823"/>
      <c r="O59" s="823"/>
      <c r="P59" s="823"/>
      <c r="Q59" s="823" t="s">
        <v>198</v>
      </c>
      <c r="R59" s="823"/>
      <c r="S59" s="823"/>
      <c r="T59" s="823"/>
      <c r="U59" s="823"/>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07"/>
    </row>
    <row r="60" spans="2:48" ht="21" customHeight="1">
      <c r="B60" s="306"/>
      <c r="C60" s="825" t="s">
        <v>214</v>
      </c>
      <c r="D60" s="825"/>
      <c r="E60" s="825"/>
      <c r="F60" s="823" t="s">
        <v>204</v>
      </c>
      <c r="G60" s="823"/>
      <c r="H60" s="823"/>
      <c r="I60" s="823"/>
      <c r="J60" s="823" t="s">
        <v>1513</v>
      </c>
      <c r="K60" s="823"/>
      <c r="L60" s="823"/>
      <c r="M60" s="823"/>
      <c r="N60" s="823"/>
      <c r="O60" s="823"/>
      <c r="P60" s="823"/>
      <c r="Q60" s="823" t="s">
        <v>197</v>
      </c>
      <c r="R60" s="823"/>
      <c r="S60" s="823"/>
      <c r="T60" s="823"/>
      <c r="U60" s="823"/>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07"/>
    </row>
    <row r="61" spans="2:48" ht="21" customHeight="1">
      <c r="B61" s="306"/>
      <c r="C61" s="825"/>
      <c r="D61" s="825"/>
      <c r="E61" s="825"/>
      <c r="F61" s="823" t="s">
        <v>205</v>
      </c>
      <c r="G61" s="823"/>
      <c r="H61" s="823"/>
      <c r="I61" s="823"/>
      <c r="J61" s="823" t="s">
        <v>1514</v>
      </c>
      <c r="K61" s="823"/>
      <c r="L61" s="823"/>
      <c r="M61" s="823"/>
      <c r="N61" s="823"/>
      <c r="O61" s="823"/>
      <c r="P61" s="823"/>
      <c r="Q61" s="823" t="s">
        <v>197</v>
      </c>
      <c r="R61" s="823"/>
      <c r="S61" s="823"/>
      <c r="T61" s="823"/>
      <c r="U61" s="823"/>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07"/>
    </row>
    <row r="62" spans="2:48" ht="21" customHeight="1">
      <c r="B62" s="306"/>
      <c r="C62" s="825" t="s">
        <v>213</v>
      </c>
      <c r="D62" s="825"/>
      <c r="E62" s="825"/>
      <c r="F62" s="823" t="s">
        <v>209</v>
      </c>
      <c r="G62" s="823"/>
      <c r="H62" s="823"/>
      <c r="I62" s="823"/>
      <c r="J62" s="823" t="s">
        <v>1515</v>
      </c>
      <c r="K62" s="823"/>
      <c r="L62" s="823"/>
      <c r="M62" s="823"/>
      <c r="N62" s="823"/>
      <c r="O62" s="823"/>
      <c r="P62" s="823"/>
      <c r="Q62" s="823" t="s">
        <v>197</v>
      </c>
      <c r="R62" s="823"/>
      <c r="S62" s="823"/>
      <c r="T62" s="823"/>
      <c r="U62" s="823"/>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07"/>
    </row>
    <row r="63" spans="2:48" ht="21" customHeight="1">
      <c r="B63" s="306"/>
      <c r="C63" s="825"/>
      <c r="D63" s="825"/>
      <c r="E63" s="825"/>
      <c r="F63" s="823" t="s">
        <v>212</v>
      </c>
      <c r="G63" s="823"/>
      <c r="H63" s="823"/>
      <c r="I63" s="823"/>
      <c r="J63" s="823" t="s">
        <v>1516</v>
      </c>
      <c r="K63" s="823"/>
      <c r="L63" s="823"/>
      <c r="M63" s="823"/>
      <c r="N63" s="823"/>
      <c r="O63" s="823"/>
      <c r="P63" s="823"/>
      <c r="Q63" s="823" t="s">
        <v>197</v>
      </c>
      <c r="R63" s="823"/>
      <c r="S63" s="823"/>
      <c r="T63" s="823"/>
      <c r="U63" s="823"/>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07"/>
    </row>
    <row r="64" spans="2:48" ht="21" customHeight="1">
      <c r="B64" s="306"/>
      <c r="C64" s="825"/>
      <c r="D64" s="825"/>
      <c r="E64" s="825"/>
      <c r="F64" s="823" t="s">
        <v>210</v>
      </c>
      <c r="G64" s="823"/>
      <c r="H64" s="823"/>
      <c r="I64" s="823"/>
      <c r="J64" s="823" t="s">
        <v>211</v>
      </c>
      <c r="K64" s="823"/>
      <c r="L64" s="823"/>
      <c r="M64" s="823"/>
      <c r="N64" s="823"/>
      <c r="O64" s="823"/>
      <c r="P64" s="823"/>
      <c r="Q64" s="823" t="s">
        <v>197</v>
      </c>
      <c r="R64" s="823"/>
      <c r="S64" s="823"/>
      <c r="T64" s="823"/>
      <c r="U64" s="823"/>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07"/>
    </row>
    <row r="65" spans="2:48" ht="21" customHeight="1">
      <c r="B65" s="306"/>
      <c r="C65" s="825"/>
      <c r="D65" s="825"/>
      <c r="E65" s="825"/>
      <c r="F65" s="823" t="s">
        <v>206</v>
      </c>
      <c r="G65" s="823"/>
      <c r="H65" s="823"/>
      <c r="I65" s="823"/>
      <c r="J65" s="823" t="s">
        <v>208</v>
      </c>
      <c r="K65" s="823"/>
      <c r="L65" s="823"/>
      <c r="M65" s="823"/>
      <c r="N65" s="823"/>
      <c r="O65" s="823"/>
      <c r="P65" s="823"/>
      <c r="Q65" s="823" t="s">
        <v>197</v>
      </c>
      <c r="R65" s="823"/>
      <c r="S65" s="823"/>
      <c r="T65" s="823"/>
      <c r="U65" s="823"/>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07"/>
    </row>
    <row r="66" spans="2:48" ht="21" customHeight="1">
      <c r="B66" s="306"/>
      <c r="C66" s="825"/>
      <c r="D66" s="825"/>
      <c r="E66" s="825"/>
      <c r="F66" s="823" t="s">
        <v>207</v>
      </c>
      <c r="G66" s="823"/>
      <c r="H66" s="823"/>
      <c r="I66" s="823"/>
      <c r="J66" s="823" t="s">
        <v>1517</v>
      </c>
      <c r="K66" s="823"/>
      <c r="L66" s="823"/>
      <c r="M66" s="823"/>
      <c r="N66" s="823"/>
      <c r="O66" s="823"/>
      <c r="P66" s="823"/>
      <c r="Q66" s="823" t="s">
        <v>197</v>
      </c>
      <c r="R66" s="823"/>
      <c r="S66" s="823"/>
      <c r="T66" s="823"/>
      <c r="U66" s="823"/>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07"/>
    </row>
    <row r="67" spans="2:48" ht="21" customHeight="1" thickBot="1">
      <c r="B67" s="309"/>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10"/>
    </row>
    <row r="69" spans="2:48" ht="21" customHeight="1" thickBot="1">
      <c r="B69" s="315" t="s">
        <v>1272</v>
      </c>
      <c r="C69" s="316"/>
      <c r="G69" s="316"/>
      <c r="K69" s="316"/>
      <c r="L69" s="316"/>
    </row>
    <row r="70" spans="2:48" ht="12" customHeight="1">
      <c r="B70" s="303"/>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5"/>
    </row>
    <row r="71" spans="2:48" ht="21" customHeight="1">
      <c r="B71" s="306"/>
      <c r="C71" s="340" t="s">
        <v>1653</v>
      </c>
      <c r="D71" s="51"/>
      <c r="E71" s="51"/>
      <c r="F71" s="51"/>
      <c r="G71" s="51"/>
      <c r="H71" s="51"/>
      <c r="I71" s="51"/>
      <c r="J71" s="51"/>
      <c r="K71" s="51"/>
      <c r="L71" s="51"/>
      <c r="M71" s="51"/>
      <c r="N71" s="51"/>
      <c r="O71" s="51"/>
      <c r="P71" s="51"/>
      <c r="Q71" s="51"/>
      <c r="R71" s="51"/>
      <c r="S71" s="51"/>
      <c r="T71" s="51"/>
      <c r="U71" s="51"/>
      <c r="V71" s="51"/>
      <c r="W71" s="51"/>
      <c r="X71" s="51"/>
      <c r="Y71" s="51"/>
      <c r="Z71" s="51"/>
      <c r="AA71" s="51"/>
      <c r="AB71" s="341" t="s">
        <v>426</v>
      </c>
      <c r="AC71" s="340"/>
      <c r="AD71" s="340"/>
      <c r="AE71" s="340"/>
      <c r="AF71" s="340"/>
      <c r="AG71" s="340"/>
      <c r="AH71" s="340"/>
      <c r="AI71" s="51"/>
      <c r="AJ71" s="51"/>
      <c r="AK71" s="51"/>
      <c r="AL71" s="51"/>
      <c r="AM71" s="51"/>
      <c r="AN71" s="51"/>
      <c r="AO71" s="51"/>
      <c r="AP71" s="51"/>
      <c r="AQ71" s="51"/>
      <c r="AR71" s="51"/>
      <c r="AS71" s="51"/>
      <c r="AT71" s="51"/>
      <c r="AU71" s="51"/>
      <c r="AV71" s="307"/>
    </row>
    <row r="72" spans="2:48" ht="21" customHeight="1">
      <c r="B72" s="306"/>
      <c r="C72" s="828" t="s">
        <v>289</v>
      </c>
      <c r="D72" s="828"/>
      <c r="E72" s="828"/>
      <c r="F72" s="827" t="s">
        <v>176</v>
      </c>
      <c r="G72" s="827"/>
      <c r="H72" s="827"/>
      <c r="I72" s="827"/>
      <c r="J72" s="827"/>
      <c r="K72" s="827"/>
      <c r="L72" s="827"/>
      <c r="M72" s="827"/>
      <c r="N72" s="827"/>
      <c r="O72" s="827"/>
      <c r="P72" s="827"/>
      <c r="Q72" s="827"/>
      <c r="R72" s="827" t="s">
        <v>177</v>
      </c>
      <c r="S72" s="827"/>
      <c r="T72" s="827"/>
      <c r="U72" s="827"/>
      <c r="V72" s="827"/>
      <c r="W72" s="827"/>
      <c r="X72" s="827"/>
      <c r="Y72" s="827"/>
      <c r="Z72" s="827"/>
      <c r="AA72" s="51"/>
      <c r="AB72" s="828" t="s">
        <v>289</v>
      </c>
      <c r="AC72" s="828"/>
      <c r="AD72" s="828"/>
      <c r="AE72" s="827" t="s">
        <v>176</v>
      </c>
      <c r="AF72" s="827"/>
      <c r="AG72" s="827"/>
      <c r="AH72" s="827"/>
      <c r="AI72" s="827"/>
      <c r="AJ72" s="827"/>
      <c r="AK72" s="827"/>
      <c r="AL72" s="827"/>
      <c r="AM72" s="827"/>
      <c r="AN72" s="827" t="s">
        <v>177</v>
      </c>
      <c r="AO72" s="827"/>
      <c r="AP72" s="827"/>
      <c r="AQ72" s="827"/>
      <c r="AR72" s="827"/>
      <c r="AS72" s="827"/>
      <c r="AT72" s="827"/>
      <c r="AU72" s="827"/>
      <c r="AV72" s="307"/>
    </row>
    <row r="73" spans="2:48" ht="21" customHeight="1">
      <c r="B73" s="306"/>
      <c r="C73" s="828" t="s">
        <v>218</v>
      </c>
      <c r="D73" s="828"/>
      <c r="E73" s="828"/>
      <c r="F73" s="829" t="s">
        <v>219</v>
      </c>
      <c r="G73" s="829"/>
      <c r="H73" s="829"/>
      <c r="I73" s="829"/>
      <c r="J73" s="829"/>
      <c r="K73" s="829"/>
      <c r="L73" s="829"/>
      <c r="M73" s="829"/>
      <c r="N73" s="829"/>
      <c r="O73" s="829"/>
      <c r="P73" s="829"/>
      <c r="Q73" s="829"/>
      <c r="R73" s="830" t="s">
        <v>288</v>
      </c>
      <c r="S73" s="830"/>
      <c r="T73" s="830"/>
      <c r="U73" s="830"/>
      <c r="V73" s="830"/>
      <c r="W73" s="830"/>
      <c r="X73" s="830"/>
      <c r="Y73" s="830"/>
      <c r="Z73" s="830"/>
      <c r="AA73" s="51"/>
      <c r="AB73" s="828" t="s">
        <v>218</v>
      </c>
      <c r="AC73" s="828"/>
      <c r="AD73" s="828"/>
      <c r="AE73" s="829" t="s">
        <v>219</v>
      </c>
      <c r="AF73" s="829"/>
      <c r="AG73" s="829"/>
      <c r="AH73" s="829"/>
      <c r="AI73" s="829"/>
      <c r="AJ73" s="829"/>
      <c r="AK73" s="829"/>
      <c r="AL73" s="829"/>
      <c r="AM73" s="829"/>
      <c r="AN73" s="830" t="s">
        <v>288</v>
      </c>
      <c r="AO73" s="830"/>
      <c r="AP73" s="830"/>
      <c r="AQ73" s="830"/>
      <c r="AR73" s="830"/>
      <c r="AS73" s="830"/>
      <c r="AT73" s="830"/>
      <c r="AU73" s="830"/>
      <c r="AV73" s="307"/>
    </row>
    <row r="74" spans="2:48" ht="21" customHeight="1">
      <c r="B74" s="306"/>
      <c r="C74" s="828" t="s">
        <v>217</v>
      </c>
      <c r="D74" s="828"/>
      <c r="E74" s="828"/>
      <c r="F74" s="829" t="s">
        <v>284</v>
      </c>
      <c r="G74" s="829"/>
      <c r="H74" s="829"/>
      <c r="I74" s="829"/>
      <c r="J74" s="829"/>
      <c r="K74" s="829"/>
      <c r="L74" s="829"/>
      <c r="M74" s="829"/>
      <c r="N74" s="829"/>
      <c r="O74" s="829"/>
      <c r="P74" s="829"/>
      <c r="Q74" s="829"/>
      <c r="R74" s="830" t="s">
        <v>1266</v>
      </c>
      <c r="S74" s="830"/>
      <c r="T74" s="830"/>
      <c r="U74" s="830"/>
      <c r="V74" s="830"/>
      <c r="W74" s="830"/>
      <c r="X74" s="830"/>
      <c r="Y74" s="830"/>
      <c r="Z74" s="830"/>
      <c r="AA74" s="51"/>
      <c r="AB74" s="828" t="s">
        <v>217</v>
      </c>
      <c r="AC74" s="828"/>
      <c r="AD74" s="828"/>
      <c r="AE74" s="829" t="s">
        <v>284</v>
      </c>
      <c r="AF74" s="829"/>
      <c r="AG74" s="829"/>
      <c r="AH74" s="829"/>
      <c r="AI74" s="829"/>
      <c r="AJ74" s="829"/>
      <c r="AK74" s="829"/>
      <c r="AL74" s="829"/>
      <c r="AM74" s="829"/>
      <c r="AN74" s="830" t="s">
        <v>1290</v>
      </c>
      <c r="AO74" s="830"/>
      <c r="AP74" s="830"/>
      <c r="AQ74" s="830"/>
      <c r="AR74" s="830"/>
      <c r="AS74" s="830"/>
      <c r="AT74" s="830"/>
      <c r="AU74" s="830"/>
      <c r="AV74" s="307"/>
    </row>
    <row r="75" spans="2:48" ht="21" customHeight="1">
      <c r="B75" s="306"/>
      <c r="C75" s="828" t="s">
        <v>228</v>
      </c>
      <c r="D75" s="828"/>
      <c r="E75" s="828"/>
      <c r="F75" s="829" t="s">
        <v>1679</v>
      </c>
      <c r="G75" s="829"/>
      <c r="H75" s="829"/>
      <c r="I75" s="829"/>
      <c r="J75" s="829"/>
      <c r="K75" s="829"/>
      <c r="L75" s="829"/>
      <c r="M75" s="829"/>
      <c r="N75" s="829"/>
      <c r="O75" s="829"/>
      <c r="P75" s="829"/>
      <c r="Q75" s="829"/>
      <c r="R75" s="830" t="s">
        <v>220</v>
      </c>
      <c r="S75" s="830"/>
      <c r="T75" s="830"/>
      <c r="U75" s="830"/>
      <c r="V75" s="830"/>
      <c r="W75" s="830"/>
      <c r="X75" s="830"/>
      <c r="Y75" s="830"/>
      <c r="Z75" s="830"/>
      <c r="AA75" s="51"/>
      <c r="AB75" s="828" t="s">
        <v>228</v>
      </c>
      <c r="AC75" s="828"/>
      <c r="AD75" s="828"/>
      <c r="AE75" s="829" t="s">
        <v>1657</v>
      </c>
      <c r="AF75" s="829"/>
      <c r="AG75" s="829"/>
      <c r="AH75" s="829"/>
      <c r="AI75" s="829"/>
      <c r="AJ75" s="829"/>
      <c r="AK75" s="829"/>
      <c r="AL75" s="829"/>
      <c r="AM75" s="829"/>
      <c r="AN75" s="830" t="s">
        <v>220</v>
      </c>
      <c r="AO75" s="830"/>
      <c r="AP75" s="830"/>
      <c r="AQ75" s="830"/>
      <c r="AR75" s="830"/>
      <c r="AS75" s="830"/>
      <c r="AT75" s="830"/>
      <c r="AU75" s="830"/>
      <c r="AV75" s="307"/>
    </row>
    <row r="76" spans="2:48" ht="21" customHeight="1">
      <c r="B76" s="306"/>
      <c r="C76" s="828" t="s">
        <v>1264</v>
      </c>
      <c r="D76" s="828"/>
      <c r="E76" s="828"/>
      <c r="F76" s="829" t="s">
        <v>286</v>
      </c>
      <c r="G76" s="829"/>
      <c r="H76" s="829"/>
      <c r="I76" s="829"/>
      <c r="J76" s="829"/>
      <c r="K76" s="829"/>
      <c r="L76" s="829"/>
      <c r="M76" s="829"/>
      <c r="N76" s="829"/>
      <c r="O76" s="829"/>
      <c r="P76" s="829"/>
      <c r="Q76" s="829"/>
      <c r="R76" s="829" t="s">
        <v>287</v>
      </c>
      <c r="S76" s="829"/>
      <c r="T76" s="829"/>
      <c r="U76" s="829"/>
      <c r="V76" s="829"/>
      <c r="W76" s="829"/>
      <c r="X76" s="829"/>
      <c r="Y76" s="829"/>
      <c r="Z76" s="829"/>
      <c r="AA76" s="51"/>
      <c r="AB76" s="834" t="s">
        <v>1291</v>
      </c>
      <c r="AC76" s="834"/>
      <c r="AD76" s="834"/>
      <c r="AE76" s="836" t="s">
        <v>1642</v>
      </c>
      <c r="AF76" s="836"/>
      <c r="AG76" s="836"/>
      <c r="AH76" s="836"/>
      <c r="AI76" s="836"/>
      <c r="AJ76" s="836"/>
      <c r="AK76" s="836"/>
      <c r="AL76" s="836"/>
      <c r="AM76" s="836"/>
      <c r="AN76" s="833" t="s">
        <v>1644</v>
      </c>
      <c r="AO76" s="833"/>
      <c r="AP76" s="833"/>
      <c r="AQ76" s="833"/>
      <c r="AR76" s="833"/>
      <c r="AS76" s="833"/>
      <c r="AT76" s="831">
        <v>3850</v>
      </c>
      <c r="AU76" s="831"/>
      <c r="AV76" s="307"/>
    </row>
    <row r="77" spans="2:48" ht="21" customHeight="1">
      <c r="B77" s="306"/>
      <c r="C77" s="828" t="s">
        <v>1265</v>
      </c>
      <c r="D77" s="828"/>
      <c r="E77" s="828"/>
      <c r="F77" s="832" t="s">
        <v>285</v>
      </c>
      <c r="G77" s="832"/>
      <c r="H77" s="832"/>
      <c r="I77" s="832"/>
      <c r="J77" s="832"/>
      <c r="K77" s="832"/>
      <c r="L77" s="832"/>
      <c r="M77" s="832"/>
      <c r="N77" s="832"/>
      <c r="O77" s="832"/>
      <c r="P77" s="832"/>
      <c r="Q77" s="832"/>
      <c r="R77" s="833" t="s">
        <v>1643</v>
      </c>
      <c r="S77" s="833"/>
      <c r="T77" s="833"/>
      <c r="U77" s="833"/>
      <c r="V77" s="833"/>
      <c r="W77" s="833"/>
      <c r="X77" s="833"/>
      <c r="Y77" s="833"/>
      <c r="Z77" s="833"/>
      <c r="AA77" s="51"/>
      <c r="AB77" s="834"/>
      <c r="AC77" s="834"/>
      <c r="AD77" s="834"/>
      <c r="AE77" s="836"/>
      <c r="AF77" s="836"/>
      <c r="AG77" s="836"/>
      <c r="AH77" s="836"/>
      <c r="AI77" s="836"/>
      <c r="AJ77" s="836"/>
      <c r="AK77" s="836"/>
      <c r="AL77" s="836"/>
      <c r="AM77" s="836"/>
      <c r="AN77" s="833"/>
      <c r="AO77" s="833"/>
      <c r="AP77" s="833"/>
      <c r="AQ77" s="833"/>
      <c r="AR77" s="833"/>
      <c r="AS77" s="833"/>
      <c r="AT77" s="831"/>
      <c r="AU77" s="831"/>
      <c r="AV77" s="307"/>
    </row>
    <row r="78" spans="2:48" ht="21" customHeight="1">
      <c r="B78" s="306"/>
      <c r="C78" s="828"/>
      <c r="D78" s="828"/>
      <c r="E78" s="828"/>
      <c r="F78" s="832"/>
      <c r="G78" s="832"/>
      <c r="H78" s="832"/>
      <c r="I78" s="832"/>
      <c r="J78" s="832"/>
      <c r="K78" s="832"/>
      <c r="L78" s="832"/>
      <c r="M78" s="832"/>
      <c r="N78" s="832"/>
      <c r="O78" s="832"/>
      <c r="P78" s="832"/>
      <c r="Q78" s="832"/>
      <c r="R78" s="833"/>
      <c r="S78" s="833"/>
      <c r="T78" s="833"/>
      <c r="U78" s="833"/>
      <c r="V78" s="833"/>
      <c r="W78" s="833"/>
      <c r="X78" s="833"/>
      <c r="Y78" s="833"/>
      <c r="Z78" s="833"/>
      <c r="AA78" s="51"/>
      <c r="AB78" s="834"/>
      <c r="AC78" s="834"/>
      <c r="AD78" s="834"/>
      <c r="AE78" s="836"/>
      <c r="AF78" s="836"/>
      <c r="AG78" s="836"/>
      <c r="AH78" s="836"/>
      <c r="AI78" s="836"/>
      <c r="AJ78" s="836"/>
      <c r="AK78" s="836"/>
      <c r="AL78" s="836"/>
      <c r="AM78" s="836"/>
      <c r="AN78" s="833"/>
      <c r="AO78" s="833"/>
      <c r="AP78" s="833"/>
      <c r="AQ78" s="833"/>
      <c r="AR78" s="833"/>
      <c r="AS78" s="833"/>
      <c r="AT78" s="831"/>
      <c r="AU78" s="831"/>
      <c r="AV78" s="307"/>
    </row>
    <row r="79" spans="2:48" ht="21" customHeight="1">
      <c r="B79" s="306"/>
      <c r="C79" s="828"/>
      <c r="D79" s="828"/>
      <c r="E79" s="828"/>
      <c r="F79" s="832"/>
      <c r="G79" s="832"/>
      <c r="H79" s="832"/>
      <c r="I79" s="832"/>
      <c r="J79" s="832"/>
      <c r="K79" s="832"/>
      <c r="L79" s="832"/>
      <c r="M79" s="832"/>
      <c r="N79" s="832"/>
      <c r="O79" s="832"/>
      <c r="P79" s="832"/>
      <c r="Q79" s="832"/>
      <c r="R79" s="833"/>
      <c r="S79" s="833"/>
      <c r="T79" s="833"/>
      <c r="U79" s="833"/>
      <c r="V79" s="833"/>
      <c r="W79" s="833"/>
      <c r="X79" s="833"/>
      <c r="Y79" s="833"/>
      <c r="Z79" s="833"/>
      <c r="AA79" s="51"/>
      <c r="AB79" s="834"/>
      <c r="AC79" s="834"/>
      <c r="AD79" s="834"/>
      <c r="AE79" s="836"/>
      <c r="AF79" s="836"/>
      <c r="AG79" s="836"/>
      <c r="AH79" s="836"/>
      <c r="AI79" s="836"/>
      <c r="AJ79" s="836"/>
      <c r="AK79" s="836"/>
      <c r="AL79" s="836"/>
      <c r="AM79" s="836"/>
      <c r="AN79" s="833"/>
      <c r="AO79" s="833"/>
      <c r="AP79" s="833"/>
      <c r="AQ79" s="833"/>
      <c r="AR79" s="833"/>
      <c r="AS79" s="833"/>
      <c r="AT79" s="831"/>
      <c r="AU79" s="831"/>
      <c r="AV79" s="307"/>
    </row>
    <row r="80" spans="2:48" ht="21" customHeight="1">
      <c r="B80" s="306"/>
      <c r="C80" s="828"/>
      <c r="D80" s="828"/>
      <c r="E80" s="828"/>
      <c r="F80" s="832"/>
      <c r="G80" s="832"/>
      <c r="H80" s="832"/>
      <c r="I80" s="832"/>
      <c r="J80" s="832"/>
      <c r="K80" s="832"/>
      <c r="L80" s="832"/>
      <c r="M80" s="832"/>
      <c r="N80" s="832"/>
      <c r="O80" s="832"/>
      <c r="P80" s="832"/>
      <c r="Q80" s="832"/>
      <c r="R80" s="833"/>
      <c r="S80" s="833"/>
      <c r="T80" s="833"/>
      <c r="U80" s="833"/>
      <c r="V80" s="833"/>
      <c r="W80" s="833"/>
      <c r="X80" s="833"/>
      <c r="Y80" s="833"/>
      <c r="Z80" s="833"/>
      <c r="AA80" s="51"/>
      <c r="AB80" s="834"/>
      <c r="AC80" s="834"/>
      <c r="AD80" s="834"/>
      <c r="AE80" s="836"/>
      <c r="AF80" s="836"/>
      <c r="AG80" s="836"/>
      <c r="AH80" s="836"/>
      <c r="AI80" s="836"/>
      <c r="AJ80" s="836"/>
      <c r="AK80" s="836"/>
      <c r="AL80" s="836"/>
      <c r="AM80" s="836"/>
      <c r="AN80" s="833"/>
      <c r="AO80" s="833"/>
      <c r="AP80" s="833"/>
      <c r="AQ80" s="833"/>
      <c r="AR80" s="833"/>
      <c r="AS80" s="833"/>
      <c r="AT80" s="831"/>
      <c r="AU80" s="831"/>
      <c r="AV80" s="307"/>
    </row>
    <row r="81" spans="2:48" ht="21" customHeight="1">
      <c r="B81" s="306"/>
      <c r="C81" s="828"/>
      <c r="D81" s="828"/>
      <c r="E81" s="828"/>
      <c r="F81" s="832"/>
      <c r="G81" s="832"/>
      <c r="H81" s="832"/>
      <c r="I81" s="832"/>
      <c r="J81" s="832"/>
      <c r="K81" s="832"/>
      <c r="L81" s="832"/>
      <c r="M81" s="832"/>
      <c r="N81" s="832"/>
      <c r="O81" s="832"/>
      <c r="P81" s="832"/>
      <c r="Q81" s="832"/>
      <c r="R81" s="833"/>
      <c r="S81" s="833"/>
      <c r="T81" s="833"/>
      <c r="U81" s="833"/>
      <c r="V81" s="833"/>
      <c r="W81" s="833"/>
      <c r="X81" s="833"/>
      <c r="Y81" s="833"/>
      <c r="Z81" s="833"/>
      <c r="AA81" s="51"/>
      <c r="AB81" s="834"/>
      <c r="AC81" s="834"/>
      <c r="AD81" s="834"/>
      <c r="AE81" s="836"/>
      <c r="AF81" s="836"/>
      <c r="AG81" s="836"/>
      <c r="AH81" s="836"/>
      <c r="AI81" s="836"/>
      <c r="AJ81" s="836"/>
      <c r="AK81" s="836"/>
      <c r="AL81" s="836"/>
      <c r="AM81" s="836"/>
      <c r="AN81" s="833"/>
      <c r="AO81" s="833"/>
      <c r="AP81" s="833"/>
      <c r="AQ81" s="833"/>
      <c r="AR81" s="833"/>
      <c r="AS81" s="833"/>
      <c r="AT81" s="831"/>
      <c r="AU81" s="831"/>
      <c r="AV81" s="307"/>
    </row>
    <row r="82" spans="2:48" ht="21" customHeight="1">
      <c r="B82" s="306"/>
      <c r="C82" s="828"/>
      <c r="D82" s="828"/>
      <c r="E82" s="828"/>
      <c r="F82" s="832"/>
      <c r="G82" s="832"/>
      <c r="H82" s="832"/>
      <c r="I82" s="832"/>
      <c r="J82" s="832"/>
      <c r="K82" s="832"/>
      <c r="L82" s="832"/>
      <c r="M82" s="832"/>
      <c r="N82" s="832"/>
      <c r="O82" s="832"/>
      <c r="P82" s="832"/>
      <c r="Q82" s="832"/>
      <c r="R82" s="833"/>
      <c r="S82" s="833"/>
      <c r="T82" s="833"/>
      <c r="U82" s="833"/>
      <c r="V82" s="833"/>
      <c r="W82" s="833"/>
      <c r="X82" s="833"/>
      <c r="Y82" s="833"/>
      <c r="Z82" s="833"/>
      <c r="AA82" s="51"/>
      <c r="AB82" s="834"/>
      <c r="AC82" s="834"/>
      <c r="AD82" s="834"/>
      <c r="AE82" s="836"/>
      <c r="AF82" s="836"/>
      <c r="AG82" s="836"/>
      <c r="AH82" s="836"/>
      <c r="AI82" s="836"/>
      <c r="AJ82" s="836"/>
      <c r="AK82" s="836"/>
      <c r="AL82" s="836"/>
      <c r="AM82" s="836"/>
      <c r="AN82" s="829" t="s">
        <v>1293</v>
      </c>
      <c r="AO82" s="829"/>
      <c r="AP82" s="829"/>
      <c r="AQ82" s="829"/>
      <c r="AR82" s="829"/>
      <c r="AS82" s="829"/>
      <c r="AT82" s="831">
        <v>5500</v>
      </c>
      <c r="AU82" s="831"/>
      <c r="AV82" s="307"/>
    </row>
    <row r="83" spans="2:48" ht="21" customHeight="1">
      <c r="B83" s="306"/>
      <c r="C83" s="834" t="s">
        <v>1292</v>
      </c>
      <c r="D83" s="834"/>
      <c r="E83" s="834"/>
      <c r="F83" s="829" t="s">
        <v>44</v>
      </c>
      <c r="G83" s="829"/>
      <c r="H83" s="829"/>
      <c r="I83" s="829"/>
      <c r="J83" s="829"/>
      <c r="K83" s="829"/>
      <c r="L83" s="829"/>
      <c r="M83" s="829"/>
      <c r="N83" s="829"/>
      <c r="O83" s="835">
        <v>1958</v>
      </c>
      <c r="P83" s="835"/>
      <c r="Q83" s="835"/>
      <c r="R83" s="833" t="s">
        <v>1641</v>
      </c>
      <c r="S83" s="833"/>
      <c r="T83" s="833"/>
      <c r="U83" s="833"/>
      <c r="V83" s="833"/>
      <c r="W83" s="833"/>
      <c r="X83" s="831">
        <v>2750</v>
      </c>
      <c r="Y83" s="831"/>
      <c r="Z83" s="831"/>
      <c r="AA83" s="51"/>
      <c r="AB83" s="834"/>
      <c r="AC83" s="834"/>
      <c r="AD83" s="834"/>
      <c r="AE83" s="836"/>
      <c r="AF83" s="836"/>
      <c r="AG83" s="836"/>
      <c r="AH83" s="836"/>
      <c r="AI83" s="836"/>
      <c r="AJ83" s="836"/>
      <c r="AK83" s="836"/>
      <c r="AL83" s="836"/>
      <c r="AM83" s="836"/>
      <c r="AN83" s="829"/>
      <c r="AO83" s="829"/>
      <c r="AP83" s="829"/>
      <c r="AQ83" s="829"/>
      <c r="AR83" s="829"/>
      <c r="AS83" s="829"/>
      <c r="AT83" s="831"/>
      <c r="AU83" s="831"/>
      <c r="AV83" s="307"/>
    </row>
    <row r="84" spans="2:48" ht="21" customHeight="1">
      <c r="B84" s="306"/>
      <c r="C84" s="834"/>
      <c r="D84" s="834"/>
      <c r="E84" s="834"/>
      <c r="F84" s="829" t="s">
        <v>226</v>
      </c>
      <c r="G84" s="829"/>
      <c r="H84" s="829"/>
      <c r="I84" s="829"/>
      <c r="J84" s="829"/>
      <c r="K84" s="829"/>
      <c r="L84" s="829"/>
      <c r="M84" s="829"/>
      <c r="N84" s="829"/>
      <c r="O84" s="835">
        <v>1320</v>
      </c>
      <c r="P84" s="835"/>
      <c r="Q84" s="835"/>
      <c r="R84" s="833"/>
      <c r="S84" s="833"/>
      <c r="T84" s="833"/>
      <c r="U84" s="833"/>
      <c r="V84" s="833"/>
      <c r="W84" s="833"/>
      <c r="X84" s="831"/>
      <c r="Y84" s="831"/>
      <c r="Z84" s="831"/>
      <c r="AA84" s="51"/>
      <c r="AB84" s="834"/>
      <c r="AC84" s="834"/>
      <c r="AD84" s="834"/>
      <c r="AE84" s="836"/>
      <c r="AF84" s="836"/>
      <c r="AG84" s="836"/>
      <c r="AH84" s="836"/>
      <c r="AI84" s="836"/>
      <c r="AJ84" s="836"/>
      <c r="AK84" s="836"/>
      <c r="AL84" s="836"/>
      <c r="AM84" s="836"/>
      <c r="AN84" s="829"/>
      <c r="AO84" s="829"/>
      <c r="AP84" s="829"/>
      <c r="AQ84" s="829"/>
      <c r="AR84" s="829"/>
      <c r="AS84" s="829"/>
      <c r="AT84" s="831"/>
      <c r="AU84" s="831"/>
      <c r="AV84" s="307"/>
    </row>
    <row r="85" spans="2:48" ht="21" customHeight="1">
      <c r="B85" s="306"/>
      <c r="C85" s="834"/>
      <c r="D85" s="834"/>
      <c r="E85" s="834"/>
      <c r="F85" s="829" t="s">
        <v>216</v>
      </c>
      <c r="G85" s="829"/>
      <c r="H85" s="829"/>
      <c r="I85" s="829"/>
      <c r="J85" s="829"/>
      <c r="K85" s="829"/>
      <c r="L85" s="829"/>
      <c r="M85" s="829"/>
      <c r="N85" s="829"/>
      <c r="O85" s="835">
        <v>1260</v>
      </c>
      <c r="P85" s="835"/>
      <c r="Q85" s="835"/>
      <c r="R85" s="833"/>
      <c r="S85" s="833"/>
      <c r="T85" s="833"/>
      <c r="U85" s="833"/>
      <c r="V85" s="833"/>
      <c r="W85" s="833"/>
      <c r="X85" s="831"/>
      <c r="Y85" s="831"/>
      <c r="Z85" s="831"/>
      <c r="AA85" s="51"/>
      <c r="AB85" s="834"/>
      <c r="AC85" s="834"/>
      <c r="AD85" s="834"/>
      <c r="AE85" s="836"/>
      <c r="AF85" s="836"/>
      <c r="AG85" s="836"/>
      <c r="AH85" s="836"/>
      <c r="AI85" s="836"/>
      <c r="AJ85" s="836"/>
      <c r="AK85" s="836"/>
      <c r="AL85" s="836"/>
      <c r="AM85" s="836"/>
      <c r="AN85" s="829"/>
      <c r="AO85" s="829"/>
      <c r="AP85" s="829"/>
      <c r="AQ85" s="829"/>
      <c r="AR85" s="829"/>
      <c r="AS85" s="829"/>
      <c r="AT85" s="831"/>
      <c r="AU85" s="831"/>
      <c r="AV85" s="307"/>
    </row>
    <row r="86" spans="2:48" ht="21" customHeight="1">
      <c r="B86" s="306"/>
      <c r="C86" s="834"/>
      <c r="D86" s="834"/>
      <c r="E86" s="834"/>
      <c r="F86" s="829" t="s">
        <v>222</v>
      </c>
      <c r="G86" s="829"/>
      <c r="H86" s="829"/>
      <c r="I86" s="829"/>
      <c r="J86" s="829"/>
      <c r="K86" s="829"/>
      <c r="L86" s="829"/>
      <c r="M86" s="829"/>
      <c r="N86" s="829"/>
      <c r="O86" s="835">
        <v>1458</v>
      </c>
      <c r="P86" s="835"/>
      <c r="Q86" s="835"/>
      <c r="R86" s="833"/>
      <c r="S86" s="833"/>
      <c r="T86" s="833"/>
      <c r="U86" s="833"/>
      <c r="V86" s="833"/>
      <c r="W86" s="833"/>
      <c r="X86" s="831"/>
      <c r="Y86" s="831"/>
      <c r="Z86" s="831"/>
      <c r="AA86" s="51"/>
      <c r="AB86" s="834"/>
      <c r="AC86" s="834"/>
      <c r="AD86" s="834"/>
      <c r="AE86" s="836"/>
      <c r="AF86" s="836"/>
      <c r="AG86" s="836"/>
      <c r="AH86" s="836"/>
      <c r="AI86" s="836"/>
      <c r="AJ86" s="836"/>
      <c r="AK86" s="836"/>
      <c r="AL86" s="836"/>
      <c r="AM86" s="836"/>
      <c r="AN86" s="829"/>
      <c r="AO86" s="829"/>
      <c r="AP86" s="829"/>
      <c r="AQ86" s="829"/>
      <c r="AR86" s="829"/>
      <c r="AS86" s="829"/>
      <c r="AT86" s="831"/>
      <c r="AU86" s="831"/>
      <c r="AV86" s="307"/>
    </row>
    <row r="87" spans="2:48" ht="21" customHeight="1">
      <c r="B87" s="306"/>
      <c r="C87" s="834"/>
      <c r="D87" s="834"/>
      <c r="E87" s="834"/>
      <c r="F87" s="829" t="s">
        <v>227</v>
      </c>
      <c r="G87" s="829"/>
      <c r="H87" s="829"/>
      <c r="I87" s="829"/>
      <c r="J87" s="829"/>
      <c r="K87" s="829"/>
      <c r="L87" s="829"/>
      <c r="M87" s="829"/>
      <c r="N87" s="829"/>
      <c r="O87" s="835">
        <v>1590</v>
      </c>
      <c r="P87" s="835"/>
      <c r="Q87" s="835"/>
      <c r="R87" s="833"/>
      <c r="S87" s="833"/>
      <c r="T87" s="833"/>
      <c r="U87" s="833"/>
      <c r="V87" s="833"/>
      <c r="W87" s="833"/>
      <c r="X87" s="831"/>
      <c r="Y87" s="831"/>
      <c r="Z87" s="831"/>
      <c r="AA87" s="51"/>
      <c r="AB87" s="337"/>
      <c r="AC87" s="51"/>
      <c r="AD87" s="51"/>
      <c r="AE87" s="51"/>
      <c r="AF87" s="51"/>
      <c r="AG87" s="337"/>
      <c r="AH87" s="337"/>
      <c r="AI87" s="337"/>
      <c r="AJ87" s="337"/>
      <c r="AK87" s="337"/>
      <c r="AL87" s="337"/>
      <c r="AM87" s="337"/>
      <c r="AN87" s="51"/>
      <c r="AO87" s="51"/>
      <c r="AP87" s="51"/>
      <c r="AQ87" s="51"/>
      <c r="AR87" s="51"/>
      <c r="AS87" s="51"/>
      <c r="AT87" s="51"/>
      <c r="AU87" s="51"/>
      <c r="AV87" s="307"/>
    </row>
    <row r="88" spans="2:48" ht="21" customHeight="1">
      <c r="B88" s="306"/>
      <c r="C88" s="834"/>
      <c r="D88" s="834"/>
      <c r="E88" s="834"/>
      <c r="F88" s="829" t="s">
        <v>46</v>
      </c>
      <c r="G88" s="829"/>
      <c r="H88" s="829"/>
      <c r="I88" s="829"/>
      <c r="J88" s="829"/>
      <c r="K88" s="829"/>
      <c r="L88" s="829"/>
      <c r="M88" s="829"/>
      <c r="N88" s="829"/>
      <c r="O88" s="835">
        <v>2387</v>
      </c>
      <c r="P88" s="835"/>
      <c r="Q88" s="835"/>
      <c r="R88" s="833"/>
      <c r="S88" s="833"/>
      <c r="T88" s="833"/>
      <c r="U88" s="833"/>
      <c r="V88" s="833"/>
      <c r="W88" s="833"/>
      <c r="X88" s="831"/>
      <c r="Y88" s="831"/>
      <c r="Z88" s="831"/>
      <c r="AA88" s="51"/>
      <c r="AB88" s="337"/>
      <c r="AC88" s="51"/>
      <c r="AD88" s="51"/>
      <c r="AE88" s="51"/>
      <c r="AF88" s="51"/>
      <c r="AG88" s="337"/>
      <c r="AH88" s="337"/>
      <c r="AI88" s="337"/>
      <c r="AJ88" s="337"/>
      <c r="AK88" s="337"/>
      <c r="AL88" s="337"/>
      <c r="AM88" s="337"/>
      <c r="AN88" s="51"/>
      <c r="AO88" s="51"/>
      <c r="AP88" s="51"/>
      <c r="AQ88" s="51"/>
      <c r="AR88" s="51"/>
      <c r="AS88" s="51"/>
      <c r="AT88" s="51"/>
      <c r="AU88" s="51"/>
      <c r="AV88" s="307"/>
    </row>
    <row r="89" spans="2:48" ht="21" customHeight="1">
      <c r="B89" s="306"/>
      <c r="C89" s="834"/>
      <c r="D89" s="834"/>
      <c r="E89" s="834"/>
      <c r="F89" s="829" t="s">
        <v>45</v>
      </c>
      <c r="G89" s="829"/>
      <c r="H89" s="829"/>
      <c r="I89" s="829"/>
      <c r="J89" s="829"/>
      <c r="K89" s="829"/>
      <c r="L89" s="829"/>
      <c r="M89" s="829"/>
      <c r="N89" s="829"/>
      <c r="O89" s="835">
        <v>2475</v>
      </c>
      <c r="P89" s="835"/>
      <c r="Q89" s="835"/>
      <c r="R89" s="833"/>
      <c r="S89" s="833"/>
      <c r="T89" s="833"/>
      <c r="U89" s="833"/>
      <c r="V89" s="833"/>
      <c r="W89" s="833"/>
      <c r="X89" s="831"/>
      <c r="Y89" s="831"/>
      <c r="Z89" s="831"/>
      <c r="AA89" s="51"/>
      <c r="AB89" s="337"/>
      <c r="AC89" s="51"/>
      <c r="AD89" s="51"/>
      <c r="AE89" s="51"/>
      <c r="AF89" s="51"/>
      <c r="AG89" s="337"/>
      <c r="AH89" s="337"/>
      <c r="AI89" s="337"/>
      <c r="AJ89" s="337"/>
      <c r="AK89" s="337"/>
      <c r="AL89" s="337"/>
      <c r="AM89" s="337"/>
      <c r="AN89" s="51"/>
      <c r="AO89" s="51"/>
      <c r="AP89" s="51"/>
      <c r="AQ89" s="51"/>
      <c r="AR89" s="51"/>
      <c r="AS89" s="51"/>
      <c r="AT89" s="51"/>
      <c r="AU89" s="51"/>
      <c r="AV89" s="307"/>
    </row>
    <row r="90" spans="2:48" ht="21" customHeight="1" thickBot="1">
      <c r="B90" s="309"/>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10"/>
    </row>
    <row r="92" spans="2:48" ht="21" customHeight="1" thickBot="1">
      <c r="B92" s="315" t="s">
        <v>1645</v>
      </c>
      <c r="C92" s="316"/>
      <c r="G92" s="316"/>
      <c r="K92" s="316"/>
    </row>
    <row r="93" spans="2:48" ht="12" customHeight="1">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5"/>
    </row>
    <row r="94" spans="2:48" ht="21" customHeight="1">
      <c r="B94" s="312"/>
      <c r="C94" s="56" t="s">
        <v>1269</v>
      </c>
      <c r="D94" s="51"/>
      <c r="E94" s="51"/>
      <c r="F94" s="51"/>
      <c r="G94" s="51"/>
      <c r="H94" s="51"/>
      <c r="I94" s="51"/>
      <c r="J94" s="51"/>
      <c r="K94" s="51"/>
      <c r="L94" s="51"/>
      <c r="M94" s="51"/>
      <c r="N94" s="51"/>
      <c r="O94" s="51"/>
      <c r="P94" s="51"/>
      <c r="Q94" s="51"/>
      <c r="R94" s="795" t="s">
        <v>1267</v>
      </c>
      <c r="S94" s="795"/>
      <c r="T94" s="795"/>
      <c r="U94" s="795"/>
      <c r="V94" s="795"/>
      <c r="W94" s="795"/>
      <c r="X94" s="795"/>
      <c r="Y94" s="795"/>
      <c r="Z94" s="795"/>
      <c r="AA94" s="795"/>
      <c r="AB94" s="51"/>
      <c r="AC94" s="51"/>
      <c r="AD94" s="51"/>
      <c r="AE94" s="795" t="s">
        <v>1268</v>
      </c>
      <c r="AF94" s="795"/>
      <c r="AG94" s="795"/>
      <c r="AH94" s="795"/>
      <c r="AI94" s="795"/>
      <c r="AJ94" s="795"/>
      <c r="AK94" s="795"/>
      <c r="AL94" s="795"/>
      <c r="AM94" s="795"/>
      <c r="AN94" s="51"/>
      <c r="AO94" s="51"/>
      <c r="AP94" s="51"/>
      <c r="AQ94" s="51"/>
      <c r="AR94" s="51"/>
      <c r="AS94" s="51"/>
      <c r="AT94" s="51"/>
      <c r="AU94" s="51"/>
      <c r="AV94" s="307"/>
    </row>
    <row r="95" spans="2:48" ht="21" customHeight="1">
      <c r="B95" s="30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307"/>
    </row>
    <row r="96" spans="2:48" ht="21" customHeight="1">
      <c r="B96" s="306"/>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307"/>
    </row>
    <row r="97" spans="2:48" ht="21" customHeight="1">
      <c r="B97" s="306"/>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307"/>
    </row>
    <row r="98" spans="2:48" ht="21" customHeight="1">
      <c r="B98" s="30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307"/>
    </row>
    <row r="99" spans="2:48" ht="21" customHeight="1">
      <c r="B99" s="306"/>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307"/>
    </row>
    <row r="100" spans="2:48" ht="21" customHeight="1">
      <c r="B100" s="30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307"/>
    </row>
    <row r="101" spans="2:48" ht="21" customHeight="1">
      <c r="B101" s="30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307"/>
    </row>
    <row r="102" spans="2:48" ht="21" customHeight="1">
      <c r="B102" s="30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307"/>
    </row>
    <row r="103" spans="2:48" ht="21" customHeight="1">
      <c r="B103" s="306"/>
      <c r="C103" s="51"/>
      <c r="D103" s="51"/>
      <c r="E103" s="51"/>
      <c r="F103" s="51"/>
      <c r="G103" s="51"/>
      <c r="H103" s="51"/>
      <c r="I103" s="51"/>
      <c r="J103" s="51"/>
      <c r="K103" s="51"/>
      <c r="L103" s="51"/>
      <c r="M103" s="51"/>
      <c r="N103" s="51"/>
      <c r="O103" s="51"/>
      <c r="P103" s="51"/>
      <c r="Q103" s="51"/>
      <c r="R103" s="51"/>
      <c r="S103" s="51"/>
      <c r="T103" s="51"/>
      <c r="U103" s="51"/>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51"/>
      <c r="AQ103" s="51"/>
      <c r="AR103" s="51"/>
      <c r="AS103" s="51"/>
      <c r="AT103" s="51"/>
      <c r="AU103" s="51"/>
      <c r="AV103" s="307"/>
    </row>
    <row r="104" spans="2:48" ht="21" customHeight="1">
      <c r="B104" s="30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307"/>
    </row>
    <row r="105" spans="2:48" ht="21" customHeight="1">
      <c r="B105" s="30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307"/>
    </row>
    <row r="106" spans="2:48" ht="21" customHeight="1">
      <c r="B106" s="30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307"/>
    </row>
    <row r="107" spans="2:48" ht="21" customHeight="1">
      <c r="B107" s="30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307"/>
    </row>
    <row r="108" spans="2:48" ht="21" customHeight="1">
      <c r="B108" s="30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307"/>
    </row>
    <row r="109" spans="2:48" ht="21" customHeight="1">
      <c r="B109" s="30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307"/>
    </row>
    <row r="110" spans="2:48" ht="21" customHeight="1">
      <c r="B110" s="30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307"/>
    </row>
    <row r="111" spans="2:48" ht="21" customHeight="1">
      <c r="B111" s="30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307"/>
    </row>
    <row r="112" spans="2:48" ht="21" customHeight="1">
      <c r="B112" s="30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307"/>
    </row>
    <row r="113" spans="2:48" ht="21" customHeight="1">
      <c r="B113" s="30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307"/>
    </row>
    <row r="114" spans="2:48" ht="21" customHeight="1" thickBot="1">
      <c r="B114" s="309"/>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10"/>
    </row>
    <row r="116" spans="2:48" ht="21" customHeight="1" thickBot="1">
      <c r="B116" s="315" t="s">
        <v>259</v>
      </c>
      <c r="C116" s="316"/>
      <c r="G116" s="316"/>
      <c r="H116" s="316"/>
      <c r="K116" s="316"/>
      <c r="L116" s="316"/>
    </row>
    <row r="117" spans="2:48" ht="12" customHeight="1">
      <c r="B117" s="303"/>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5"/>
    </row>
    <row r="118" spans="2:48" ht="21" customHeight="1">
      <c r="B118" s="319"/>
      <c r="C118" s="56" t="s">
        <v>1668</v>
      </c>
      <c r="D118" s="320"/>
      <c r="E118" s="320"/>
      <c r="F118" s="320"/>
      <c r="G118" s="320"/>
      <c r="H118" s="320"/>
      <c r="I118" s="320"/>
      <c r="J118" s="320"/>
      <c r="K118" s="320"/>
      <c r="L118" s="320"/>
      <c r="M118" s="320"/>
      <c r="N118" s="320"/>
      <c r="O118" s="320"/>
      <c r="P118" s="320"/>
      <c r="Q118" s="320"/>
      <c r="R118" s="320"/>
      <c r="S118" s="320"/>
      <c r="T118" s="320"/>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307"/>
    </row>
    <row r="119" spans="2:48" ht="21" customHeight="1">
      <c r="B119" s="312"/>
      <c r="C119" s="842" t="s">
        <v>1646</v>
      </c>
      <c r="D119" s="842"/>
      <c r="E119" s="842"/>
      <c r="F119" s="842"/>
      <c r="G119" s="842"/>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307"/>
    </row>
    <row r="120" spans="2:48" ht="21" customHeight="1">
      <c r="B120" s="312"/>
      <c r="C120" s="56" t="s">
        <v>1669</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307"/>
    </row>
    <row r="121" spans="2:48" ht="21" customHeight="1">
      <c r="B121" s="312"/>
      <c r="C121" s="842" t="s">
        <v>1647</v>
      </c>
      <c r="D121" s="842"/>
      <c r="E121" s="842"/>
      <c r="F121" s="842"/>
      <c r="G121" s="842"/>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307"/>
    </row>
    <row r="122" spans="2:48" ht="21" customHeight="1">
      <c r="B122" s="312"/>
      <c r="C122" s="56" t="s">
        <v>1648</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307"/>
    </row>
    <row r="123" spans="2:48" ht="21" customHeight="1">
      <c r="B123" s="312"/>
      <c r="C123" s="842" t="s">
        <v>1649</v>
      </c>
      <c r="D123" s="842"/>
      <c r="E123" s="842"/>
      <c r="F123" s="842"/>
      <c r="G123" s="842"/>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307"/>
    </row>
    <row r="124" spans="2:48" ht="21" customHeight="1">
      <c r="B124" s="30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307"/>
    </row>
    <row r="125" spans="2:48" ht="21" customHeight="1">
      <c r="B125" s="30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307"/>
    </row>
    <row r="126" spans="2:48" ht="21" customHeight="1">
      <c r="B126" s="30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307"/>
    </row>
    <row r="127" spans="2:48" ht="21" customHeight="1">
      <c r="B127" s="30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307"/>
    </row>
    <row r="128" spans="2:48" ht="21" customHeight="1">
      <c r="B128" s="30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307"/>
    </row>
    <row r="129" spans="2:48" ht="21" customHeight="1">
      <c r="B129" s="30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307"/>
    </row>
    <row r="130" spans="2:48" ht="21" customHeight="1">
      <c r="B130" s="30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307"/>
    </row>
    <row r="131" spans="2:48" ht="21" customHeight="1">
      <c r="B131" s="30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307"/>
    </row>
    <row r="132" spans="2:48" ht="21" customHeight="1">
      <c r="B132" s="30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307"/>
    </row>
    <row r="133" spans="2:48" ht="21" customHeight="1">
      <c r="B133" s="30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307"/>
    </row>
    <row r="134" spans="2:48" ht="21" customHeight="1">
      <c r="B134" s="30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307"/>
    </row>
    <row r="135" spans="2:48" ht="21" customHeight="1">
      <c r="B135" s="30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307"/>
    </row>
    <row r="136" spans="2:48" ht="21" customHeight="1">
      <c r="B136" s="30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307"/>
    </row>
    <row r="137" spans="2:48" ht="21" customHeight="1">
      <c r="B137" s="30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307"/>
    </row>
    <row r="138" spans="2:48" ht="21" customHeight="1">
      <c r="B138" s="30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307"/>
    </row>
    <row r="139" spans="2:48" ht="21" customHeight="1">
      <c r="B139" s="30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307"/>
    </row>
    <row r="140" spans="2:48" ht="21" customHeight="1">
      <c r="B140" s="30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307"/>
    </row>
    <row r="141" spans="2:48" ht="21" customHeight="1">
      <c r="B141" s="30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307"/>
    </row>
    <row r="142" spans="2:48" ht="21" customHeight="1" thickBot="1">
      <c r="B142" s="309"/>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10"/>
    </row>
    <row r="144" spans="2:48" ht="21" customHeight="1" thickBot="1">
      <c r="B144" s="315" t="s">
        <v>1652</v>
      </c>
      <c r="C144" s="316"/>
      <c r="G144" s="316"/>
      <c r="H144" s="316"/>
    </row>
    <row r="145" spans="2:48" ht="12" customHeight="1">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5"/>
    </row>
    <row r="146" spans="2:48" ht="21" customHeight="1">
      <c r="B146" s="306"/>
      <c r="C146" s="56" t="s">
        <v>1270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307"/>
    </row>
    <row r="147" spans="2:48" ht="21" customHeight="1">
      <c r="B147" s="30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1654</v>
      </c>
      <c r="AH147" s="51"/>
      <c r="AI147" s="51"/>
      <c r="AJ147" s="51"/>
      <c r="AK147" s="51"/>
      <c r="AL147" s="51"/>
      <c r="AM147" s="51"/>
      <c r="AN147" s="51"/>
      <c r="AO147" s="51"/>
      <c r="AP147" s="51"/>
      <c r="AQ147" s="51"/>
      <c r="AR147" s="51"/>
      <c r="AS147" s="51"/>
      <c r="AT147" s="51"/>
      <c r="AU147" s="51"/>
      <c r="AV147" s="307"/>
    </row>
    <row r="148" spans="2:48" ht="21" customHeight="1">
      <c r="B148" s="30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1655</v>
      </c>
      <c r="AH148" s="51"/>
      <c r="AI148" s="51"/>
      <c r="AJ148" s="51"/>
      <c r="AK148" s="51"/>
      <c r="AL148" s="51"/>
      <c r="AM148" s="51"/>
      <c r="AN148" s="51"/>
      <c r="AO148" s="51"/>
      <c r="AP148" s="51"/>
      <c r="AQ148" s="51"/>
      <c r="AR148" s="51"/>
      <c r="AS148" s="51"/>
      <c r="AT148" s="51"/>
      <c r="AU148" s="51"/>
      <c r="AV148" s="307"/>
    </row>
    <row r="149" spans="2:48" ht="21" customHeight="1">
      <c r="B149" s="30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38"/>
      <c r="AD149" s="338"/>
      <c r="AE149" s="51"/>
      <c r="AF149" s="51"/>
      <c r="AG149" s="837" t="s">
        <v>237</v>
      </c>
      <c r="AH149" s="837"/>
      <c r="AI149" s="839" t="s">
        <v>240</v>
      </c>
      <c r="AJ149" s="840"/>
      <c r="AK149" s="840"/>
      <c r="AL149" s="841"/>
      <c r="AM149" s="51"/>
      <c r="AN149" s="51"/>
      <c r="AO149" s="51"/>
      <c r="AP149" s="51"/>
      <c r="AQ149" s="51"/>
      <c r="AR149" s="51"/>
      <c r="AS149" s="51"/>
      <c r="AT149" s="51"/>
      <c r="AU149" s="338"/>
      <c r="AV149" s="307"/>
    </row>
    <row r="150" spans="2:48" ht="21" customHeight="1">
      <c r="B150" s="30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38"/>
      <c r="AD150" s="338"/>
      <c r="AE150" s="51"/>
      <c r="AF150" s="51"/>
      <c r="AG150" s="837" t="s">
        <v>96</v>
      </c>
      <c r="AH150" s="837"/>
      <c r="AI150" s="839" t="s">
        <v>238</v>
      </c>
      <c r="AJ150" s="840"/>
      <c r="AK150" s="840"/>
      <c r="AL150" s="841"/>
      <c r="AM150" s="51"/>
      <c r="AN150" s="51"/>
      <c r="AO150" s="51"/>
      <c r="AP150" s="51"/>
      <c r="AQ150" s="51"/>
      <c r="AR150" s="51"/>
      <c r="AS150" s="51"/>
      <c r="AT150" s="51"/>
      <c r="AU150" s="338"/>
      <c r="AV150" s="307"/>
    </row>
    <row r="151" spans="2:48" ht="21" customHeight="1">
      <c r="B151" s="30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38"/>
      <c r="AD151" s="338"/>
      <c r="AE151" s="51"/>
      <c r="AF151" s="51"/>
      <c r="AG151" s="837" t="s">
        <v>231</v>
      </c>
      <c r="AH151" s="837"/>
      <c r="AI151" s="839" t="s">
        <v>239</v>
      </c>
      <c r="AJ151" s="840"/>
      <c r="AK151" s="840"/>
      <c r="AL151" s="841"/>
      <c r="AM151" s="51"/>
      <c r="AN151" s="51"/>
      <c r="AO151" s="51"/>
      <c r="AP151" s="51"/>
      <c r="AQ151" s="51"/>
      <c r="AR151" s="51"/>
      <c r="AS151" s="51"/>
      <c r="AT151" s="51"/>
      <c r="AU151" s="338"/>
      <c r="AV151" s="307"/>
    </row>
    <row r="152" spans="2:48" ht="21" customHeight="1">
      <c r="B152" s="30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38"/>
      <c r="AD152" s="338"/>
      <c r="AE152" s="51"/>
      <c r="AF152" s="51"/>
      <c r="AG152" s="837" t="s">
        <v>232</v>
      </c>
      <c r="AH152" s="837"/>
      <c r="AI152" s="839" t="s">
        <v>239</v>
      </c>
      <c r="AJ152" s="840"/>
      <c r="AK152" s="840"/>
      <c r="AL152" s="841"/>
      <c r="AM152" s="51"/>
      <c r="AN152" s="51"/>
      <c r="AO152" s="51"/>
      <c r="AP152" s="51"/>
      <c r="AQ152" s="51"/>
      <c r="AR152" s="51"/>
      <c r="AS152" s="51"/>
      <c r="AT152" s="51"/>
      <c r="AU152" s="338"/>
      <c r="AV152" s="307"/>
    </row>
    <row r="153" spans="2:48" ht="21" customHeight="1">
      <c r="B153" s="30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37" t="s">
        <v>233</v>
      </c>
      <c r="AH153" s="837"/>
      <c r="AI153" s="839" t="s">
        <v>241</v>
      </c>
      <c r="AJ153" s="840"/>
      <c r="AK153" s="840"/>
      <c r="AL153" s="841"/>
      <c r="AM153" s="51"/>
      <c r="AN153" s="51"/>
      <c r="AO153" s="51"/>
      <c r="AP153" s="51"/>
      <c r="AQ153" s="51"/>
      <c r="AR153" s="51"/>
      <c r="AS153" s="51"/>
      <c r="AT153" s="51"/>
      <c r="AU153" s="51"/>
      <c r="AV153" s="307"/>
    </row>
    <row r="154" spans="2:48" ht="21" customHeight="1">
      <c r="B154" s="30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37" t="s">
        <v>234</v>
      </c>
      <c r="AH154" s="837"/>
      <c r="AI154" s="839" t="s">
        <v>241</v>
      </c>
      <c r="AJ154" s="840"/>
      <c r="AK154" s="840"/>
      <c r="AL154" s="841"/>
      <c r="AM154" s="51"/>
      <c r="AN154" s="51"/>
      <c r="AO154" s="51"/>
      <c r="AP154" s="51"/>
      <c r="AQ154" s="51"/>
      <c r="AR154" s="51"/>
      <c r="AS154" s="51"/>
      <c r="AT154" s="51"/>
      <c r="AU154" s="51"/>
      <c r="AV154" s="307"/>
    </row>
    <row r="155" spans="2:48" ht="21" customHeight="1">
      <c r="B155" s="30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37" t="s">
        <v>235</v>
      </c>
      <c r="AH155" s="837"/>
      <c r="AI155" s="839" t="s">
        <v>242</v>
      </c>
      <c r="AJ155" s="840"/>
      <c r="AK155" s="840"/>
      <c r="AL155" s="841"/>
      <c r="AM155" s="51"/>
      <c r="AN155" s="51"/>
      <c r="AO155" s="51"/>
      <c r="AP155" s="51"/>
      <c r="AQ155" s="51"/>
      <c r="AR155" s="51"/>
      <c r="AS155" s="51"/>
      <c r="AT155" s="51"/>
      <c r="AU155" s="51"/>
      <c r="AV155" s="307"/>
    </row>
    <row r="156" spans="2:48" ht="21" customHeight="1">
      <c r="B156" s="30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37" t="s">
        <v>236</v>
      </c>
      <c r="AH156" s="837"/>
      <c r="AI156" s="839" t="s">
        <v>242</v>
      </c>
      <c r="AJ156" s="840"/>
      <c r="AK156" s="840"/>
      <c r="AL156" s="841"/>
      <c r="AM156" s="51"/>
      <c r="AN156" s="51"/>
      <c r="AO156" s="51"/>
      <c r="AP156" s="51"/>
      <c r="AQ156" s="51"/>
      <c r="AR156" s="51"/>
      <c r="AS156" s="51"/>
      <c r="AT156" s="51"/>
      <c r="AU156" s="51"/>
      <c r="AV156" s="307"/>
    </row>
    <row r="157" spans="2:48" ht="21" customHeight="1">
      <c r="B157" s="30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307"/>
    </row>
    <row r="158" spans="2:48" ht="21" customHeight="1">
      <c r="B158" s="30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307"/>
    </row>
    <row r="159" spans="2:48" ht="21" customHeight="1">
      <c r="B159" s="30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307"/>
    </row>
    <row r="160" spans="2:48" ht="21" customHeight="1" thickBot="1">
      <c r="B160" s="321"/>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10"/>
    </row>
    <row r="162" spans="2:48" ht="21" customHeight="1" thickBot="1">
      <c r="B162" s="315" t="s">
        <v>1273</v>
      </c>
      <c r="C162" s="316"/>
      <c r="G162" s="316"/>
      <c r="H162" s="316"/>
      <c r="K162" s="316"/>
      <c r="L162" s="316"/>
    </row>
    <row r="163" spans="2:48" ht="18.75" customHeight="1">
      <c r="B163" s="303"/>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5"/>
    </row>
    <row r="164" spans="2:48" ht="21" customHeight="1">
      <c r="B164" s="306"/>
      <c r="C164" s="51"/>
      <c r="D164" s="51"/>
      <c r="E164" s="51"/>
      <c r="F164" s="51"/>
      <c r="G164" s="51"/>
      <c r="H164" s="51"/>
      <c r="I164" s="322" t="s">
        <v>1275</v>
      </c>
      <c r="J164" s="323"/>
      <c r="K164" s="323"/>
      <c r="L164" s="323"/>
      <c r="M164" s="323"/>
      <c r="N164" s="323"/>
      <c r="O164" s="323"/>
      <c r="P164" s="323"/>
      <c r="Q164" s="323"/>
      <c r="R164" s="323"/>
      <c r="S164" s="323"/>
      <c r="T164" s="323"/>
      <c r="U164" s="323"/>
      <c r="V164" s="323"/>
      <c r="W164" s="51"/>
      <c r="X164" s="322" t="s">
        <v>1277</v>
      </c>
      <c r="Y164" s="323"/>
      <c r="Z164" s="323"/>
      <c r="AA164" s="323"/>
      <c r="AB164" s="323"/>
      <c r="AC164" s="323"/>
      <c r="AD164" s="324"/>
      <c r="AE164" s="324"/>
      <c r="AF164" s="324"/>
      <c r="AG164" s="324"/>
      <c r="AH164" s="324"/>
      <c r="AI164" s="324"/>
      <c r="AJ164" s="324"/>
      <c r="AK164" s="324"/>
      <c r="AL164" s="324"/>
      <c r="AM164" s="324"/>
      <c r="AN164" s="324"/>
      <c r="AO164" s="324"/>
      <c r="AP164" s="324"/>
      <c r="AQ164" s="324"/>
      <c r="AR164" s="324"/>
      <c r="AS164" s="51"/>
      <c r="AT164" s="51"/>
      <c r="AU164" s="51"/>
      <c r="AV164" s="307"/>
    </row>
    <row r="165" spans="2:48" ht="21" customHeight="1">
      <c r="B165" s="306"/>
      <c r="C165" s="51"/>
      <c r="D165" s="51"/>
      <c r="E165" s="51"/>
      <c r="F165" s="51"/>
      <c r="G165" s="51"/>
      <c r="H165" s="51"/>
      <c r="I165" s="56" t="s">
        <v>1276</v>
      </c>
      <c r="J165" s="51"/>
      <c r="K165" s="51"/>
      <c r="L165" s="51"/>
      <c r="M165" s="51"/>
      <c r="N165" s="51"/>
      <c r="O165" s="51"/>
      <c r="P165" s="51"/>
      <c r="Q165" s="51"/>
      <c r="R165" s="51"/>
      <c r="S165" s="51"/>
      <c r="T165" s="51"/>
      <c r="U165" s="51"/>
      <c r="V165" s="51"/>
      <c r="W165" s="51"/>
      <c r="X165" s="325" t="s">
        <v>1672</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307"/>
    </row>
    <row r="166" spans="2:48" ht="21" customHeight="1">
      <c r="B166" s="306"/>
      <c r="C166" s="51"/>
      <c r="D166" s="51"/>
      <c r="E166" s="51"/>
      <c r="F166" s="51"/>
      <c r="G166" s="51"/>
      <c r="H166" s="51"/>
      <c r="I166" s="51"/>
      <c r="J166" s="51"/>
      <c r="K166" s="51"/>
      <c r="L166" s="51"/>
      <c r="M166" s="51"/>
      <c r="N166" s="51"/>
      <c r="O166" s="51"/>
      <c r="P166" s="51"/>
      <c r="Q166" s="51"/>
      <c r="R166" s="51"/>
      <c r="S166" s="51"/>
      <c r="T166" s="51"/>
      <c r="U166" s="51"/>
      <c r="V166" s="51"/>
      <c r="W166" s="51"/>
      <c r="X166" s="325"/>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307"/>
    </row>
    <row r="167" spans="2:48" ht="21" customHeight="1">
      <c r="B167" s="306"/>
      <c r="C167" s="51"/>
      <c r="D167" s="51"/>
      <c r="E167" s="51"/>
      <c r="F167" s="51"/>
      <c r="G167" s="51"/>
      <c r="H167" s="51"/>
      <c r="I167" s="326" t="s">
        <v>1275</v>
      </c>
      <c r="J167" s="327"/>
      <c r="K167" s="327"/>
      <c r="L167" s="327"/>
      <c r="M167" s="327"/>
      <c r="N167" s="327"/>
      <c r="O167" s="327"/>
      <c r="P167" s="327"/>
      <c r="Q167" s="327"/>
      <c r="R167" s="327"/>
      <c r="S167" s="327"/>
      <c r="T167" s="327"/>
      <c r="U167" s="327"/>
      <c r="V167" s="327"/>
      <c r="W167" s="51"/>
      <c r="X167" s="326" t="s">
        <v>1277</v>
      </c>
      <c r="Y167" s="327"/>
      <c r="Z167" s="327"/>
      <c r="AA167" s="327"/>
      <c r="AB167" s="327"/>
      <c r="AC167" s="327"/>
      <c r="AD167" s="327"/>
      <c r="AE167" s="327"/>
      <c r="AF167" s="327"/>
      <c r="AG167" s="327"/>
      <c r="AH167" s="327"/>
      <c r="AI167" s="327"/>
      <c r="AJ167" s="327"/>
      <c r="AK167" s="327"/>
      <c r="AL167" s="327"/>
      <c r="AM167" s="327"/>
      <c r="AN167" s="327"/>
      <c r="AO167" s="327"/>
      <c r="AP167" s="327"/>
      <c r="AQ167" s="327"/>
      <c r="AR167" s="327"/>
      <c r="AS167" s="338"/>
      <c r="AT167" s="338"/>
      <c r="AU167" s="338"/>
      <c r="AV167" s="307"/>
    </row>
    <row r="168" spans="2:48" ht="21" customHeight="1">
      <c r="B168" s="306"/>
      <c r="C168" s="51"/>
      <c r="D168" s="51"/>
      <c r="E168" s="51"/>
      <c r="F168" s="51"/>
      <c r="G168" s="51"/>
      <c r="H168" s="51"/>
      <c r="I168" s="325" t="s">
        <v>1671</v>
      </c>
      <c r="J168" s="51"/>
      <c r="K168" s="51"/>
      <c r="L168" s="51"/>
      <c r="M168" s="51"/>
      <c r="N168" s="51"/>
      <c r="O168" s="51"/>
      <c r="P168" s="51"/>
      <c r="Q168" s="51"/>
      <c r="R168" s="51"/>
      <c r="S168" s="51"/>
      <c r="T168" s="51"/>
      <c r="U168" s="51"/>
      <c r="V168" s="51"/>
      <c r="W168" s="51"/>
      <c r="X168" s="325" t="s">
        <v>1673</v>
      </c>
      <c r="Y168" s="51"/>
      <c r="Z168" s="51"/>
      <c r="AA168" s="51"/>
      <c r="AB168" s="51"/>
      <c r="AC168" s="51"/>
      <c r="AD168" s="51"/>
      <c r="AE168" s="51"/>
      <c r="AF168" s="51"/>
      <c r="AG168" s="51"/>
      <c r="AH168" s="51"/>
      <c r="AI168" s="51"/>
      <c r="AJ168" s="51"/>
      <c r="AK168" s="51"/>
      <c r="AL168" s="51"/>
      <c r="AM168" s="51"/>
      <c r="AN168" s="51"/>
      <c r="AO168" s="51"/>
      <c r="AP168" s="51"/>
      <c r="AQ168" s="51"/>
      <c r="AR168" s="51"/>
      <c r="AS168" s="338"/>
      <c r="AT168" s="338"/>
      <c r="AU168" s="338"/>
      <c r="AV168" s="307"/>
    </row>
    <row r="169" spans="2:48" ht="21" customHeight="1">
      <c r="B169" s="306"/>
      <c r="C169" s="51"/>
      <c r="D169" s="51"/>
      <c r="E169" s="51"/>
      <c r="F169" s="51"/>
      <c r="G169" s="51"/>
      <c r="H169" s="51"/>
      <c r="I169" s="51"/>
      <c r="J169" s="51"/>
      <c r="K169" s="51"/>
      <c r="L169" s="51"/>
      <c r="M169" s="51"/>
      <c r="N169" s="51"/>
      <c r="O169" s="51"/>
      <c r="P169" s="51"/>
      <c r="Q169" s="51"/>
      <c r="R169" s="51"/>
      <c r="S169" s="51"/>
      <c r="T169" s="51"/>
      <c r="U169" s="51"/>
      <c r="V169" s="51"/>
      <c r="W169" s="51"/>
      <c r="X169" s="325"/>
      <c r="Y169" s="51"/>
      <c r="Z169" s="51"/>
      <c r="AA169" s="51"/>
      <c r="AB169" s="51"/>
      <c r="AC169" s="51"/>
      <c r="AD169" s="51"/>
      <c r="AE169" s="51"/>
      <c r="AF169" s="51"/>
      <c r="AG169" s="51"/>
      <c r="AH169" s="51"/>
      <c r="AI169" s="51"/>
      <c r="AJ169" s="51"/>
      <c r="AK169" s="51"/>
      <c r="AL169" s="51"/>
      <c r="AM169" s="51"/>
      <c r="AN169" s="51"/>
      <c r="AO169" s="51"/>
      <c r="AP169" s="51"/>
      <c r="AQ169" s="51"/>
      <c r="AR169" s="51"/>
      <c r="AS169" s="338"/>
      <c r="AT169" s="338"/>
      <c r="AU169" s="338"/>
      <c r="AV169" s="307"/>
    </row>
    <row r="170" spans="2:48" ht="21" customHeight="1">
      <c r="B170" s="306"/>
      <c r="C170" s="51"/>
      <c r="D170" s="51"/>
      <c r="E170" s="51"/>
      <c r="F170" s="51"/>
      <c r="G170" s="51"/>
      <c r="H170" s="51"/>
      <c r="I170" s="328" t="s">
        <v>1275</v>
      </c>
      <c r="J170" s="329"/>
      <c r="K170" s="329"/>
      <c r="L170" s="329"/>
      <c r="M170" s="329"/>
      <c r="N170" s="329"/>
      <c r="O170" s="329"/>
      <c r="P170" s="329"/>
      <c r="Q170" s="329"/>
      <c r="R170" s="329"/>
      <c r="S170" s="329"/>
      <c r="T170" s="329"/>
      <c r="U170" s="329"/>
      <c r="V170" s="329"/>
      <c r="W170" s="51"/>
      <c r="X170" s="328" t="s">
        <v>1277</v>
      </c>
      <c r="Y170" s="329"/>
      <c r="Z170" s="329"/>
      <c r="AA170" s="329"/>
      <c r="AB170" s="329"/>
      <c r="AC170" s="329"/>
      <c r="AD170" s="329"/>
      <c r="AE170" s="329"/>
      <c r="AF170" s="329"/>
      <c r="AG170" s="329"/>
      <c r="AH170" s="329"/>
      <c r="AI170" s="329"/>
      <c r="AJ170" s="329"/>
      <c r="AK170" s="329"/>
      <c r="AL170" s="329"/>
      <c r="AM170" s="329"/>
      <c r="AN170" s="329"/>
      <c r="AO170" s="329"/>
      <c r="AP170" s="329"/>
      <c r="AQ170" s="329"/>
      <c r="AR170" s="329"/>
      <c r="AS170" s="338"/>
      <c r="AT170" s="338"/>
      <c r="AU170" s="338"/>
      <c r="AV170" s="307"/>
    </row>
    <row r="171" spans="2:48" ht="21" customHeight="1">
      <c r="B171" s="306"/>
      <c r="C171" s="51"/>
      <c r="D171" s="51"/>
      <c r="E171" s="51"/>
      <c r="F171" s="51"/>
      <c r="G171" s="51"/>
      <c r="H171" s="51"/>
      <c r="I171" s="325" t="s">
        <v>1671</v>
      </c>
      <c r="J171" s="51"/>
      <c r="K171" s="51"/>
      <c r="L171" s="51"/>
      <c r="M171" s="51"/>
      <c r="N171" s="51"/>
      <c r="O171" s="51"/>
      <c r="P171" s="51"/>
      <c r="Q171" s="51"/>
      <c r="R171" s="51"/>
      <c r="S171" s="51"/>
      <c r="T171" s="51"/>
      <c r="U171" s="51"/>
      <c r="V171" s="51"/>
      <c r="W171" s="51"/>
      <c r="X171" s="325" t="s">
        <v>1674</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34"/>
    </row>
    <row r="172" spans="2:48" ht="21" customHeight="1">
      <c r="B172" s="306"/>
      <c r="C172" s="51"/>
      <c r="D172" s="51"/>
      <c r="E172" s="51"/>
      <c r="F172" s="51"/>
      <c r="G172" s="51"/>
      <c r="H172" s="51"/>
      <c r="I172" s="51"/>
      <c r="J172" s="51"/>
      <c r="K172" s="51"/>
      <c r="L172" s="51"/>
      <c r="M172" s="51"/>
      <c r="N172" s="51"/>
      <c r="O172" s="51"/>
      <c r="P172" s="51"/>
      <c r="Q172" s="51"/>
      <c r="R172" s="51"/>
      <c r="S172" s="51"/>
      <c r="T172" s="51"/>
      <c r="U172" s="51"/>
      <c r="V172" s="51"/>
      <c r="W172" s="51"/>
      <c r="X172" s="325"/>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307"/>
    </row>
    <row r="173" spans="2:48" ht="21" customHeight="1">
      <c r="B173" s="306"/>
      <c r="C173" s="51"/>
      <c r="D173" s="51"/>
      <c r="E173" s="51"/>
      <c r="F173" s="51"/>
      <c r="G173" s="51"/>
      <c r="H173" s="51"/>
      <c r="I173" s="330" t="s">
        <v>1275</v>
      </c>
      <c r="J173" s="331"/>
      <c r="K173" s="331"/>
      <c r="L173" s="331"/>
      <c r="M173" s="331"/>
      <c r="N173" s="331"/>
      <c r="O173" s="331"/>
      <c r="P173" s="331"/>
      <c r="Q173" s="331"/>
      <c r="R173" s="331"/>
      <c r="S173" s="331"/>
      <c r="T173" s="331"/>
      <c r="U173" s="331"/>
      <c r="V173" s="331"/>
      <c r="W173" s="51"/>
      <c r="X173" s="330" t="s">
        <v>1277</v>
      </c>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51"/>
      <c r="AT173" s="51"/>
      <c r="AU173" s="51"/>
      <c r="AV173" s="307"/>
    </row>
    <row r="174" spans="2:48" ht="21" customHeight="1">
      <c r="B174" s="306"/>
      <c r="C174" s="51"/>
      <c r="D174" s="51"/>
      <c r="E174" s="51"/>
      <c r="F174" s="51"/>
      <c r="G174" s="51"/>
      <c r="H174" s="51"/>
      <c r="I174" s="325" t="s">
        <v>1670</v>
      </c>
      <c r="J174" s="51"/>
      <c r="K174" s="51"/>
      <c r="L174" s="51"/>
      <c r="M174" s="51"/>
      <c r="N174" s="51"/>
      <c r="O174" s="51"/>
      <c r="P174" s="51"/>
      <c r="Q174" s="51"/>
      <c r="R174" s="51"/>
      <c r="S174" s="51"/>
      <c r="T174" s="51"/>
      <c r="U174" s="51"/>
      <c r="V174" s="51"/>
      <c r="W174" s="51"/>
      <c r="X174" s="56" t="s">
        <v>1278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307"/>
    </row>
    <row r="175" spans="2:48" ht="21" customHeight="1">
      <c r="B175" s="30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307"/>
    </row>
    <row r="176" spans="2:48" ht="21" customHeight="1">
      <c r="B176" s="306"/>
      <c r="C176" s="51"/>
      <c r="D176" s="51"/>
      <c r="E176" s="51"/>
      <c r="F176" s="51"/>
      <c r="G176" s="51"/>
      <c r="H176" s="51"/>
      <c r="I176" s="332" t="s">
        <v>1279</v>
      </c>
      <c r="J176" s="332"/>
      <c r="K176" s="332"/>
      <c r="L176" s="332"/>
      <c r="M176" s="332"/>
      <c r="N176" s="332"/>
      <c r="O176" s="332"/>
      <c r="P176" s="332"/>
      <c r="Q176" s="332"/>
      <c r="R176" s="332"/>
      <c r="S176" s="332"/>
      <c r="T176" s="332"/>
      <c r="U176" s="332"/>
      <c r="V176" s="332"/>
      <c r="W176" s="333"/>
      <c r="X176" s="333"/>
      <c r="Y176" s="333"/>
      <c r="Z176" s="333"/>
      <c r="AA176" s="333"/>
      <c r="AB176" s="333"/>
      <c r="AC176" s="333"/>
      <c r="AD176" s="333"/>
      <c r="AE176" s="333"/>
      <c r="AF176" s="333"/>
      <c r="AG176" s="333"/>
      <c r="AH176" s="333"/>
      <c r="AI176" s="333"/>
      <c r="AJ176" s="333"/>
      <c r="AK176" s="333"/>
      <c r="AL176" s="333"/>
      <c r="AM176" s="333"/>
      <c r="AN176" s="333"/>
      <c r="AO176" s="333"/>
      <c r="AP176" s="333"/>
      <c r="AQ176" s="333"/>
      <c r="AR176" s="333"/>
      <c r="AS176" s="51"/>
      <c r="AT176" s="51"/>
      <c r="AU176" s="51"/>
      <c r="AV176" s="307"/>
    </row>
    <row r="177" spans="2:48" ht="21" customHeight="1">
      <c r="B177" s="306"/>
      <c r="C177" s="51"/>
      <c r="D177" s="51"/>
      <c r="E177" s="51"/>
      <c r="F177" s="51"/>
      <c r="G177" s="51"/>
      <c r="H177" s="51"/>
      <c r="I177" s="56" t="s">
        <v>1280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307"/>
    </row>
    <row r="178" spans="2:48" ht="21" customHeight="1">
      <c r="B178" s="306"/>
      <c r="C178" s="51"/>
      <c r="D178" s="51"/>
      <c r="E178" s="51"/>
      <c r="F178" s="51"/>
      <c r="G178" s="51"/>
      <c r="H178" s="51"/>
      <c r="I178" s="56" t="s">
        <v>1675</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307"/>
    </row>
    <row r="179" spans="2:48" ht="21" customHeight="1">
      <c r="B179" s="306"/>
      <c r="C179" s="51"/>
      <c r="D179" s="51"/>
      <c r="E179" s="51"/>
      <c r="F179" s="51"/>
      <c r="G179" s="51"/>
      <c r="H179" s="51"/>
      <c r="I179" s="56" t="s">
        <v>1281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307"/>
    </row>
    <row r="180" spans="2:48" ht="21" customHeight="1" thickBot="1">
      <c r="B180" s="309"/>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10"/>
    </row>
    <row r="182" spans="2:48" ht="21" customHeight="1" thickBot="1">
      <c r="B182" s="315" t="s">
        <v>1302</v>
      </c>
      <c r="C182" s="316"/>
      <c r="G182" s="316"/>
      <c r="H182" s="316"/>
      <c r="I182" s="316" t="s">
        <v>1660</v>
      </c>
    </row>
    <row r="183" spans="2:48" ht="12" customHeight="1">
      <c r="B183" s="303"/>
      <c r="C183" s="304"/>
      <c r="D183" s="304"/>
      <c r="E183" s="304"/>
      <c r="F183" s="304"/>
      <c r="G183" s="304"/>
      <c r="H183" s="304"/>
      <c r="I183" s="304"/>
      <c r="J183" s="304"/>
      <c r="K183" s="304"/>
      <c r="L183" s="304"/>
      <c r="M183" s="304"/>
      <c r="N183" s="304"/>
      <c r="O183" s="304"/>
      <c r="P183" s="304"/>
      <c r="Q183" s="304"/>
      <c r="R183" s="304"/>
      <c r="S183" s="304"/>
      <c r="T183" s="304"/>
      <c r="U183" s="304"/>
      <c r="V183" s="305"/>
    </row>
    <row r="184" spans="2:48" ht="21" customHeight="1">
      <c r="B184" s="306"/>
      <c r="C184" s="51" t="s">
        <v>1842</v>
      </c>
      <c r="D184" s="881"/>
      <c r="E184" s="838">
        <v>46119</v>
      </c>
      <c r="F184" s="838"/>
      <c r="G184" s="838"/>
      <c r="H184" s="51" t="s">
        <v>1843</v>
      </c>
      <c r="I184" s="881"/>
      <c r="J184" s="881"/>
      <c r="K184" s="881"/>
      <c r="L184" s="881"/>
      <c r="M184" s="881"/>
      <c r="N184" s="881"/>
      <c r="O184" s="881"/>
      <c r="P184" s="881"/>
      <c r="Q184" s="881"/>
      <c r="R184" s="881"/>
      <c r="S184" s="881"/>
      <c r="T184" s="881"/>
      <c r="U184" s="881"/>
      <c r="V184" s="307"/>
    </row>
    <row r="185" spans="2:48" ht="21" customHeight="1">
      <c r="B185" s="306"/>
      <c r="C185" s="51" t="s">
        <v>1772</v>
      </c>
      <c r="D185" s="51"/>
      <c r="E185" s="838">
        <v>45943</v>
      </c>
      <c r="F185" s="838"/>
      <c r="G185" s="838"/>
      <c r="H185" s="51" t="s">
        <v>1773</v>
      </c>
      <c r="I185" s="51"/>
      <c r="J185" s="51"/>
      <c r="K185" s="51"/>
      <c r="L185" s="51"/>
      <c r="M185" s="51"/>
      <c r="N185" s="51"/>
      <c r="O185" s="51"/>
      <c r="P185" s="51"/>
      <c r="Q185" s="51"/>
      <c r="R185" s="51"/>
      <c r="S185" s="51"/>
      <c r="T185" s="51"/>
      <c r="U185" s="51"/>
      <c r="V185" s="307"/>
    </row>
    <row r="186" spans="2:48" ht="21" customHeight="1">
      <c r="B186" s="306"/>
      <c r="C186" s="51" t="s">
        <v>1765</v>
      </c>
      <c r="D186" s="51"/>
      <c r="E186" s="838">
        <v>45903</v>
      </c>
      <c r="F186" s="838"/>
      <c r="G186" s="838"/>
      <c r="H186" s="51" t="s">
        <v>1766</v>
      </c>
      <c r="I186" s="51"/>
      <c r="J186" s="51"/>
      <c r="K186" s="51"/>
      <c r="L186" s="51"/>
      <c r="M186" s="51"/>
      <c r="N186" s="51"/>
      <c r="O186" s="51"/>
      <c r="P186" s="51"/>
      <c r="Q186" s="51"/>
      <c r="R186" s="51"/>
      <c r="S186" s="51"/>
      <c r="T186" s="51"/>
      <c r="U186" s="51"/>
      <c r="V186" s="307"/>
    </row>
    <row r="187" spans="2:48" ht="21" customHeight="1">
      <c r="B187" s="306"/>
      <c r="C187" s="51" t="s">
        <v>1738</v>
      </c>
      <c r="D187" s="51"/>
      <c r="E187" s="838">
        <v>45845</v>
      </c>
      <c r="F187" s="838"/>
      <c r="G187" s="838"/>
      <c r="H187" s="51" t="s">
        <v>1743</v>
      </c>
      <c r="I187" s="51"/>
      <c r="J187" s="51"/>
      <c r="K187" s="51"/>
      <c r="L187" s="51"/>
      <c r="M187" s="51"/>
      <c r="N187" s="51"/>
      <c r="O187" s="51"/>
      <c r="P187" s="51"/>
      <c r="Q187" s="51"/>
      <c r="R187" s="51"/>
      <c r="S187" s="51"/>
      <c r="T187" s="51"/>
      <c r="U187" s="51"/>
      <c r="V187" s="307"/>
    </row>
    <row r="188" spans="2:48" ht="21" customHeight="1">
      <c r="B188" s="306"/>
      <c r="C188" s="51" t="s">
        <v>1734</v>
      </c>
      <c r="D188" s="51"/>
      <c r="E188" s="838">
        <v>45840</v>
      </c>
      <c r="F188" s="838"/>
      <c r="G188" s="838"/>
      <c r="H188" s="51" t="s">
        <v>1735</v>
      </c>
      <c r="I188" s="51"/>
      <c r="J188" s="51"/>
      <c r="K188" s="51"/>
      <c r="L188" s="51"/>
      <c r="M188" s="51"/>
      <c r="N188" s="51"/>
      <c r="O188" s="51"/>
      <c r="P188" s="51"/>
      <c r="Q188" s="51"/>
      <c r="R188" s="51"/>
      <c r="S188" s="51"/>
      <c r="T188" s="51"/>
      <c r="U188" s="51"/>
      <c r="V188" s="307"/>
    </row>
    <row r="189" spans="2:48" ht="21" customHeight="1">
      <c r="B189" s="306"/>
      <c r="C189" s="51" t="s">
        <v>1676</v>
      </c>
      <c r="D189" s="51"/>
      <c r="E189" s="838">
        <v>45831</v>
      </c>
      <c r="F189" s="838"/>
      <c r="G189" s="838"/>
      <c r="H189" s="51" t="s">
        <v>1677</v>
      </c>
      <c r="I189" s="51"/>
      <c r="J189" s="51"/>
      <c r="K189" s="51"/>
      <c r="L189" s="51"/>
      <c r="M189" s="51"/>
      <c r="N189" s="51"/>
      <c r="O189" s="51"/>
      <c r="P189" s="51"/>
      <c r="Q189" s="51"/>
      <c r="R189" s="51"/>
      <c r="S189" s="51"/>
      <c r="T189" s="51"/>
      <c r="U189" s="51"/>
      <c r="V189" s="307"/>
    </row>
    <row r="190" spans="2:48" ht="21" customHeight="1">
      <c r="B190" s="306"/>
      <c r="C190" s="51" t="s">
        <v>1598</v>
      </c>
      <c r="D190" s="51"/>
      <c r="E190" s="838">
        <v>45807</v>
      </c>
      <c r="F190" s="838"/>
      <c r="G190" s="838"/>
      <c r="H190" s="51" t="s">
        <v>1599</v>
      </c>
      <c r="I190" s="51"/>
      <c r="J190" s="51"/>
      <c r="K190" s="51"/>
      <c r="L190" s="51"/>
      <c r="M190" s="51"/>
      <c r="N190" s="51"/>
      <c r="O190" s="51"/>
      <c r="P190" s="51"/>
      <c r="Q190" s="51"/>
      <c r="R190" s="51"/>
      <c r="S190" s="51"/>
      <c r="T190" s="51"/>
      <c r="U190" s="51"/>
      <c r="V190" s="307"/>
    </row>
    <row r="191" spans="2:48" ht="21" customHeight="1">
      <c r="B191" s="306"/>
      <c r="C191" s="51"/>
      <c r="D191" s="51"/>
      <c r="E191" s="843" t="s">
        <v>1519</v>
      </c>
      <c r="F191" s="843"/>
      <c r="G191" s="843"/>
      <c r="H191" s="51" t="s">
        <v>1659</v>
      </c>
      <c r="I191" s="51"/>
      <c r="J191" s="51"/>
      <c r="K191" s="51"/>
      <c r="L191" s="51"/>
      <c r="M191" s="51"/>
      <c r="N191" s="51"/>
      <c r="O191" s="51"/>
      <c r="P191" s="51"/>
      <c r="Q191" s="51"/>
      <c r="R191" s="51"/>
      <c r="S191" s="51"/>
      <c r="T191" s="51"/>
      <c r="U191" s="51"/>
      <c r="V191" s="307"/>
    </row>
    <row r="192" spans="2:48" ht="21" customHeight="1">
      <c r="B192" s="335"/>
      <c r="C192" s="1"/>
      <c r="D192" s="51"/>
      <c r="E192" s="843" t="s">
        <v>1519</v>
      </c>
      <c r="F192" s="843"/>
      <c r="G192" s="843"/>
      <c r="H192" s="51" t="s">
        <v>1600</v>
      </c>
      <c r="I192" s="51"/>
      <c r="J192" s="51"/>
      <c r="K192" s="51"/>
      <c r="L192" s="51"/>
      <c r="M192" s="51"/>
      <c r="N192" s="51"/>
      <c r="O192" s="51"/>
      <c r="P192" s="51"/>
      <c r="Q192" s="51"/>
      <c r="R192" s="51"/>
      <c r="S192" s="51"/>
      <c r="T192" s="51"/>
      <c r="U192" s="51"/>
      <c r="V192" s="307"/>
    </row>
    <row r="193" spans="2:22" ht="21" customHeight="1">
      <c r="B193" s="306"/>
      <c r="C193" s="51" t="s">
        <v>1522</v>
      </c>
      <c r="D193" s="51"/>
      <c r="E193" s="838">
        <v>45586</v>
      </c>
      <c r="F193" s="838"/>
      <c r="G193" s="838"/>
      <c r="H193" s="51" t="s">
        <v>1523</v>
      </c>
      <c r="I193" s="51"/>
      <c r="J193" s="51"/>
      <c r="K193" s="51"/>
      <c r="L193" s="51"/>
      <c r="M193" s="51"/>
      <c r="N193" s="51"/>
      <c r="O193" s="51"/>
      <c r="P193" s="51"/>
      <c r="Q193" s="51"/>
      <c r="R193" s="51"/>
      <c r="S193" s="51"/>
      <c r="T193" s="51"/>
      <c r="U193" s="51"/>
      <c r="V193" s="307"/>
    </row>
    <row r="194" spans="2:22" ht="21" customHeight="1">
      <c r="B194" s="306"/>
      <c r="C194" s="51" t="s">
        <v>1309</v>
      </c>
      <c r="D194" s="51"/>
      <c r="E194" s="838">
        <v>45483</v>
      </c>
      <c r="F194" s="838"/>
      <c r="G194" s="838"/>
      <c r="H194" s="51" t="s">
        <v>1521</v>
      </c>
      <c r="I194" s="51"/>
      <c r="J194" s="51"/>
      <c r="K194" s="51"/>
      <c r="L194" s="51"/>
      <c r="M194" s="51"/>
      <c r="N194" s="51"/>
      <c r="O194" s="51"/>
      <c r="P194" s="51"/>
      <c r="Q194" s="51"/>
      <c r="R194" s="51"/>
      <c r="S194" s="51"/>
      <c r="T194" s="51"/>
      <c r="U194" s="51"/>
      <c r="V194" s="307"/>
    </row>
    <row r="195" spans="2:22" ht="21" customHeight="1">
      <c r="B195" s="306"/>
      <c r="C195" s="51"/>
      <c r="D195" s="51"/>
      <c r="E195" s="843" t="s">
        <v>1519</v>
      </c>
      <c r="F195" s="843"/>
      <c r="G195" s="843"/>
      <c r="H195" s="51" t="s">
        <v>1321</v>
      </c>
      <c r="I195" s="51"/>
      <c r="J195" s="51"/>
      <c r="K195" s="51"/>
      <c r="L195" s="51"/>
      <c r="M195" s="51"/>
      <c r="N195" s="51"/>
      <c r="O195" s="51"/>
      <c r="P195" s="51"/>
      <c r="Q195" s="51"/>
      <c r="R195" s="51"/>
      <c r="S195" s="51"/>
      <c r="T195" s="51"/>
      <c r="U195" s="51"/>
      <c r="V195" s="307"/>
    </row>
    <row r="196" spans="2:22" ht="21" customHeight="1">
      <c r="B196" s="335"/>
      <c r="C196" s="1"/>
      <c r="D196" s="51"/>
      <c r="E196" s="843" t="s">
        <v>1519</v>
      </c>
      <c r="F196" s="843"/>
      <c r="G196" s="843"/>
      <c r="H196" s="51" t="s">
        <v>1518</v>
      </c>
      <c r="I196" s="51"/>
      <c r="J196" s="51"/>
      <c r="K196" s="51"/>
      <c r="L196" s="51"/>
      <c r="M196" s="51"/>
      <c r="N196" s="51"/>
      <c r="O196" s="51"/>
      <c r="P196" s="51"/>
      <c r="Q196" s="51"/>
      <c r="R196" s="51"/>
      <c r="S196" s="51"/>
      <c r="T196" s="51"/>
      <c r="U196" s="51"/>
      <c r="V196" s="307"/>
    </row>
    <row r="197" spans="2:22" ht="21" customHeight="1">
      <c r="B197" s="306"/>
      <c r="C197" s="51" t="s">
        <v>1306</v>
      </c>
      <c r="D197" s="51"/>
      <c r="E197" s="838">
        <v>45433</v>
      </c>
      <c r="F197" s="838"/>
      <c r="G197" s="838"/>
      <c r="H197" s="51" t="s">
        <v>1307</v>
      </c>
      <c r="I197" s="51"/>
      <c r="J197" s="51"/>
      <c r="K197" s="51"/>
      <c r="L197" s="51"/>
      <c r="M197" s="51"/>
      <c r="N197" s="51"/>
      <c r="O197" s="51"/>
      <c r="P197" s="51"/>
      <c r="Q197" s="51"/>
      <c r="R197" s="51"/>
      <c r="S197" s="51"/>
      <c r="T197" s="51"/>
      <c r="U197" s="51"/>
      <c r="V197" s="307"/>
    </row>
    <row r="198" spans="2:22" ht="21" customHeight="1">
      <c r="B198" s="306"/>
      <c r="C198" s="51" t="s">
        <v>1301</v>
      </c>
      <c r="D198" s="51"/>
      <c r="E198" s="838">
        <v>45288</v>
      </c>
      <c r="F198" s="838"/>
      <c r="G198" s="838"/>
      <c r="H198" s="51" t="s">
        <v>1305</v>
      </c>
      <c r="I198" s="51"/>
      <c r="J198" s="51"/>
      <c r="K198" s="51"/>
      <c r="L198" s="51"/>
      <c r="M198" s="51"/>
      <c r="N198" s="51"/>
      <c r="O198" s="51"/>
      <c r="P198" s="51"/>
      <c r="Q198" s="51"/>
      <c r="R198" s="51"/>
      <c r="S198" s="51"/>
      <c r="T198" s="51"/>
      <c r="U198" s="51"/>
      <c r="V198" s="307"/>
    </row>
    <row r="199" spans="2:22" ht="21" customHeight="1">
      <c r="B199" s="306"/>
      <c r="C199" s="51" t="s">
        <v>1303</v>
      </c>
      <c r="D199" s="51"/>
      <c r="E199" s="838">
        <v>45231</v>
      </c>
      <c r="F199" s="838"/>
      <c r="G199" s="838"/>
      <c r="H199" s="51" t="s">
        <v>1304</v>
      </c>
      <c r="I199" s="51"/>
      <c r="J199" s="51"/>
      <c r="K199" s="51"/>
      <c r="L199" s="51"/>
      <c r="M199" s="51"/>
      <c r="N199" s="51"/>
      <c r="O199" s="51"/>
      <c r="P199" s="51"/>
      <c r="Q199" s="51"/>
      <c r="R199" s="51"/>
      <c r="S199" s="51"/>
      <c r="T199" s="51"/>
      <c r="U199" s="51"/>
      <c r="V199" s="307"/>
    </row>
    <row r="200" spans="2:22" ht="21" customHeight="1" thickBot="1">
      <c r="B200" s="309"/>
      <c r="C200" s="302"/>
      <c r="D200" s="302"/>
      <c r="E200" s="302"/>
      <c r="F200" s="302"/>
      <c r="G200" s="302"/>
      <c r="H200" s="302"/>
      <c r="I200" s="302"/>
      <c r="J200" s="302"/>
      <c r="K200" s="302"/>
      <c r="L200" s="302"/>
      <c r="M200" s="302"/>
      <c r="N200" s="302"/>
      <c r="O200" s="302"/>
      <c r="P200" s="302"/>
      <c r="Q200" s="302"/>
      <c r="R200" s="302"/>
      <c r="S200" s="302"/>
      <c r="T200" s="302"/>
      <c r="U200" s="302"/>
      <c r="V200" s="310"/>
    </row>
    <row r="202" spans="2:22" ht="21" customHeight="1">
      <c r="B202" s="336"/>
      <c r="N202" s="336"/>
    </row>
  </sheetData>
  <sheetProtection algorithmName="SHA-512" hashValue="TOMobV7EzMD5O24Nt9jXedZ059FIbX7zSJTYy9Cr9hwwpTa3G5UVXeikWyvR7RNz3ZjRAzipE9aSdLGBGmW2dw==" saltValue="/vIdBo0D/HTD9dmm3Rr1kw==" spinCount="100000" sheet="1" objects="1" scenarios="1"/>
  <mergeCells count="164">
    <mergeCell ref="E184:G184"/>
    <mergeCell ref="E198:G198"/>
    <mergeCell ref="E199:G199"/>
    <mergeCell ref="E190:G190"/>
    <mergeCell ref="E191:G191"/>
    <mergeCell ref="E192:G192"/>
    <mergeCell ref="E193:G193"/>
    <mergeCell ref="E194:G194"/>
    <mergeCell ref="E195:G195"/>
    <mergeCell ref="AT1:BA2"/>
    <mergeCell ref="AL2:AN2"/>
    <mergeCell ref="AL3:AN3"/>
    <mergeCell ref="E196:G196"/>
    <mergeCell ref="E197:G197"/>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8:G188"/>
    <mergeCell ref="E189:G189"/>
    <mergeCell ref="E187:G187"/>
    <mergeCell ref="R94:AA94"/>
    <mergeCell ref="AE94:AM94"/>
    <mergeCell ref="O85:Q85"/>
    <mergeCell ref="F86:N86"/>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E186:G186"/>
    <mergeCell ref="E185:G185"/>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C75:E75"/>
    <mergeCell ref="F75:Q75"/>
    <mergeCell ref="R75:Z75"/>
    <mergeCell ref="AB75:AD75"/>
    <mergeCell ref="AE75:AM75"/>
    <mergeCell ref="AN75:AU75"/>
    <mergeCell ref="C74:E74"/>
    <mergeCell ref="F74:Q74"/>
    <mergeCell ref="R74:Z74"/>
    <mergeCell ref="AB74:AD74"/>
    <mergeCell ref="AE74:AM74"/>
    <mergeCell ref="AN74:AU74"/>
    <mergeCell ref="AN72:AU72"/>
    <mergeCell ref="C73:E73"/>
    <mergeCell ref="F73:Q73"/>
    <mergeCell ref="R73:Z73"/>
    <mergeCell ref="AB73:AD73"/>
    <mergeCell ref="AE73:AM73"/>
    <mergeCell ref="AN73:AU73"/>
    <mergeCell ref="C72:E72"/>
    <mergeCell ref="F72:Q72"/>
    <mergeCell ref="R72:Z72"/>
    <mergeCell ref="AB72:AD72"/>
    <mergeCell ref="AE72:AM72"/>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C60:E61"/>
    <mergeCell ref="F60:I60"/>
    <mergeCell ref="J60:P60"/>
    <mergeCell ref="Q60:U60"/>
    <mergeCell ref="F61:I61"/>
    <mergeCell ref="J61:P61"/>
    <mergeCell ref="Q61:U61"/>
    <mergeCell ref="F58:I58"/>
    <mergeCell ref="J58:P58"/>
    <mergeCell ref="Q58:U58"/>
    <mergeCell ref="F59:I59"/>
    <mergeCell ref="J59:P59"/>
    <mergeCell ref="Q59:U59"/>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Z2:AB2"/>
    <mergeCell ref="AD2:AF2"/>
    <mergeCell ref="AH2:AJ2"/>
    <mergeCell ref="B3:D3"/>
    <mergeCell ref="F3:H3"/>
    <mergeCell ref="J3:L3"/>
    <mergeCell ref="B2:D2"/>
    <mergeCell ref="F2:H2"/>
    <mergeCell ref="J2:L2"/>
    <mergeCell ref="N2:P2"/>
    <mergeCell ref="R2:T2"/>
    <mergeCell ref="V2:X2"/>
  </mergeCells>
  <phoneticPr fontId="8"/>
  <hyperlinks>
    <hyperlink ref="F2:H2" location="参考!B17" display="メールアドレス" xr:uid="{FA20CD4C-84CE-4B59-B584-D310ACE27582}"/>
    <hyperlink ref="J2:L2" location="参考!B31" display="お支払い" xr:uid="{9A0A20EC-4450-4CBA-A49D-54182B6E2177}"/>
    <hyperlink ref="N2:P2" location="参考!B48" display="祝札" xr:uid="{10F5D9D6-C79A-42F6-8E15-91D386BBD4C6}"/>
    <hyperlink ref="R2:T2" location="参考!B70" display="配送規定" xr:uid="{C2C34843-759D-4F5E-86B9-4DDA9C09F7C1}"/>
    <hyperlink ref="V2:X2" location="参考!B93" display="伝票" xr:uid="{10FC2A19-6A0E-4E54-BD78-B10684D84D6D}"/>
    <hyperlink ref="Z2:AB2" location="参考!B117" display="ポイントアプリ" xr:uid="{59EBFCE3-BF75-47A9-866A-60D5860731B3}"/>
    <hyperlink ref="AD2:AF2" location="参考!B145" display="お届けの流れ" xr:uid="{2CB3EE4F-6848-49DF-BC50-3D04CCD0A5E5}"/>
    <hyperlink ref="AH2:AJ2" location="参考!B163" display="お供え花" xr:uid="{67922675-189E-4039-90D8-27CD80D2B48A}"/>
    <hyperlink ref="AL2:AN2" location="参考!B183" display="変更履歴" xr:uid="{06069FD9-B573-47C5-8DA9-02D2336AE960}"/>
    <hyperlink ref="B2:D2" location="参考!B6" display="メッセージカード" xr:uid="{456280C9-BE8F-4EFA-BC13-70624221C138}"/>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K16" sqref="BK16"/>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56"/>
      <c r="B1" s="257"/>
      <c r="C1" s="257"/>
      <c r="D1" s="258"/>
      <c r="E1" s="259"/>
      <c r="F1" s="260"/>
      <c r="G1" s="261"/>
      <c r="H1" s="262"/>
      <c r="I1" s="263"/>
      <c r="J1" s="264"/>
      <c r="K1" s="264"/>
      <c r="L1" s="265"/>
      <c r="M1" s="266"/>
      <c r="N1" s="265"/>
      <c r="O1" s="265"/>
      <c r="P1" s="265"/>
      <c r="Q1" s="265"/>
      <c r="R1" s="267"/>
      <c r="S1" s="268" t="s">
        <v>1608</v>
      </c>
      <c r="T1" s="269" t="s">
        <v>1608</v>
      </c>
      <c r="U1" s="270" t="s">
        <v>1609</v>
      </c>
      <c r="V1" s="271"/>
      <c r="W1" s="272" t="s">
        <v>1610</v>
      </c>
      <c r="X1" s="273"/>
      <c r="Y1" s="273"/>
      <c r="Z1" s="273"/>
      <c r="AA1" s="273"/>
      <c r="AB1" s="273"/>
      <c r="AC1" s="848" t="s">
        <v>1611</v>
      </c>
      <c r="AD1" s="849"/>
      <c r="AE1" s="849"/>
      <c r="AF1" s="849"/>
      <c r="AG1" s="848" t="s">
        <v>1612</v>
      </c>
      <c r="AH1" s="849"/>
      <c r="AI1" s="274" t="s">
        <v>1613</v>
      </c>
      <c r="AJ1" s="850" t="s">
        <v>1614</v>
      </c>
      <c r="AK1" s="851"/>
      <c r="AL1" s="852"/>
      <c r="AM1" s="853" t="s">
        <v>1615</v>
      </c>
      <c r="AN1" s="854"/>
      <c r="AO1" s="854"/>
      <c r="AP1" s="854"/>
      <c r="AQ1" s="854"/>
      <c r="AR1" s="275"/>
      <c r="AS1" s="276" t="s">
        <v>1616</v>
      </c>
      <c r="AT1" s="277"/>
      <c r="AU1" s="277"/>
      <c r="AV1" s="277"/>
      <c r="AW1" s="277"/>
      <c r="AX1" s="277"/>
      <c r="AY1" s="278"/>
      <c r="AZ1" s="277"/>
      <c r="BA1" s="279"/>
      <c r="BB1" s="279"/>
      <c r="BC1" s="279"/>
      <c r="BD1" s="280"/>
      <c r="BE1" s="845" t="s">
        <v>1617</v>
      </c>
      <c r="BF1" s="847"/>
      <c r="BG1" s="845" t="s">
        <v>1618</v>
      </c>
      <c r="BH1" s="846"/>
      <c r="BI1" s="846"/>
      <c r="BJ1" s="847"/>
      <c r="BK1" s="282"/>
      <c r="BL1" s="281" t="s">
        <v>1619</v>
      </c>
      <c r="BM1" s="856" t="s">
        <v>1620</v>
      </c>
      <c r="BN1" s="857"/>
      <c r="BO1" s="857"/>
      <c r="BP1" s="857"/>
      <c r="BQ1" s="856" t="s">
        <v>19</v>
      </c>
      <c r="BR1" s="857"/>
      <c r="BS1" s="857"/>
      <c r="BT1" s="858"/>
      <c r="BU1" s="857" t="s">
        <v>20</v>
      </c>
      <c r="BV1" s="857"/>
      <c r="BW1" s="857"/>
      <c r="BX1" s="857"/>
      <c r="BY1" s="859" t="s">
        <v>1621</v>
      </c>
      <c r="BZ1" s="860"/>
      <c r="CA1" s="861" t="s">
        <v>1622</v>
      </c>
      <c r="CB1" s="862"/>
      <c r="CC1" s="283" t="s">
        <v>1623</v>
      </c>
      <c r="CD1" s="863" t="s">
        <v>1624</v>
      </c>
      <c r="CE1" s="864"/>
      <c r="CF1" s="865"/>
      <c r="CG1" s="284"/>
      <c r="CH1" s="285"/>
      <c r="CI1" s="286"/>
      <c r="CJ1" s="287"/>
      <c r="CK1" s="287"/>
      <c r="CL1" s="288">
        <v>2014</v>
      </c>
      <c r="CM1" s="289">
        <v>2015</v>
      </c>
      <c r="CN1" s="290">
        <v>2016</v>
      </c>
      <c r="CO1" s="291">
        <v>2017</v>
      </c>
      <c r="CP1" s="292">
        <v>2018</v>
      </c>
      <c r="CQ1" s="293">
        <v>2019</v>
      </c>
      <c r="CR1" s="294">
        <v>2020</v>
      </c>
      <c r="CS1" s="295">
        <v>2021</v>
      </c>
      <c r="CT1" s="296">
        <v>2022</v>
      </c>
      <c r="CU1" s="297">
        <v>2023</v>
      </c>
      <c r="CV1" s="298">
        <v>2024</v>
      </c>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99">
        <v>2016</v>
      </c>
      <c r="EA1" s="299">
        <v>2017</v>
      </c>
      <c r="EB1" s="299">
        <v>2018</v>
      </c>
      <c r="EC1" s="299"/>
      <c r="ED1" s="299">
        <v>2017</v>
      </c>
      <c r="EE1" s="299">
        <v>2018</v>
      </c>
      <c r="EF1" s="300"/>
      <c r="EG1" s="300"/>
      <c r="EH1" s="855" t="s">
        <v>1625</v>
      </c>
      <c r="EI1" s="855"/>
      <c r="EJ1" s="301" t="s">
        <v>1626</v>
      </c>
      <c r="EK1" s="301" t="s">
        <v>1627</v>
      </c>
      <c r="EL1" s="301" t="s">
        <v>1628</v>
      </c>
      <c r="EM1" s="301" t="s">
        <v>1629</v>
      </c>
      <c r="EN1" s="301" t="s">
        <v>1630</v>
      </c>
      <c r="EO1" s="301" t="s">
        <v>1631</v>
      </c>
      <c r="EP1" s="301" t="s">
        <v>1632</v>
      </c>
      <c r="EQ1" s="301" t="s">
        <v>1633</v>
      </c>
      <c r="ER1" s="301" t="s">
        <v>1634</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55" t="s">
        <v>12</v>
      </c>
      <c r="BB2" s="49" t="s">
        <v>37</v>
      </c>
      <c r="BC2" s="49" t="s">
        <v>1</v>
      </c>
      <c r="BD2" s="49" t="s">
        <v>16</v>
      </c>
      <c r="BE2" s="49" t="s">
        <v>15</v>
      </c>
      <c r="BF2" s="49" t="s">
        <v>17</v>
      </c>
      <c r="BG2" s="49" t="s">
        <v>18</v>
      </c>
      <c r="BH2" s="49" t="s">
        <v>248</v>
      </c>
      <c r="BI2" s="49" t="s">
        <v>249</v>
      </c>
      <c r="BJ2" s="49" t="s">
        <v>39</v>
      </c>
      <c r="BK2" s="49" t="s">
        <v>33</v>
      </c>
      <c r="BL2" s="49" t="s">
        <v>33</v>
      </c>
      <c r="BM2" s="203" t="s">
        <v>34</v>
      </c>
      <c r="BN2" s="204" t="s">
        <v>8</v>
      </c>
      <c r="BO2" s="205" t="s">
        <v>9</v>
      </c>
      <c r="BP2" s="206" t="s">
        <v>10</v>
      </c>
      <c r="BQ2" s="203" t="s">
        <v>19</v>
      </c>
      <c r="BR2" s="204" t="s">
        <v>8</v>
      </c>
      <c r="BS2" s="205" t="s">
        <v>9</v>
      </c>
      <c r="BT2" s="207" t="s">
        <v>10</v>
      </c>
      <c r="BU2" s="208" t="s">
        <v>20</v>
      </c>
      <c r="BV2" s="204" t="s">
        <v>8</v>
      </c>
      <c r="BW2" s="205" t="s">
        <v>9</v>
      </c>
      <c r="BX2" s="206" t="s">
        <v>10</v>
      </c>
      <c r="BY2" s="209" t="s">
        <v>9</v>
      </c>
      <c r="BZ2" s="210" t="s">
        <v>10</v>
      </c>
      <c r="CA2" s="211" t="s">
        <v>9</v>
      </c>
      <c r="CB2" s="212" t="s">
        <v>10</v>
      </c>
      <c r="CC2" s="213" t="s">
        <v>35</v>
      </c>
      <c r="CD2" s="214" t="s">
        <v>36</v>
      </c>
      <c r="CE2" s="215" t="s">
        <v>9</v>
      </c>
      <c r="CF2" s="216" t="s">
        <v>10</v>
      </c>
      <c r="CG2" s="217" t="s">
        <v>35</v>
      </c>
      <c r="CH2" s="218" t="s">
        <v>14</v>
      </c>
      <c r="CI2" s="219" t="s">
        <v>2</v>
      </c>
    </row>
    <row r="3" spans="1:148" s="2" customFormat="1" ht="19.5" customHeight="1">
      <c r="A3" s="3"/>
      <c r="B3" s="17">
        <v>2025</v>
      </c>
      <c r="C3" s="17"/>
      <c r="D3" s="18"/>
      <c r="E3" s="200"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29">
        <f>オーダーシート!D7</f>
        <v>0</v>
      </c>
      <c r="AA3" s="10">
        <f>オーダーシート!D8</f>
        <v>0</v>
      </c>
      <c r="AB3" s="429">
        <f>オーダーシート!D9</f>
        <v>0</v>
      </c>
      <c r="AC3" s="37">
        <f>オーダーシート!D12</f>
        <v>0</v>
      </c>
      <c r="AD3" s="37">
        <f>オーダーシート!D13</f>
        <v>0</v>
      </c>
      <c r="AE3" s="360">
        <f>オーダーシート!D14</f>
        <v>0</v>
      </c>
      <c r="AF3" s="37">
        <f>オーダーシート!D15</f>
        <v>0</v>
      </c>
      <c r="AG3" s="37">
        <f>オーダーシート!D15</f>
        <v>0</v>
      </c>
      <c r="AH3" s="37" t="e">
        <f>オーダーシート!AA2</f>
        <v>#VALUE!</v>
      </c>
      <c r="AI3" s="42"/>
      <c r="AJ3" s="202">
        <f>オーダーシート!D18</f>
        <v>0</v>
      </c>
      <c r="AK3" s="202">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30">
        <f>オーダーシート!O7</f>
        <v>0</v>
      </c>
      <c r="AW3" s="44">
        <f>オーダーシート!O8</f>
        <v>0</v>
      </c>
      <c r="AX3" s="430">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201"/>
      <c r="W5" s="33" t="s">
        <v>243</v>
      </c>
      <c r="X5" s="33" t="s">
        <v>244</v>
      </c>
      <c r="Y5" s="33" t="s">
        <v>245</v>
      </c>
      <c r="Z5" s="33" t="s">
        <v>246</v>
      </c>
    </row>
    <row r="6" spans="1:148" ht="21" customHeight="1">
      <c r="W6" s="37">
        <f>AC3</f>
        <v>0</v>
      </c>
      <c r="X6" s="37">
        <f>AD3</f>
        <v>0</v>
      </c>
      <c r="Y6" s="360">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426</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55"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2025</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胡蝶蘭オーダーシート!N81</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202" t="s">
        <v>1771</v>
      </c>
      <c r="AK15" s="202">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30">
        <f>胡蝶蘭オーダーシート!N7</f>
        <v>0</v>
      </c>
      <c r="AW15" s="44">
        <f>胡蝶蘭オーダーシート!N8</f>
        <v>0</v>
      </c>
      <c r="AX15" s="430">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胡蝶蘭オーダーシート!C93</f>
        <v>0</v>
      </c>
      <c r="BL15" s="37"/>
      <c r="BM15" s="17" t="e">
        <f>胡蝶蘭オーダーシート!Z6</f>
        <v>#VALUE!</v>
      </c>
      <c r="BN15" s="54" t="e">
        <f>胡蝶蘭オーダーシート!M65</f>
        <v>#VALUE!</v>
      </c>
      <c r="BO15" s="17">
        <v>1</v>
      </c>
      <c r="BP15" s="17" t="e">
        <f>BN15*BO15</f>
        <v>#VALUE!</v>
      </c>
      <c r="BQ15" s="17" t="s">
        <v>1286</v>
      </c>
      <c r="BR15" s="54" t="e">
        <f>胡蝶蘭オーダーシート!M67</f>
        <v>#VALUE!</v>
      </c>
      <c r="BS15" s="17">
        <v>1</v>
      </c>
      <c r="BT15" s="17" t="e">
        <f>BR15*BS15</f>
        <v>#VALUE!</v>
      </c>
      <c r="BU15" s="17"/>
      <c r="BV15" s="17"/>
      <c r="BW15" s="17"/>
      <c r="BX15" s="17"/>
      <c r="BY15" s="42">
        <v>1</v>
      </c>
      <c r="BZ15" s="55" t="e">
        <f>胡蝶蘭オーダーシート!M66</f>
        <v>#VALUE!</v>
      </c>
      <c r="CA15" s="17">
        <v>1</v>
      </c>
      <c r="CB15" s="54" t="e">
        <f>胡蝶蘭オーダーシート!Q67</f>
        <v>#N/A</v>
      </c>
      <c r="CC15" s="17"/>
      <c r="CD15" s="55"/>
      <c r="CE15" s="42"/>
      <c r="CF15" s="42"/>
      <c r="CG15" s="17"/>
      <c r="CH15" s="17"/>
      <c r="CI15" s="17"/>
    </row>
  </sheetData>
  <sheetProtection selectLockedCells="1" selectUnlockedCells="1"/>
  <mergeCells count="13">
    <mergeCell ref="EH1:EI1"/>
    <mergeCell ref="BM1:BP1"/>
    <mergeCell ref="BQ1:BT1"/>
    <mergeCell ref="BU1:BX1"/>
    <mergeCell ref="BY1:BZ1"/>
    <mergeCell ref="CA1:CB1"/>
    <mergeCell ref="CD1:CF1"/>
    <mergeCell ref="BG1:BJ1"/>
    <mergeCell ref="AC1:AF1"/>
    <mergeCell ref="AG1:AH1"/>
    <mergeCell ref="AJ1:AL1"/>
    <mergeCell ref="AM1:AQ1"/>
    <mergeCell ref="BE1:B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heetViews>
  <sheetFormatPr defaultRowHeight="16.5" customHeight="1"/>
  <cols>
    <col min="1" max="1" width="14" style="108" customWidth="1"/>
    <col min="2" max="2" width="9.125" style="108" customWidth="1"/>
    <col min="3" max="3" width="9.125" style="128" customWidth="1"/>
    <col min="4" max="5" width="8.375" style="129" customWidth="1"/>
    <col min="6" max="6" width="9.75" style="129" customWidth="1"/>
    <col min="7" max="7" width="10.75" style="129" customWidth="1"/>
    <col min="8" max="8" width="12.375" style="129" customWidth="1"/>
    <col min="9" max="9" width="2.875" style="93" customWidth="1"/>
    <col min="10" max="10" width="14" style="108" customWidth="1"/>
    <col min="11" max="11" width="9.125" style="108" customWidth="1"/>
    <col min="12" max="12" width="9.125" style="128" customWidth="1"/>
    <col min="13" max="13" width="2.875" style="93" customWidth="1"/>
    <col min="14" max="14" width="10.125" style="108" customWidth="1"/>
    <col min="15" max="15" width="13.5" style="128" customWidth="1"/>
    <col min="16" max="16" width="9.75" style="129" customWidth="1"/>
    <col min="17" max="17" width="17.875" style="129" customWidth="1"/>
    <col min="18" max="18" width="2.75" style="93" customWidth="1"/>
    <col min="19" max="19" width="16.375" style="108" customWidth="1"/>
    <col min="20" max="20" width="9.125" style="108" customWidth="1"/>
    <col min="21" max="22" width="10.375" style="130" customWidth="1"/>
    <col min="23" max="26" width="10.375" style="131" customWidth="1"/>
    <col min="27" max="27" width="28.125" style="129" bestFit="1" customWidth="1"/>
    <col min="28" max="28" width="2.75" style="93" customWidth="1"/>
    <col min="29" max="29" width="10.125" style="108" customWidth="1"/>
    <col min="30" max="30" width="28.125" style="128" bestFit="1" customWidth="1"/>
    <col min="31" max="31" width="9.75" style="129" customWidth="1"/>
    <col min="32" max="32" width="17.875" style="129" customWidth="1"/>
    <col min="33" max="33" width="2.75" style="93" customWidth="1"/>
    <col min="34" max="34" width="43.875" style="128" customWidth="1"/>
    <col min="35" max="35" width="12.5" style="129" customWidth="1"/>
    <col min="36" max="36" width="2.75" style="93" customWidth="1"/>
    <col min="37" max="37" width="28.125" style="107" customWidth="1"/>
    <col min="38" max="38" width="32.875" style="107" customWidth="1"/>
    <col min="39" max="39" width="14.5" style="107" customWidth="1"/>
    <col min="40" max="40" width="36.875" style="107" customWidth="1"/>
    <col min="41" max="41" width="9.625" style="107" customWidth="1"/>
    <col min="42" max="42" width="13.375" style="107" bestFit="1" customWidth="1"/>
    <col min="43" max="43" width="8.375" style="107" customWidth="1"/>
    <col min="44" max="44" width="28.875" style="108" bestFit="1" customWidth="1"/>
    <col min="45" max="45" width="31.625" style="108" bestFit="1" customWidth="1"/>
    <col min="46" max="46" width="8.625" style="108" customWidth="1"/>
    <col min="47" max="51" width="2.875" style="108" customWidth="1"/>
    <col min="52" max="16384" width="9" style="108"/>
  </cols>
  <sheetData>
    <row r="1" spans="1:51" s="136" customFormat="1" ht="27.75" customHeight="1">
      <c r="A1" s="132" t="s">
        <v>425</v>
      </c>
      <c r="B1" s="133"/>
      <c r="C1" s="134"/>
      <c r="D1" s="135"/>
      <c r="E1" s="135"/>
      <c r="F1" s="135"/>
      <c r="G1" s="135"/>
      <c r="H1" s="135"/>
      <c r="J1" s="132" t="s">
        <v>425</v>
      </c>
      <c r="K1" s="133"/>
      <c r="L1" s="134"/>
      <c r="N1" s="132" t="s">
        <v>425</v>
      </c>
      <c r="O1" s="134"/>
      <c r="P1" s="135"/>
      <c r="Q1" s="135"/>
      <c r="S1" s="132" t="s">
        <v>426</v>
      </c>
      <c r="T1" s="133"/>
      <c r="U1" s="137"/>
      <c r="V1" s="137"/>
      <c r="W1" s="138"/>
      <c r="X1" s="138"/>
      <c r="Y1" s="138"/>
      <c r="Z1" s="138"/>
      <c r="AA1" s="135"/>
      <c r="AC1" s="132" t="s">
        <v>426</v>
      </c>
      <c r="AD1" s="134"/>
      <c r="AE1" s="135"/>
      <c r="AF1" s="135"/>
      <c r="AH1" s="139" t="s">
        <v>1254</v>
      </c>
      <c r="AI1" s="135"/>
      <c r="AK1" s="140" t="s">
        <v>1255</v>
      </c>
      <c r="AL1" s="141"/>
      <c r="AM1" s="141"/>
      <c r="AN1" s="141"/>
      <c r="AO1" s="141"/>
      <c r="AP1" s="141"/>
      <c r="AQ1" s="141"/>
      <c r="AR1" s="133"/>
      <c r="AS1" s="133"/>
      <c r="AT1" s="133"/>
    </row>
    <row r="2" spans="1:51" s="145" customFormat="1" ht="36.75" customHeight="1">
      <c r="A2" s="876" t="s">
        <v>176</v>
      </c>
      <c r="B2" s="876"/>
      <c r="C2" s="876"/>
      <c r="D2" s="876"/>
      <c r="E2" s="876"/>
      <c r="F2" s="876"/>
      <c r="G2" s="876"/>
      <c r="H2" s="142" t="s">
        <v>295</v>
      </c>
      <c r="I2" s="143"/>
      <c r="J2" s="876" t="s">
        <v>1534</v>
      </c>
      <c r="K2" s="876"/>
      <c r="L2" s="876"/>
      <c r="M2" s="143"/>
      <c r="N2" s="876" t="s">
        <v>177</v>
      </c>
      <c r="O2" s="876"/>
      <c r="P2" s="876"/>
      <c r="Q2" s="876"/>
      <c r="R2" s="143"/>
      <c r="S2" s="876" t="s">
        <v>176</v>
      </c>
      <c r="T2" s="876"/>
      <c r="U2" s="876"/>
      <c r="V2" s="876"/>
      <c r="W2" s="876"/>
      <c r="X2" s="876"/>
      <c r="Y2" s="876"/>
      <c r="Z2" s="876"/>
      <c r="AA2" s="142" t="s">
        <v>295</v>
      </c>
      <c r="AB2" s="143"/>
      <c r="AC2" s="876" t="s">
        <v>177</v>
      </c>
      <c r="AD2" s="876"/>
      <c r="AE2" s="876"/>
      <c r="AF2" s="876"/>
      <c r="AG2" s="143"/>
      <c r="AH2" s="142" t="s">
        <v>97</v>
      </c>
      <c r="AI2" s="144" t="s">
        <v>441</v>
      </c>
      <c r="AJ2" s="143"/>
      <c r="AK2" s="143"/>
      <c r="AL2" s="143"/>
      <c r="AM2" s="143"/>
      <c r="AN2" s="143"/>
      <c r="AO2" s="143"/>
      <c r="AP2" s="143"/>
      <c r="AQ2" s="143"/>
      <c r="AR2" s="143"/>
      <c r="AS2" s="143"/>
      <c r="AT2" s="143"/>
      <c r="AU2" s="143"/>
      <c r="AV2" s="143"/>
      <c r="AW2" s="143"/>
      <c r="AX2" s="143"/>
      <c r="AY2" s="143"/>
    </row>
    <row r="3" spans="1:51" s="150" customFormat="1" ht="46.5" customHeight="1">
      <c r="A3" s="142"/>
      <c r="B3" s="142" t="s">
        <v>53</v>
      </c>
      <c r="C3" s="144" t="s">
        <v>52</v>
      </c>
      <c r="D3" s="146" t="s">
        <v>149</v>
      </c>
      <c r="E3" s="146" t="s">
        <v>150</v>
      </c>
      <c r="F3" s="146" t="s">
        <v>151</v>
      </c>
      <c r="G3" s="146" t="s">
        <v>152</v>
      </c>
      <c r="H3" s="146"/>
      <c r="I3" s="147"/>
      <c r="J3" s="142"/>
      <c r="K3" s="142" t="s">
        <v>53</v>
      </c>
      <c r="L3" s="144" t="s">
        <v>52</v>
      </c>
      <c r="M3" s="147"/>
      <c r="N3" s="142" t="s">
        <v>53</v>
      </c>
      <c r="O3" s="144" t="s">
        <v>189</v>
      </c>
      <c r="P3" s="146" t="s">
        <v>188</v>
      </c>
      <c r="Q3" s="146"/>
      <c r="R3" s="147"/>
      <c r="S3" s="142"/>
      <c r="T3" s="142" t="s">
        <v>53</v>
      </c>
      <c r="U3" s="146" t="s">
        <v>1322</v>
      </c>
      <c r="V3" s="146">
        <v>30000</v>
      </c>
      <c r="W3" s="146" t="s">
        <v>1323</v>
      </c>
      <c r="X3" s="146" t="s">
        <v>427</v>
      </c>
      <c r="Y3" s="146" t="s">
        <v>1324</v>
      </c>
      <c r="Z3" s="146" t="s">
        <v>428</v>
      </c>
      <c r="AA3" s="146"/>
      <c r="AB3" s="147"/>
      <c r="AC3" s="142" t="s">
        <v>53</v>
      </c>
      <c r="AD3" s="144" t="s">
        <v>189</v>
      </c>
      <c r="AE3" s="146" t="s">
        <v>188</v>
      </c>
      <c r="AF3" s="146"/>
      <c r="AG3" s="147"/>
      <c r="AH3" s="142" t="s">
        <v>97</v>
      </c>
      <c r="AI3" s="144" t="s">
        <v>441</v>
      </c>
      <c r="AJ3" s="147"/>
      <c r="AK3" s="148" t="s">
        <v>97</v>
      </c>
      <c r="AL3" s="148" t="s">
        <v>283</v>
      </c>
      <c r="AM3" s="148"/>
      <c r="AN3" s="148" t="s">
        <v>402</v>
      </c>
      <c r="AO3" s="244"/>
      <c r="AP3" s="148" t="s">
        <v>1605</v>
      </c>
      <c r="AQ3" s="148"/>
      <c r="AR3" s="242" t="s">
        <v>1252</v>
      </c>
      <c r="AS3" s="149" t="s">
        <v>1541</v>
      </c>
      <c r="AT3" s="148" t="s">
        <v>1541</v>
      </c>
      <c r="AU3" s="147"/>
      <c r="AV3" s="147"/>
      <c r="AW3" s="147"/>
      <c r="AX3" s="147"/>
      <c r="AY3" s="147"/>
    </row>
    <row r="4" spans="1:51" ht="16.5" customHeight="1">
      <c r="A4" s="95" t="s">
        <v>44</v>
      </c>
      <c r="B4" s="96" t="s">
        <v>44</v>
      </c>
      <c r="C4" s="97">
        <v>1958</v>
      </c>
      <c r="D4" s="98"/>
      <c r="E4" s="98"/>
      <c r="F4" s="98"/>
      <c r="G4" s="98" t="s">
        <v>148</v>
      </c>
      <c r="H4" s="99" t="s">
        <v>294</v>
      </c>
      <c r="I4" s="92"/>
      <c r="J4" s="95" t="s">
        <v>44</v>
      </c>
      <c r="K4" s="96" t="s">
        <v>44</v>
      </c>
      <c r="L4" s="97">
        <v>2650</v>
      </c>
      <c r="M4" s="92"/>
      <c r="N4" s="96" t="s">
        <v>178</v>
      </c>
      <c r="O4" s="98" t="s">
        <v>292</v>
      </c>
      <c r="P4" s="100">
        <v>2530</v>
      </c>
      <c r="Q4" s="877" t="s">
        <v>215</v>
      </c>
      <c r="R4" s="92"/>
      <c r="S4" s="95" t="s">
        <v>44</v>
      </c>
      <c r="T4" s="96" t="s">
        <v>44</v>
      </c>
      <c r="U4" s="101">
        <v>8745</v>
      </c>
      <c r="V4" s="101">
        <v>6985</v>
      </c>
      <c r="W4" s="102">
        <v>5500</v>
      </c>
      <c r="X4" s="102">
        <v>2090</v>
      </c>
      <c r="Y4" s="102">
        <v>1760</v>
      </c>
      <c r="Z4" s="102">
        <v>1430</v>
      </c>
      <c r="AA4" s="99" t="s">
        <v>1284</v>
      </c>
      <c r="AB4" s="92"/>
      <c r="AC4" s="96" t="s">
        <v>178</v>
      </c>
      <c r="AD4" s="98" t="s">
        <v>292</v>
      </c>
      <c r="AE4" s="100">
        <v>3850</v>
      </c>
      <c r="AF4" s="877" t="s">
        <v>215</v>
      </c>
      <c r="AG4" s="92"/>
      <c r="AH4" s="103" t="s">
        <v>1327</v>
      </c>
      <c r="AI4" s="104">
        <v>8745</v>
      </c>
      <c r="AJ4" s="92"/>
      <c r="AK4" s="94"/>
      <c r="AL4" s="94" t="s">
        <v>1544</v>
      </c>
      <c r="AM4" s="94"/>
      <c r="AN4" s="105" t="s">
        <v>1326</v>
      </c>
      <c r="AO4" s="236">
        <v>55000</v>
      </c>
      <c r="AP4" s="243">
        <v>55000</v>
      </c>
      <c r="AQ4" s="243">
        <v>2750</v>
      </c>
      <c r="AR4" s="237" t="s">
        <v>1294</v>
      </c>
      <c r="AS4" s="151" t="s">
        <v>1749</v>
      </c>
      <c r="AT4" s="106">
        <v>0</v>
      </c>
      <c r="AU4" s="107"/>
      <c r="AV4" s="107"/>
      <c r="AW4" s="107"/>
      <c r="AX4" s="107"/>
      <c r="AY4" s="107"/>
    </row>
    <row r="5" spans="1:51" ht="16.5" customHeight="1">
      <c r="A5" s="880" t="s">
        <v>47</v>
      </c>
      <c r="B5" s="96" t="s">
        <v>55</v>
      </c>
      <c r="C5" s="97">
        <v>1320</v>
      </c>
      <c r="D5" s="98" t="s">
        <v>148</v>
      </c>
      <c r="E5" s="98" t="s">
        <v>148</v>
      </c>
      <c r="F5" s="98"/>
      <c r="G5" s="98"/>
      <c r="H5" s="99" t="s">
        <v>294</v>
      </c>
      <c r="I5" s="92"/>
      <c r="J5" s="880" t="s">
        <v>47</v>
      </c>
      <c r="K5" s="96" t="s">
        <v>55</v>
      </c>
      <c r="L5" s="97">
        <v>2650</v>
      </c>
      <c r="M5" s="92"/>
      <c r="N5" s="96" t="s">
        <v>179</v>
      </c>
      <c r="O5" s="98" t="s">
        <v>292</v>
      </c>
      <c r="P5" s="100">
        <v>2530</v>
      </c>
      <c r="Q5" s="878"/>
      <c r="R5" s="92"/>
      <c r="S5" s="866" t="s">
        <v>429</v>
      </c>
      <c r="T5" s="109" t="s">
        <v>55</v>
      </c>
      <c r="U5" s="101">
        <v>7095</v>
      </c>
      <c r="V5" s="101">
        <v>5390</v>
      </c>
      <c r="W5" s="102">
        <v>4565</v>
      </c>
      <c r="X5" s="102">
        <v>1815</v>
      </c>
      <c r="Y5" s="102">
        <v>1485</v>
      </c>
      <c r="Z5" s="102">
        <v>1155</v>
      </c>
      <c r="AA5" s="99" t="s">
        <v>1284</v>
      </c>
      <c r="AB5" s="92"/>
      <c r="AC5" s="96" t="s">
        <v>179</v>
      </c>
      <c r="AD5" s="98" t="s">
        <v>292</v>
      </c>
      <c r="AE5" s="100">
        <v>3850</v>
      </c>
      <c r="AF5" s="878"/>
      <c r="AG5" s="92"/>
      <c r="AH5" s="103" t="s">
        <v>1328</v>
      </c>
      <c r="AI5" s="104">
        <v>8745</v>
      </c>
      <c r="AJ5" s="92"/>
      <c r="AK5" s="105" t="s">
        <v>270</v>
      </c>
      <c r="AL5" s="105" t="s">
        <v>270</v>
      </c>
      <c r="AM5" s="110" t="s">
        <v>1259</v>
      </c>
      <c r="AN5" s="105" t="s">
        <v>1325</v>
      </c>
      <c r="AO5" s="236">
        <v>49500</v>
      </c>
      <c r="AP5" s="243">
        <v>49500</v>
      </c>
      <c r="AQ5" s="243">
        <v>2750</v>
      </c>
      <c r="AR5" s="237" t="s">
        <v>1295</v>
      </c>
      <c r="AS5" s="151" t="s">
        <v>1663</v>
      </c>
      <c r="AT5" s="106">
        <v>0</v>
      </c>
      <c r="AU5" s="107"/>
      <c r="AV5" s="107"/>
      <c r="AW5" s="107"/>
      <c r="AX5" s="107"/>
      <c r="AY5" s="107"/>
    </row>
    <row r="6" spans="1:51" ht="16.5" customHeight="1">
      <c r="A6" s="880"/>
      <c r="B6" s="96" t="s">
        <v>56</v>
      </c>
      <c r="C6" s="97">
        <v>1320</v>
      </c>
      <c r="D6" s="98" t="s">
        <v>148</v>
      </c>
      <c r="E6" s="98" t="s">
        <v>148</v>
      </c>
      <c r="F6" s="98"/>
      <c r="G6" s="98"/>
      <c r="H6" s="99" t="s">
        <v>294</v>
      </c>
      <c r="I6" s="92"/>
      <c r="J6" s="880"/>
      <c r="K6" s="96" t="s">
        <v>56</v>
      </c>
      <c r="L6" s="97">
        <v>2650</v>
      </c>
      <c r="M6" s="92"/>
      <c r="N6" s="96" t="s">
        <v>180</v>
      </c>
      <c r="O6" s="98" t="s">
        <v>292</v>
      </c>
      <c r="P6" s="100">
        <v>2530</v>
      </c>
      <c r="Q6" s="878"/>
      <c r="R6" s="92"/>
      <c r="S6" s="867"/>
      <c r="T6" s="109" t="s">
        <v>56</v>
      </c>
      <c r="U6" s="101">
        <v>7095</v>
      </c>
      <c r="V6" s="101">
        <v>5390</v>
      </c>
      <c r="W6" s="102">
        <v>4565</v>
      </c>
      <c r="X6" s="102">
        <v>1815</v>
      </c>
      <c r="Y6" s="102">
        <v>1485</v>
      </c>
      <c r="Z6" s="102">
        <v>1155</v>
      </c>
      <c r="AA6" s="99" t="s">
        <v>1284</v>
      </c>
      <c r="AB6" s="92"/>
      <c r="AC6" s="96" t="s">
        <v>180</v>
      </c>
      <c r="AD6" s="98" t="s">
        <v>292</v>
      </c>
      <c r="AE6" s="100">
        <v>3850</v>
      </c>
      <c r="AF6" s="878"/>
      <c r="AG6" s="92"/>
      <c r="AH6" s="103" t="s">
        <v>442</v>
      </c>
      <c r="AI6" s="104">
        <v>8745</v>
      </c>
      <c r="AJ6" s="92"/>
      <c r="AK6" s="105" t="s">
        <v>1524</v>
      </c>
      <c r="AL6" s="105" t="s">
        <v>1524</v>
      </c>
      <c r="AM6" s="110" t="s">
        <v>1259</v>
      </c>
      <c r="AN6" s="105" t="s">
        <v>403</v>
      </c>
      <c r="AO6" s="236">
        <v>41800</v>
      </c>
      <c r="AP6" s="243">
        <v>41800</v>
      </c>
      <c r="AQ6" s="243">
        <v>2750</v>
      </c>
      <c r="AR6" s="237" t="s">
        <v>1296</v>
      </c>
      <c r="AS6" s="151" t="s">
        <v>1664</v>
      </c>
      <c r="AT6" s="106">
        <v>0</v>
      </c>
      <c r="AU6" s="107"/>
      <c r="AV6" s="107"/>
      <c r="AW6" s="107"/>
      <c r="AX6" s="107"/>
      <c r="AY6" s="107"/>
    </row>
    <row r="7" spans="1:51" ht="16.5" customHeight="1">
      <c r="A7" s="880"/>
      <c r="B7" s="96" t="s">
        <v>58</v>
      </c>
      <c r="C7" s="97">
        <v>1320</v>
      </c>
      <c r="D7" s="98" t="s">
        <v>148</v>
      </c>
      <c r="E7" s="98" t="s">
        <v>148</v>
      </c>
      <c r="F7" s="98"/>
      <c r="G7" s="98"/>
      <c r="H7" s="99" t="s">
        <v>294</v>
      </c>
      <c r="I7" s="92"/>
      <c r="J7" s="880"/>
      <c r="K7" s="96" t="s">
        <v>58</v>
      </c>
      <c r="L7" s="97">
        <v>2650</v>
      </c>
      <c r="M7" s="92"/>
      <c r="N7" s="96" t="s">
        <v>181</v>
      </c>
      <c r="O7" s="98" t="s">
        <v>292</v>
      </c>
      <c r="P7" s="100">
        <v>2530</v>
      </c>
      <c r="Q7" s="878"/>
      <c r="R7" s="92"/>
      <c r="S7" s="868"/>
      <c r="T7" s="109" t="s">
        <v>98</v>
      </c>
      <c r="U7" s="101">
        <v>7095</v>
      </c>
      <c r="V7" s="101">
        <v>5390</v>
      </c>
      <c r="W7" s="102">
        <v>4565</v>
      </c>
      <c r="X7" s="102">
        <v>1815</v>
      </c>
      <c r="Y7" s="102">
        <v>1485</v>
      </c>
      <c r="Z7" s="102">
        <v>1155</v>
      </c>
      <c r="AA7" s="99" t="s">
        <v>1284</v>
      </c>
      <c r="AB7" s="92"/>
      <c r="AC7" s="96" t="s">
        <v>181</v>
      </c>
      <c r="AD7" s="98" t="s">
        <v>292</v>
      </c>
      <c r="AE7" s="100">
        <v>3850</v>
      </c>
      <c r="AF7" s="878"/>
      <c r="AG7" s="92"/>
      <c r="AH7" s="103" t="s">
        <v>443</v>
      </c>
      <c r="AI7" s="104">
        <v>6985</v>
      </c>
      <c r="AJ7" s="92"/>
      <c r="AK7" s="105" t="s">
        <v>1525</v>
      </c>
      <c r="AL7" s="105" t="s">
        <v>1658</v>
      </c>
      <c r="AM7" s="110" t="s">
        <v>1259</v>
      </c>
      <c r="AN7" s="105" t="s">
        <v>404</v>
      </c>
      <c r="AO7" s="236">
        <v>33000</v>
      </c>
      <c r="AP7" s="243">
        <v>33000</v>
      </c>
      <c r="AQ7" s="243">
        <v>2750</v>
      </c>
      <c r="AR7" s="238" t="s">
        <v>1297</v>
      </c>
      <c r="AS7" s="151" t="s">
        <v>1584</v>
      </c>
      <c r="AT7" s="106">
        <v>1650</v>
      </c>
      <c r="AU7" s="107"/>
      <c r="AV7" s="107"/>
      <c r="AW7" s="107"/>
      <c r="AX7" s="107"/>
      <c r="AY7" s="107"/>
    </row>
    <row r="8" spans="1:51" ht="16.5" customHeight="1">
      <c r="A8" s="880"/>
      <c r="B8" s="96" t="s">
        <v>98</v>
      </c>
      <c r="C8" s="97">
        <v>1320</v>
      </c>
      <c r="D8" s="98" t="s">
        <v>148</v>
      </c>
      <c r="E8" s="98" t="s">
        <v>148</v>
      </c>
      <c r="F8" s="98"/>
      <c r="G8" s="98"/>
      <c r="H8" s="99" t="s">
        <v>294</v>
      </c>
      <c r="I8" s="92"/>
      <c r="J8" s="880"/>
      <c r="K8" s="96" t="s">
        <v>98</v>
      </c>
      <c r="L8" s="97">
        <v>2650</v>
      </c>
      <c r="M8" s="92"/>
      <c r="N8" s="96" t="s">
        <v>182</v>
      </c>
      <c r="O8" s="98" t="s">
        <v>292</v>
      </c>
      <c r="P8" s="100">
        <v>2530</v>
      </c>
      <c r="Q8" s="878"/>
      <c r="R8" s="92"/>
      <c r="S8" s="866" t="s">
        <v>221</v>
      </c>
      <c r="T8" s="96" t="s">
        <v>58</v>
      </c>
      <c r="U8" s="101">
        <v>6600</v>
      </c>
      <c r="V8" s="101">
        <v>5060</v>
      </c>
      <c r="W8" s="102">
        <v>4290</v>
      </c>
      <c r="X8" s="102">
        <v>1705</v>
      </c>
      <c r="Y8" s="102">
        <v>1375</v>
      </c>
      <c r="Z8" s="102">
        <v>1045</v>
      </c>
      <c r="AA8" s="99" t="s">
        <v>1284</v>
      </c>
      <c r="AB8" s="92"/>
      <c r="AC8" s="96" t="s">
        <v>182</v>
      </c>
      <c r="AD8" s="98" t="s">
        <v>292</v>
      </c>
      <c r="AE8" s="100">
        <v>3850</v>
      </c>
      <c r="AF8" s="878"/>
      <c r="AG8" s="92"/>
      <c r="AH8" s="111" t="s">
        <v>444</v>
      </c>
      <c r="AI8" s="112">
        <v>5500</v>
      </c>
      <c r="AJ8" s="92"/>
      <c r="AK8" s="105" t="s">
        <v>273</v>
      </c>
      <c r="AL8" s="105" t="s">
        <v>273</v>
      </c>
      <c r="AM8" s="110" t="s">
        <v>1259</v>
      </c>
      <c r="AN8" s="105" t="s">
        <v>405</v>
      </c>
      <c r="AO8" s="236">
        <v>27500</v>
      </c>
      <c r="AP8" s="243">
        <v>27500</v>
      </c>
      <c r="AQ8" s="243">
        <v>2200</v>
      </c>
      <c r="AR8" s="239" t="s">
        <v>1298</v>
      </c>
      <c r="AS8" s="151" t="s">
        <v>1585</v>
      </c>
      <c r="AT8" s="106">
        <v>1650</v>
      </c>
      <c r="AU8" s="107"/>
      <c r="AV8" s="107"/>
      <c r="AW8" s="107"/>
      <c r="AX8" s="107"/>
      <c r="AY8" s="107"/>
    </row>
    <row r="9" spans="1:51" ht="16.5" customHeight="1">
      <c r="A9" s="880"/>
      <c r="B9" s="96" t="s">
        <v>57</v>
      </c>
      <c r="C9" s="97">
        <v>1320</v>
      </c>
      <c r="D9" s="98" t="s">
        <v>148</v>
      </c>
      <c r="E9" s="98"/>
      <c r="F9" s="98"/>
      <c r="G9" s="98"/>
      <c r="H9" s="99" t="s">
        <v>294</v>
      </c>
      <c r="I9" s="92"/>
      <c r="J9" s="880"/>
      <c r="K9" s="96" t="s">
        <v>57</v>
      </c>
      <c r="L9" s="97">
        <v>2650</v>
      </c>
      <c r="M9" s="92"/>
      <c r="N9" s="96" t="s">
        <v>183</v>
      </c>
      <c r="O9" s="98" t="s">
        <v>292</v>
      </c>
      <c r="P9" s="100">
        <v>2530</v>
      </c>
      <c r="Q9" s="878"/>
      <c r="R9" s="92"/>
      <c r="S9" s="867"/>
      <c r="T9" s="96" t="s">
        <v>57</v>
      </c>
      <c r="U9" s="101">
        <v>6600</v>
      </c>
      <c r="V9" s="101">
        <v>5060</v>
      </c>
      <c r="W9" s="102">
        <v>4290</v>
      </c>
      <c r="X9" s="102">
        <v>1705</v>
      </c>
      <c r="Y9" s="102">
        <v>1375</v>
      </c>
      <c r="Z9" s="102">
        <v>1045</v>
      </c>
      <c r="AA9" s="99" t="s">
        <v>1284</v>
      </c>
      <c r="AB9" s="92"/>
      <c r="AC9" s="96" t="s">
        <v>183</v>
      </c>
      <c r="AD9" s="98" t="s">
        <v>292</v>
      </c>
      <c r="AE9" s="100">
        <v>3850</v>
      </c>
      <c r="AF9" s="878"/>
      <c r="AG9" s="92"/>
      <c r="AH9" s="111" t="s">
        <v>445</v>
      </c>
      <c r="AI9" s="112">
        <v>5500</v>
      </c>
      <c r="AJ9" s="92"/>
      <c r="AK9" s="105" t="s">
        <v>274</v>
      </c>
      <c r="AL9" s="105" t="s">
        <v>274</v>
      </c>
      <c r="AM9" s="113" t="s">
        <v>1260</v>
      </c>
      <c r="AN9" s="105" t="s">
        <v>406</v>
      </c>
      <c r="AO9" s="236">
        <v>22000</v>
      </c>
      <c r="AP9" s="243">
        <v>22000</v>
      </c>
      <c r="AQ9" s="243">
        <v>2200</v>
      </c>
      <c r="AR9" s="239" t="s">
        <v>1299</v>
      </c>
      <c r="AS9" s="151" t="s">
        <v>1586</v>
      </c>
      <c r="AT9" s="106">
        <v>1650</v>
      </c>
      <c r="AU9" s="107"/>
      <c r="AV9" s="107"/>
      <c r="AW9" s="107"/>
      <c r="AX9" s="107"/>
      <c r="AY9" s="107"/>
    </row>
    <row r="10" spans="1:51" ht="16.5" customHeight="1">
      <c r="A10" s="880"/>
      <c r="B10" s="96" t="s">
        <v>59</v>
      </c>
      <c r="C10" s="97">
        <v>1320</v>
      </c>
      <c r="D10" s="98" t="s">
        <v>148</v>
      </c>
      <c r="E10" s="98"/>
      <c r="F10" s="98"/>
      <c r="G10" s="98"/>
      <c r="H10" s="99" t="s">
        <v>294</v>
      </c>
      <c r="I10" s="92"/>
      <c r="J10" s="880"/>
      <c r="K10" s="96" t="s">
        <v>59</v>
      </c>
      <c r="L10" s="97">
        <v>2650</v>
      </c>
      <c r="M10" s="92"/>
      <c r="N10" s="96" t="s">
        <v>184</v>
      </c>
      <c r="O10" s="98" t="s">
        <v>292</v>
      </c>
      <c r="P10" s="100">
        <v>2530</v>
      </c>
      <c r="Q10" s="878"/>
      <c r="R10" s="92"/>
      <c r="S10" s="868"/>
      <c r="T10" s="96" t="s">
        <v>59</v>
      </c>
      <c r="U10" s="101">
        <v>6600</v>
      </c>
      <c r="V10" s="101">
        <v>5060</v>
      </c>
      <c r="W10" s="102">
        <v>4290</v>
      </c>
      <c r="X10" s="102">
        <v>1705</v>
      </c>
      <c r="Y10" s="102">
        <v>1375</v>
      </c>
      <c r="Z10" s="102">
        <v>1045</v>
      </c>
      <c r="AA10" s="99" t="s">
        <v>1284</v>
      </c>
      <c r="AB10" s="92"/>
      <c r="AC10" s="96" t="s">
        <v>184</v>
      </c>
      <c r="AD10" s="98" t="s">
        <v>292</v>
      </c>
      <c r="AE10" s="100">
        <v>3850</v>
      </c>
      <c r="AF10" s="878"/>
      <c r="AG10" s="92"/>
      <c r="AH10" s="111" t="s">
        <v>446</v>
      </c>
      <c r="AI10" s="112">
        <v>5500</v>
      </c>
      <c r="AJ10" s="92"/>
      <c r="AK10" s="105" t="s">
        <v>275</v>
      </c>
      <c r="AL10" s="105" t="s">
        <v>275</v>
      </c>
      <c r="AM10" s="113" t="s">
        <v>1260</v>
      </c>
      <c r="AN10" s="105" t="s">
        <v>407</v>
      </c>
      <c r="AO10" s="236">
        <v>20900</v>
      </c>
      <c r="AP10" s="243">
        <v>20900</v>
      </c>
      <c r="AQ10" s="243">
        <v>2200</v>
      </c>
      <c r="AR10" s="239" t="s">
        <v>1300</v>
      </c>
      <c r="AS10" s="151" t="s">
        <v>1587</v>
      </c>
      <c r="AT10" s="106">
        <v>1650</v>
      </c>
      <c r="AU10" s="107"/>
      <c r="AV10" s="107"/>
      <c r="AW10" s="107"/>
      <c r="AX10" s="107"/>
      <c r="AY10" s="107"/>
    </row>
    <row r="11" spans="1:51" ht="16.5" customHeight="1">
      <c r="A11" s="866" t="s">
        <v>41</v>
      </c>
      <c r="B11" s="96" t="s">
        <v>99</v>
      </c>
      <c r="C11" s="97">
        <v>1320</v>
      </c>
      <c r="D11" s="98" t="s">
        <v>148</v>
      </c>
      <c r="E11" s="98"/>
      <c r="F11" s="98"/>
      <c r="G11" s="98"/>
      <c r="H11" s="99" t="s">
        <v>294</v>
      </c>
      <c r="I11" s="92"/>
      <c r="J11" s="866" t="s">
        <v>41</v>
      </c>
      <c r="K11" s="96" t="s">
        <v>99</v>
      </c>
      <c r="L11" s="97">
        <v>2650</v>
      </c>
      <c r="M11" s="92"/>
      <c r="N11" s="96" t="s">
        <v>185</v>
      </c>
      <c r="O11" s="98" t="s">
        <v>292</v>
      </c>
      <c r="P11" s="100">
        <v>2530</v>
      </c>
      <c r="Q11" s="878"/>
      <c r="R11" s="92"/>
      <c r="S11" s="866" t="s">
        <v>41</v>
      </c>
      <c r="T11" s="96" t="s">
        <v>99</v>
      </c>
      <c r="U11" s="101">
        <v>4895</v>
      </c>
      <c r="V11" s="101">
        <v>3795</v>
      </c>
      <c r="W11" s="102">
        <v>3245</v>
      </c>
      <c r="X11" s="102">
        <v>1705</v>
      </c>
      <c r="Y11" s="102">
        <v>1375</v>
      </c>
      <c r="Z11" s="102">
        <v>1045</v>
      </c>
      <c r="AA11" s="99" t="s">
        <v>1284</v>
      </c>
      <c r="AB11" s="92"/>
      <c r="AC11" s="96" t="s">
        <v>185</v>
      </c>
      <c r="AD11" s="98" t="s">
        <v>292</v>
      </c>
      <c r="AE11" s="100">
        <v>3850</v>
      </c>
      <c r="AF11" s="878"/>
      <c r="AG11" s="92"/>
      <c r="AH11" s="114" t="s">
        <v>447</v>
      </c>
      <c r="AI11" s="115">
        <v>2090</v>
      </c>
      <c r="AJ11" s="92"/>
      <c r="AK11" s="105" t="s">
        <v>276</v>
      </c>
      <c r="AL11" s="105" t="s">
        <v>1665</v>
      </c>
      <c r="AM11" s="110" t="s">
        <v>1259</v>
      </c>
      <c r="AN11" s="105" t="s">
        <v>408</v>
      </c>
      <c r="AO11" s="236">
        <v>25300</v>
      </c>
      <c r="AP11" s="243">
        <v>25300</v>
      </c>
      <c r="AQ11" s="243">
        <v>1100</v>
      </c>
      <c r="AR11" s="107"/>
      <c r="AS11" s="151"/>
      <c r="AT11" s="106"/>
      <c r="AU11" s="107"/>
      <c r="AV11" s="107"/>
      <c r="AW11" s="107"/>
      <c r="AX11" s="107"/>
      <c r="AY11" s="107"/>
    </row>
    <row r="12" spans="1:51" ht="16.5" customHeight="1">
      <c r="A12" s="867"/>
      <c r="B12" s="96" t="s">
        <v>61</v>
      </c>
      <c r="C12" s="97">
        <v>1320</v>
      </c>
      <c r="D12" s="98" t="s">
        <v>148</v>
      </c>
      <c r="E12" s="98"/>
      <c r="F12" s="98"/>
      <c r="G12" s="98"/>
      <c r="H12" s="99" t="s">
        <v>294</v>
      </c>
      <c r="I12" s="92"/>
      <c r="J12" s="867"/>
      <c r="K12" s="96" t="s">
        <v>61</v>
      </c>
      <c r="L12" s="97">
        <v>2650</v>
      </c>
      <c r="M12" s="92"/>
      <c r="N12" s="96" t="s">
        <v>186</v>
      </c>
      <c r="O12" s="98" t="s">
        <v>292</v>
      </c>
      <c r="P12" s="100">
        <v>2530</v>
      </c>
      <c r="Q12" s="878"/>
      <c r="R12" s="92"/>
      <c r="S12" s="867"/>
      <c r="T12" s="96" t="s">
        <v>61</v>
      </c>
      <c r="U12" s="101">
        <v>4895</v>
      </c>
      <c r="V12" s="101">
        <v>3795</v>
      </c>
      <c r="W12" s="102">
        <v>3245</v>
      </c>
      <c r="X12" s="102">
        <v>1705</v>
      </c>
      <c r="Y12" s="102">
        <v>1375</v>
      </c>
      <c r="Z12" s="102">
        <v>1045</v>
      </c>
      <c r="AA12" s="99" t="s">
        <v>1284</v>
      </c>
      <c r="AB12" s="92"/>
      <c r="AC12" s="96" t="s">
        <v>186</v>
      </c>
      <c r="AD12" s="98" t="s">
        <v>292</v>
      </c>
      <c r="AE12" s="100">
        <v>3850</v>
      </c>
      <c r="AF12" s="878"/>
      <c r="AG12" s="92"/>
      <c r="AH12" s="114" t="s">
        <v>448</v>
      </c>
      <c r="AI12" s="115">
        <v>2090</v>
      </c>
      <c r="AJ12" s="92"/>
      <c r="AK12" s="105" t="s">
        <v>277</v>
      </c>
      <c r="AL12" s="105" t="s">
        <v>1666</v>
      </c>
      <c r="AM12" s="113" t="s">
        <v>1260</v>
      </c>
      <c r="AN12" s="105" t="s">
        <v>409</v>
      </c>
      <c r="AO12" s="236">
        <v>16500</v>
      </c>
      <c r="AP12" s="243">
        <v>16500</v>
      </c>
      <c r="AQ12" s="243">
        <v>1100</v>
      </c>
      <c r="AR12" s="107"/>
      <c r="AS12" s="107"/>
      <c r="AT12" s="107"/>
      <c r="AU12" s="107"/>
      <c r="AV12" s="107"/>
      <c r="AW12" s="107"/>
      <c r="AX12" s="107"/>
      <c r="AY12" s="107"/>
    </row>
    <row r="13" spans="1:51" ht="16.5" customHeight="1">
      <c r="A13" s="867"/>
      <c r="B13" s="96" t="s">
        <v>60</v>
      </c>
      <c r="C13" s="97">
        <v>1320</v>
      </c>
      <c r="D13" s="98" t="s">
        <v>148</v>
      </c>
      <c r="E13" s="98"/>
      <c r="F13" s="98"/>
      <c r="G13" s="98"/>
      <c r="H13" s="99" t="s">
        <v>294</v>
      </c>
      <c r="I13" s="92"/>
      <c r="J13" s="867"/>
      <c r="K13" s="96" t="s">
        <v>60</v>
      </c>
      <c r="L13" s="97">
        <v>2650</v>
      </c>
      <c r="M13" s="92"/>
      <c r="N13" s="96" t="s">
        <v>187</v>
      </c>
      <c r="O13" s="98" t="s">
        <v>292</v>
      </c>
      <c r="P13" s="100">
        <v>2530</v>
      </c>
      <c r="Q13" s="879"/>
      <c r="R13" s="92"/>
      <c r="S13" s="867"/>
      <c r="T13" s="96" t="s">
        <v>60</v>
      </c>
      <c r="U13" s="101">
        <v>4895</v>
      </c>
      <c r="V13" s="101">
        <v>3795</v>
      </c>
      <c r="W13" s="102">
        <v>3245</v>
      </c>
      <c r="X13" s="102">
        <v>1705</v>
      </c>
      <c r="Y13" s="102">
        <v>1375</v>
      </c>
      <c r="Z13" s="102">
        <v>1045</v>
      </c>
      <c r="AA13" s="99" t="s">
        <v>1284</v>
      </c>
      <c r="AB13" s="92"/>
      <c r="AC13" s="96" t="s">
        <v>187</v>
      </c>
      <c r="AD13" s="98" t="s">
        <v>292</v>
      </c>
      <c r="AE13" s="100">
        <v>3850</v>
      </c>
      <c r="AF13" s="879"/>
      <c r="AG13" s="92"/>
      <c r="AH13" s="116" t="s">
        <v>449</v>
      </c>
      <c r="AI13" s="117">
        <v>1760</v>
      </c>
      <c r="AJ13" s="92"/>
      <c r="AK13" s="105" t="s">
        <v>1580</v>
      </c>
      <c r="AL13" s="105" t="s">
        <v>1580</v>
      </c>
      <c r="AM13" s="110" t="s">
        <v>1259</v>
      </c>
      <c r="AN13" s="105" t="s">
        <v>410</v>
      </c>
      <c r="AO13" s="236">
        <v>14300</v>
      </c>
      <c r="AP13" s="243">
        <v>14300</v>
      </c>
      <c r="AQ13" s="243">
        <v>990</v>
      </c>
      <c r="AR13" s="107"/>
      <c r="AS13" s="107"/>
      <c r="AT13" s="107"/>
      <c r="AU13" s="107"/>
      <c r="AV13" s="107"/>
      <c r="AW13" s="107"/>
      <c r="AX13" s="107"/>
      <c r="AY13" s="107"/>
    </row>
    <row r="14" spans="1:51" ht="16.5" customHeight="1">
      <c r="A14" s="867"/>
      <c r="B14" s="96" t="s">
        <v>62</v>
      </c>
      <c r="C14" s="97">
        <v>1320</v>
      </c>
      <c r="D14" s="98" t="s">
        <v>148</v>
      </c>
      <c r="E14" s="98"/>
      <c r="F14" s="98"/>
      <c r="G14" s="98"/>
      <c r="H14" s="99" t="s">
        <v>294</v>
      </c>
      <c r="I14" s="92"/>
      <c r="J14" s="867"/>
      <c r="K14" s="96" t="s">
        <v>62</v>
      </c>
      <c r="L14" s="97">
        <v>2650</v>
      </c>
      <c r="M14" s="92"/>
      <c r="N14" s="96" t="s">
        <v>296</v>
      </c>
      <c r="O14" s="99" t="s">
        <v>294</v>
      </c>
      <c r="P14" s="100"/>
      <c r="Q14" s="98"/>
      <c r="R14" s="92"/>
      <c r="S14" s="867"/>
      <c r="T14" s="96" t="s">
        <v>62</v>
      </c>
      <c r="U14" s="101">
        <v>4895</v>
      </c>
      <c r="V14" s="101">
        <v>3795</v>
      </c>
      <c r="W14" s="102">
        <v>3245</v>
      </c>
      <c r="X14" s="102">
        <v>1705</v>
      </c>
      <c r="Y14" s="102">
        <v>1375</v>
      </c>
      <c r="Z14" s="102">
        <v>1045</v>
      </c>
      <c r="AA14" s="99" t="s">
        <v>1284</v>
      </c>
      <c r="AB14" s="92"/>
      <c r="AC14" s="96" t="s">
        <v>296</v>
      </c>
      <c r="AD14" s="98" t="s">
        <v>292</v>
      </c>
      <c r="AE14" s="100">
        <v>5500</v>
      </c>
      <c r="AF14" s="98"/>
      <c r="AG14" s="92"/>
      <c r="AH14" s="118" t="s">
        <v>450</v>
      </c>
      <c r="AI14" s="119">
        <v>1430</v>
      </c>
      <c r="AJ14" s="92"/>
      <c r="AK14" s="105" t="s">
        <v>278</v>
      </c>
      <c r="AL14" s="105" t="s">
        <v>278</v>
      </c>
      <c r="AM14" s="110" t="s">
        <v>1259</v>
      </c>
      <c r="AN14" s="105" t="s">
        <v>411</v>
      </c>
      <c r="AO14" s="236">
        <v>7700</v>
      </c>
      <c r="AP14" s="243">
        <v>7700</v>
      </c>
      <c r="AQ14" s="243">
        <v>770</v>
      </c>
      <c r="AR14" s="107"/>
      <c r="AS14" s="107"/>
      <c r="AT14" s="107"/>
      <c r="AU14" s="107"/>
      <c r="AV14" s="107"/>
      <c r="AW14" s="107"/>
      <c r="AX14" s="107"/>
      <c r="AY14" s="107"/>
    </row>
    <row r="15" spans="1:51" ht="16.5" customHeight="1">
      <c r="A15" s="867"/>
      <c r="B15" s="96" t="s">
        <v>64</v>
      </c>
      <c r="C15" s="97">
        <v>1320</v>
      </c>
      <c r="D15" s="98" t="s">
        <v>148</v>
      </c>
      <c r="E15" s="98"/>
      <c r="F15" s="98"/>
      <c r="G15" s="98"/>
      <c r="H15" s="99" t="s">
        <v>294</v>
      </c>
      <c r="I15" s="92"/>
      <c r="J15" s="867"/>
      <c r="K15" s="96" t="s">
        <v>64</v>
      </c>
      <c r="L15" s="97">
        <v>2650</v>
      </c>
      <c r="M15" s="92"/>
      <c r="N15" s="96" t="s">
        <v>297</v>
      </c>
      <c r="O15" s="99" t="s">
        <v>294</v>
      </c>
      <c r="P15" s="100"/>
      <c r="Q15" s="98"/>
      <c r="R15" s="92"/>
      <c r="S15" s="867"/>
      <c r="T15" s="96" t="s">
        <v>64</v>
      </c>
      <c r="U15" s="101">
        <v>4895</v>
      </c>
      <c r="V15" s="101">
        <v>3795</v>
      </c>
      <c r="W15" s="102">
        <v>3245</v>
      </c>
      <c r="X15" s="102">
        <v>1705</v>
      </c>
      <c r="Y15" s="102">
        <v>1375</v>
      </c>
      <c r="Z15" s="102">
        <v>1045</v>
      </c>
      <c r="AA15" s="99" t="s">
        <v>1284</v>
      </c>
      <c r="AB15" s="92"/>
      <c r="AC15" s="96" t="s">
        <v>297</v>
      </c>
      <c r="AD15" s="99" t="s">
        <v>1284</v>
      </c>
      <c r="AE15" s="100"/>
      <c r="AF15" s="98"/>
      <c r="AG15" s="92"/>
      <c r="AH15" s="103" t="s">
        <v>1419</v>
      </c>
      <c r="AI15" s="104">
        <v>7095</v>
      </c>
      <c r="AJ15" s="92"/>
      <c r="AK15" s="105" t="s">
        <v>1526</v>
      </c>
      <c r="AL15" s="105" t="s">
        <v>1526</v>
      </c>
      <c r="AM15" s="110" t="s">
        <v>1259</v>
      </c>
      <c r="AR15" s="107"/>
      <c r="AS15" s="107"/>
      <c r="AT15" s="107"/>
      <c r="AU15" s="107"/>
      <c r="AV15" s="107"/>
      <c r="AW15" s="107"/>
      <c r="AX15" s="107"/>
      <c r="AY15" s="107"/>
    </row>
    <row r="16" spans="1:51" ht="16.5" customHeight="1">
      <c r="A16" s="867"/>
      <c r="B16" s="96" t="s">
        <v>54</v>
      </c>
      <c r="C16" s="97">
        <v>1260</v>
      </c>
      <c r="D16" s="98" t="s">
        <v>148</v>
      </c>
      <c r="E16" s="98"/>
      <c r="F16" s="98"/>
      <c r="G16" s="98"/>
      <c r="H16" s="98" t="s">
        <v>292</v>
      </c>
      <c r="I16" s="92"/>
      <c r="J16" s="867"/>
      <c r="K16" s="96" t="s">
        <v>54</v>
      </c>
      <c r="L16" s="97">
        <v>2650</v>
      </c>
      <c r="M16" s="92"/>
      <c r="N16" s="96" t="s">
        <v>298</v>
      </c>
      <c r="O16" s="99" t="s">
        <v>294</v>
      </c>
      <c r="P16" s="100"/>
      <c r="Q16" s="98"/>
      <c r="R16" s="92"/>
      <c r="S16" s="867"/>
      <c r="T16" s="96" t="s">
        <v>54</v>
      </c>
      <c r="U16" s="101">
        <v>4895</v>
      </c>
      <c r="V16" s="101">
        <v>3795</v>
      </c>
      <c r="W16" s="102">
        <v>3245</v>
      </c>
      <c r="X16" s="102">
        <v>1705</v>
      </c>
      <c r="Y16" s="102">
        <v>1375</v>
      </c>
      <c r="Z16" s="102">
        <v>1045</v>
      </c>
      <c r="AA16" s="98" t="s">
        <v>292</v>
      </c>
      <c r="AB16" s="92"/>
      <c r="AC16" s="96" t="s">
        <v>298</v>
      </c>
      <c r="AD16" s="98" t="s">
        <v>292</v>
      </c>
      <c r="AE16" s="100">
        <v>5500</v>
      </c>
      <c r="AF16" s="98"/>
      <c r="AG16" s="92"/>
      <c r="AH16" s="103" t="s">
        <v>1329</v>
      </c>
      <c r="AI16" s="104">
        <v>7095</v>
      </c>
      <c r="AJ16" s="92"/>
      <c r="AK16" s="105" t="s">
        <v>272</v>
      </c>
      <c r="AL16" s="105" t="s">
        <v>1578</v>
      </c>
      <c r="AM16" s="110" t="s">
        <v>1259</v>
      </c>
      <c r="AR16" s="107"/>
      <c r="AS16" s="1"/>
      <c r="AT16" s="1"/>
      <c r="AU16" s="107"/>
      <c r="AV16" s="107"/>
      <c r="AW16" s="107"/>
      <c r="AX16" s="107"/>
      <c r="AY16" s="107"/>
    </row>
    <row r="17" spans="1:51" ht="16.5" customHeight="1">
      <c r="A17" s="868"/>
      <c r="B17" s="96" t="s">
        <v>95</v>
      </c>
      <c r="C17" s="97">
        <v>1320</v>
      </c>
      <c r="D17" s="98" t="s">
        <v>148</v>
      </c>
      <c r="E17" s="98"/>
      <c r="F17" s="98"/>
      <c r="G17" s="98"/>
      <c r="H17" s="99" t="s">
        <v>294</v>
      </c>
      <c r="I17" s="92"/>
      <c r="J17" s="868"/>
      <c r="K17" s="96" t="s">
        <v>95</v>
      </c>
      <c r="L17" s="97">
        <v>2650</v>
      </c>
      <c r="M17" s="92"/>
      <c r="N17" s="96" t="s">
        <v>299</v>
      </c>
      <c r="O17" s="99" t="s">
        <v>294</v>
      </c>
      <c r="P17" s="100"/>
      <c r="Q17" s="98"/>
      <c r="R17" s="92"/>
      <c r="S17" s="868"/>
      <c r="T17" s="96" t="s">
        <v>95</v>
      </c>
      <c r="U17" s="101">
        <v>4895</v>
      </c>
      <c r="V17" s="101">
        <v>3795</v>
      </c>
      <c r="W17" s="102">
        <v>3245</v>
      </c>
      <c r="X17" s="102">
        <v>1705</v>
      </c>
      <c r="Y17" s="102">
        <v>1375</v>
      </c>
      <c r="Z17" s="102">
        <v>1045</v>
      </c>
      <c r="AA17" s="99" t="s">
        <v>1284</v>
      </c>
      <c r="AB17" s="92"/>
      <c r="AC17" s="96" t="s">
        <v>299</v>
      </c>
      <c r="AD17" s="99" t="s">
        <v>1284</v>
      </c>
      <c r="AE17" s="100"/>
      <c r="AF17" s="98"/>
      <c r="AG17" s="92"/>
      <c r="AH17" s="103" t="s">
        <v>451</v>
      </c>
      <c r="AI17" s="104">
        <v>7095</v>
      </c>
      <c r="AJ17" s="92"/>
      <c r="AK17" s="105" t="s">
        <v>271</v>
      </c>
      <c r="AL17" s="105" t="s">
        <v>271</v>
      </c>
      <c r="AM17" s="110" t="s">
        <v>1259</v>
      </c>
      <c r="AR17" s="107"/>
      <c r="AS17" s="1"/>
      <c r="AT17" s="1"/>
      <c r="AU17" s="107"/>
      <c r="AV17" s="107"/>
      <c r="AW17" s="107"/>
      <c r="AX17" s="107"/>
      <c r="AY17" s="107"/>
    </row>
    <row r="18" spans="1:51" ht="16.5" customHeight="1">
      <c r="A18" s="880" t="s">
        <v>48</v>
      </c>
      <c r="B18" s="96" t="s">
        <v>65</v>
      </c>
      <c r="C18" s="97">
        <v>1320</v>
      </c>
      <c r="D18" s="98" t="s">
        <v>148</v>
      </c>
      <c r="E18" s="98"/>
      <c r="F18" s="98"/>
      <c r="G18" s="98"/>
      <c r="H18" s="99" t="s">
        <v>294</v>
      </c>
      <c r="I18" s="92"/>
      <c r="J18" s="880" t="s">
        <v>48</v>
      </c>
      <c r="K18" s="96" t="s">
        <v>65</v>
      </c>
      <c r="L18" s="97">
        <v>2650</v>
      </c>
      <c r="M18" s="92"/>
      <c r="N18" s="96" t="s">
        <v>300</v>
      </c>
      <c r="O18" s="99" t="s">
        <v>294</v>
      </c>
      <c r="P18" s="100"/>
      <c r="Q18" s="98"/>
      <c r="R18" s="92"/>
      <c r="S18" s="880" t="s">
        <v>48</v>
      </c>
      <c r="T18" s="96" t="s">
        <v>65</v>
      </c>
      <c r="U18" s="101">
        <v>6380</v>
      </c>
      <c r="V18" s="101">
        <v>4895</v>
      </c>
      <c r="W18" s="102">
        <v>4180</v>
      </c>
      <c r="X18" s="102">
        <v>1705</v>
      </c>
      <c r="Y18" s="102">
        <v>1375</v>
      </c>
      <c r="Z18" s="102">
        <v>1045</v>
      </c>
      <c r="AA18" s="99" t="s">
        <v>1284</v>
      </c>
      <c r="AB18" s="92"/>
      <c r="AC18" s="96" t="s">
        <v>300</v>
      </c>
      <c r="AD18" s="99" t="s">
        <v>1284</v>
      </c>
      <c r="AE18" s="100"/>
      <c r="AF18" s="98"/>
      <c r="AG18" s="92"/>
      <c r="AH18" s="103" t="s">
        <v>452</v>
      </c>
      <c r="AI18" s="104">
        <v>5390</v>
      </c>
      <c r="AJ18" s="92"/>
      <c r="AK18" s="105" t="s">
        <v>279</v>
      </c>
      <c r="AL18" s="105" t="s">
        <v>279</v>
      </c>
      <c r="AM18" s="110" t="s">
        <v>1259</v>
      </c>
      <c r="AR18" s="107"/>
      <c r="AS18" s="1"/>
      <c r="AT18" s="1"/>
      <c r="AU18" s="107"/>
      <c r="AV18" s="107"/>
      <c r="AW18" s="107"/>
      <c r="AX18" s="107"/>
      <c r="AY18" s="107"/>
    </row>
    <row r="19" spans="1:51" ht="16.5" customHeight="1">
      <c r="A19" s="880"/>
      <c r="B19" s="96" t="s">
        <v>67</v>
      </c>
      <c r="C19" s="97">
        <v>1320</v>
      </c>
      <c r="D19" s="98" t="s">
        <v>148</v>
      </c>
      <c r="E19" s="98"/>
      <c r="F19" s="98"/>
      <c r="G19" s="98"/>
      <c r="H19" s="99" t="s">
        <v>294</v>
      </c>
      <c r="J19" s="880"/>
      <c r="K19" s="96" t="s">
        <v>67</v>
      </c>
      <c r="L19" s="97">
        <v>2650</v>
      </c>
      <c r="N19" s="96" t="s">
        <v>301</v>
      </c>
      <c r="O19" s="99" t="s">
        <v>294</v>
      </c>
      <c r="P19" s="100"/>
      <c r="Q19" s="98"/>
      <c r="S19" s="880"/>
      <c r="T19" s="96" t="s">
        <v>67</v>
      </c>
      <c r="U19" s="101">
        <v>6380</v>
      </c>
      <c r="V19" s="101">
        <v>4895</v>
      </c>
      <c r="W19" s="102">
        <v>4180</v>
      </c>
      <c r="X19" s="102">
        <v>1705</v>
      </c>
      <c r="Y19" s="102">
        <v>1375</v>
      </c>
      <c r="Z19" s="102">
        <v>1045</v>
      </c>
      <c r="AA19" s="99" t="s">
        <v>1284</v>
      </c>
      <c r="AC19" s="96" t="s">
        <v>301</v>
      </c>
      <c r="AD19" s="98" t="s">
        <v>292</v>
      </c>
      <c r="AE19" s="100">
        <v>3850</v>
      </c>
      <c r="AF19" s="98"/>
      <c r="AH19" s="111" t="s">
        <v>453</v>
      </c>
      <c r="AI19" s="112">
        <v>4565</v>
      </c>
      <c r="AK19" s="105" t="s">
        <v>280</v>
      </c>
      <c r="AL19" s="105" t="s">
        <v>424</v>
      </c>
      <c r="AM19" s="110"/>
      <c r="AS19" s="1"/>
      <c r="AT19" s="1"/>
    </row>
    <row r="20" spans="1:51" ht="16.5" customHeight="1">
      <c r="A20" s="880" t="s">
        <v>49</v>
      </c>
      <c r="B20" s="96" t="s">
        <v>68</v>
      </c>
      <c r="C20" s="97">
        <v>1320</v>
      </c>
      <c r="D20" s="98" t="s">
        <v>148</v>
      </c>
      <c r="E20" s="98"/>
      <c r="F20" s="98"/>
      <c r="G20" s="98"/>
      <c r="H20" s="99" t="s">
        <v>294</v>
      </c>
      <c r="J20" s="880" t="s">
        <v>49</v>
      </c>
      <c r="K20" s="96" t="s">
        <v>68</v>
      </c>
      <c r="L20" s="97">
        <v>2650</v>
      </c>
      <c r="N20" s="96" t="s">
        <v>302</v>
      </c>
      <c r="O20" s="99" t="s">
        <v>294</v>
      </c>
      <c r="P20" s="100"/>
      <c r="Q20" s="98"/>
      <c r="S20" s="880" t="s">
        <v>49</v>
      </c>
      <c r="T20" s="96" t="s">
        <v>68</v>
      </c>
      <c r="U20" s="101">
        <v>6380</v>
      </c>
      <c r="V20" s="101">
        <v>4895</v>
      </c>
      <c r="W20" s="102">
        <v>4180</v>
      </c>
      <c r="X20" s="102">
        <v>1705</v>
      </c>
      <c r="Y20" s="102">
        <v>1375</v>
      </c>
      <c r="Z20" s="102">
        <v>1045</v>
      </c>
      <c r="AA20" s="99" t="s">
        <v>1284</v>
      </c>
      <c r="AC20" s="96" t="s">
        <v>302</v>
      </c>
      <c r="AD20" s="99" t="s">
        <v>1284</v>
      </c>
      <c r="AE20" s="100"/>
      <c r="AF20" s="98"/>
      <c r="AH20" s="111" t="s">
        <v>454</v>
      </c>
      <c r="AI20" s="112">
        <v>4565</v>
      </c>
      <c r="AK20" s="105" t="s">
        <v>1527</v>
      </c>
      <c r="AL20" s="105" t="s">
        <v>1527</v>
      </c>
      <c r="AM20" s="110" t="s">
        <v>1259</v>
      </c>
    </row>
    <row r="21" spans="1:51" ht="16.5" customHeight="1">
      <c r="A21" s="880"/>
      <c r="B21" s="96" t="s">
        <v>69</v>
      </c>
      <c r="C21" s="97">
        <v>1320</v>
      </c>
      <c r="D21" s="98" t="s">
        <v>148</v>
      </c>
      <c r="E21" s="98"/>
      <c r="F21" s="98"/>
      <c r="G21" s="98"/>
      <c r="H21" s="99" t="s">
        <v>294</v>
      </c>
      <c r="J21" s="880"/>
      <c r="K21" s="96" t="s">
        <v>69</v>
      </c>
      <c r="L21" s="97">
        <v>2650</v>
      </c>
      <c r="N21" s="96" t="s">
        <v>303</v>
      </c>
      <c r="O21" s="99" t="s">
        <v>294</v>
      </c>
      <c r="P21" s="100"/>
      <c r="Q21" s="98"/>
      <c r="S21" s="880"/>
      <c r="T21" s="96" t="s">
        <v>69</v>
      </c>
      <c r="U21" s="101">
        <v>6380</v>
      </c>
      <c r="V21" s="101">
        <v>4895</v>
      </c>
      <c r="W21" s="102">
        <v>4180</v>
      </c>
      <c r="X21" s="102">
        <v>1705</v>
      </c>
      <c r="Y21" s="102">
        <v>1375</v>
      </c>
      <c r="Z21" s="102">
        <v>1045</v>
      </c>
      <c r="AA21" s="99" t="s">
        <v>1284</v>
      </c>
      <c r="AC21" s="96" t="s">
        <v>303</v>
      </c>
      <c r="AD21" s="99" t="s">
        <v>1284</v>
      </c>
      <c r="AE21" s="100"/>
      <c r="AF21" s="98"/>
      <c r="AH21" s="111" t="s">
        <v>455</v>
      </c>
      <c r="AI21" s="112">
        <v>4565</v>
      </c>
      <c r="AK21" s="105" t="s">
        <v>281</v>
      </c>
      <c r="AL21" s="105" t="s">
        <v>281</v>
      </c>
      <c r="AM21" s="113" t="s">
        <v>1260</v>
      </c>
    </row>
    <row r="22" spans="1:51" ht="16.5" customHeight="1">
      <c r="A22" s="880"/>
      <c r="B22" s="96" t="s">
        <v>63</v>
      </c>
      <c r="C22" s="97">
        <v>1320</v>
      </c>
      <c r="D22" s="98" t="s">
        <v>148</v>
      </c>
      <c r="E22" s="98"/>
      <c r="F22" s="98"/>
      <c r="G22" s="98"/>
      <c r="H22" s="99" t="s">
        <v>294</v>
      </c>
      <c r="J22" s="880"/>
      <c r="K22" s="96" t="s">
        <v>63</v>
      </c>
      <c r="L22" s="97">
        <v>2650</v>
      </c>
      <c r="N22" s="96" t="s">
        <v>304</v>
      </c>
      <c r="O22" s="99" t="s">
        <v>294</v>
      </c>
      <c r="P22" s="100"/>
      <c r="Q22" s="98"/>
      <c r="S22" s="880"/>
      <c r="T22" s="96" t="s">
        <v>63</v>
      </c>
      <c r="U22" s="101">
        <v>6380</v>
      </c>
      <c r="V22" s="101">
        <v>4895</v>
      </c>
      <c r="W22" s="102">
        <v>4180</v>
      </c>
      <c r="X22" s="102">
        <v>1705</v>
      </c>
      <c r="Y22" s="102">
        <v>1375</v>
      </c>
      <c r="Z22" s="102">
        <v>1045</v>
      </c>
      <c r="AA22" s="99" t="s">
        <v>1284</v>
      </c>
      <c r="AC22" s="96" t="s">
        <v>304</v>
      </c>
      <c r="AD22" s="99" t="s">
        <v>1284</v>
      </c>
      <c r="AE22" s="100"/>
      <c r="AF22" s="98"/>
      <c r="AH22" s="114" t="s">
        <v>456</v>
      </c>
      <c r="AI22" s="115">
        <v>1815</v>
      </c>
      <c r="AK22" s="105" t="s">
        <v>282</v>
      </c>
      <c r="AL22" s="105" t="s">
        <v>282</v>
      </c>
      <c r="AM22" s="110"/>
    </row>
    <row r="23" spans="1:51" ht="16.5" customHeight="1">
      <c r="A23" s="880"/>
      <c r="B23" s="96" t="s">
        <v>66</v>
      </c>
      <c r="C23" s="97">
        <v>1320</v>
      </c>
      <c r="D23" s="98" t="s">
        <v>148</v>
      </c>
      <c r="E23" s="98"/>
      <c r="F23" s="98"/>
      <c r="G23" s="98"/>
      <c r="H23" s="99" t="s">
        <v>294</v>
      </c>
      <c r="J23" s="880"/>
      <c r="K23" s="96" t="s">
        <v>66</v>
      </c>
      <c r="L23" s="97">
        <v>2650</v>
      </c>
      <c r="N23" s="96" t="s">
        <v>305</v>
      </c>
      <c r="O23" s="99" t="s">
        <v>294</v>
      </c>
      <c r="P23" s="100"/>
      <c r="Q23" s="98"/>
      <c r="S23" s="880"/>
      <c r="T23" s="96" t="s">
        <v>66</v>
      </c>
      <c r="U23" s="101">
        <v>6380</v>
      </c>
      <c r="V23" s="101">
        <v>4895</v>
      </c>
      <c r="W23" s="102">
        <v>4180</v>
      </c>
      <c r="X23" s="102">
        <v>1705</v>
      </c>
      <c r="Y23" s="102">
        <v>1375</v>
      </c>
      <c r="Z23" s="102">
        <v>1045</v>
      </c>
      <c r="AA23" s="99" t="s">
        <v>1284</v>
      </c>
      <c r="AC23" s="96" t="s">
        <v>305</v>
      </c>
      <c r="AD23" s="99" t="s">
        <v>1284</v>
      </c>
      <c r="AE23" s="100"/>
      <c r="AF23" s="98"/>
      <c r="AH23" s="114" t="s">
        <v>457</v>
      </c>
      <c r="AI23" s="115">
        <v>1815</v>
      </c>
      <c r="AK23" s="105" t="s">
        <v>1581</v>
      </c>
      <c r="AL23" s="105" t="s">
        <v>1581</v>
      </c>
      <c r="AM23" s="110" t="s">
        <v>1259</v>
      </c>
    </row>
    <row r="24" spans="1:51" ht="16.5" customHeight="1">
      <c r="A24" s="880" t="s">
        <v>50</v>
      </c>
      <c r="B24" s="96" t="s">
        <v>70</v>
      </c>
      <c r="C24" s="97">
        <v>1320</v>
      </c>
      <c r="D24" s="98" t="s">
        <v>148</v>
      </c>
      <c r="E24" s="98"/>
      <c r="F24" s="98"/>
      <c r="G24" s="98"/>
      <c r="H24" s="99" t="s">
        <v>294</v>
      </c>
      <c r="J24" s="880" t="s">
        <v>50</v>
      </c>
      <c r="K24" s="96" t="s">
        <v>70</v>
      </c>
      <c r="L24" s="97">
        <v>2650</v>
      </c>
      <c r="N24" s="96" t="s">
        <v>306</v>
      </c>
      <c r="O24" s="99" t="s">
        <v>294</v>
      </c>
      <c r="P24" s="100"/>
      <c r="Q24" s="98"/>
      <c r="S24" s="880" t="s">
        <v>50</v>
      </c>
      <c r="T24" s="96" t="s">
        <v>70</v>
      </c>
      <c r="U24" s="101">
        <v>6380</v>
      </c>
      <c r="V24" s="101">
        <v>4895</v>
      </c>
      <c r="W24" s="102">
        <v>4180</v>
      </c>
      <c r="X24" s="102">
        <v>1705</v>
      </c>
      <c r="Y24" s="102">
        <v>1375</v>
      </c>
      <c r="Z24" s="102">
        <v>1045</v>
      </c>
      <c r="AA24" s="99" t="s">
        <v>1284</v>
      </c>
      <c r="AC24" s="96" t="s">
        <v>306</v>
      </c>
      <c r="AD24" s="99" t="s">
        <v>1284</v>
      </c>
      <c r="AE24" s="100"/>
      <c r="AF24" s="98"/>
      <c r="AH24" s="116" t="s">
        <v>458</v>
      </c>
      <c r="AI24" s="117">
        <v>1485</v>
      </c>
      <c r="AK24" s="105" t="s">
        <v>1582</v>
      </c>
      <c r="AL24" s="105" t="s">
        <v>1582</v>
      </c>
      <c r="AM24" s="113" t="s">
        <v>1260</v>
      </c>
    </row>
    <row r="25" spans="1:51" ht="16.5" customHeight="1">
      <c r="A25" s="880"/>
      <c r="B25" s="96" t="s">
        <v>71</v>
      </c>
      <c r="C25" s="97">
        <v>1320</v>
      </c>
      <c r="D25" s="98" t="s">
        <v>148</v>
      </c>
      <c r="E25" s="98"/>
      <c r="F25" s="98"/>
      <c r="G25" s="98"/>
      <c r="H25" s="99" t="s">
        <v>294</v>
      </c>
      <c r="J25" s="880"/>
      <c r="K25" s="96" t="s">
        <v>71</v>
      </c>
      <c r="L25" s="97">
        <v>2650</v>
      </c>
      <c r="N25" s="96" t="s">
        <v>307</v>
      </c>
      <c r="O25" s="99" t="s">
        <v>294</v>
      </c>
      <c r="P25" s="100"/>
      <c r="Q25" s="98"/>
      <c r="S25" s="880"/>
      <c r="T25" s="96" t="s">
        <v>71</v>
      </c>
      <c r="U25" s="101">
        <v>6380</v>
      </c>
      <c r="V25" s="101">
        <v>4895</v>
      </c>
      <c r="W25" s="102">
        <v>4180</v>
      </c>
      <c r="X25" s="102">
        <v>1705</v>
      </c>
      <c r="Y25" s="102">
        <v>1375</v>
      </c>
      <c r="Z25" s="102">
        <v>1045</v>
      </c>
      <c r="AA25" s="99" t="s">
        <v>1284</v>
      </c>
      <c r="AC25" s="96" t="s">
        <v>307</v>
      </c>
      <c r="AD25" s="99" t="s">
        <v>1284</v>
      </c>
      <c r="AE25" s="100"/>
      <c r="AF25" s="98"/>
      <c r="AH25" s="118" t="s">
        <v>459</v>
      </c>
      <c r="AI25" s="119">
        <v>1155</v>
      </c>
      <c r="AK25" s="105" t="s">
        <v>1579</v>
      </c>
      <c r="AL25" s="105" t="s">
        <v>1579</v>
      </c>
      <c r="AM25" s="110" t="s">
        <v>1259</v>
      </c>
    </row>
    <row r="26" spans="1:51" ht="16.5" customHeight="1">
      <c r="A26" s="880"/>
      <c r="B26" s="96" t="s">
        <v>72</v>
      </c>
      <c r="C26" s="97">
        <v>1320</v>
      </c>
      <c r="D26" s="98" t="s">
        <v>148</v>
      </c>
      <c r="E26" s="98"/>
      <c r="F26" s="98"/>
      <c r="G26" s="98"/>
      <c r="H26" s="99" t="s">
        <v>294</v>
      </c>
      <c r="J26" s="880"/>
      <c r="K26" s="96" t="s">
        <v>72</v>
      </c>
      <c r="L26" s="97">
        <v>2650</v>
      </c>
      <c r="N26" s="96" t="s">
        <v>293</v>
      </c>
      <c r="O26" s="99" t="s">
        <v>294</v>
      </c>
      <c r="P26" s="100"/>
      <c r="Q26" s="98"/>
      <c r="S26" s="880"/>
      <c r="T26" s="96" t="s">
        <v>72</v>
      </c>
      <c r="U26" s="101">
        <v>6380</v>
      </c>
      <c r="V26" s="101">
        <v>4895</v>
      </c>
      <c r="W26" s="102">
        <v>4180</v>
      </c>
      <c r="X26" s="102">
        <v>1705</v>
      </c>
      <c r="Y26" s="102">
        <v>1375</v>
      </c>
      <c r="Z26" s="102">
        <v>1045</v>
      </c>
      <c r="AA26" s="99" t="s">
        <v>1284</v>
      </c>
      <c r="AC26" s="96" t="s">
        <v>293</v>
      </c>
      <c r="AD26" s="99" t="s">
        <v>1284</v>
      </c>
      <c r="AE26" s="100"/>
      <c r="AF26" s="98"/>
      <c r="AH26" s="103" t="s">
        <v>1420</v>
      </c>
      <c r="AI26" s="104">
        <v>7095</v>
      </c>
    </row>
    <row r="27" spans="1:51" ht="16.5" customHeight="1">
      <c r="A27" s="880"/>
      <c r="B27" s="96" t="s">
        <v>73</v>
      </c>
      <c r="C27" s="97">
        <v>1320</v>
      </c>
      <c r="D27" s="98" t="s">
        <v>148</v>
      </c>
      <c r="E27" s="98"/>
      <c r="F27" s="98"/>
      <c r="G27" s="98"/>
      <c r="H27" s="99" t="s">
        <v>294</v>
      </c>
      <c r="J27" s="880"/>
      <c r="K27" s="96" t="s">
        <v>73</v>
      </c>
      <c r="L27" s="97">
        <v>2650</v>
      </c>
      <c r="N27" s="96" t="s">
        <v>308</v>
      </c>
      <c r="O27" s="99" t="s">
        <v>294</v>
      </c>
      <c r="P27" s="100"/>
      <c r="Q27" s="98"/>
      <c r="S27" s="880"/>
      <c r="T27" s="96" t="s">
        <v>73</v>
      </c>
      <c r="U27" s="101">
        <v>6380</v>
      </c>
      <c r="V27" s="101">
        <v>4895</v>
      </c>
      <c r="W27" s="102">
        <v>4180</v>
      </c>
      <c r="X27" s="102">
        <v>1705</v>
      </c>
      <c r="Y27" s="102">
        <v>1375</v>
      </c>
      <c r="Z27" s="102">
        <v>1045</v>
      </c>
      <c r="AA27" s="99" t="s">
        <v>1284</v>
      </c>
      <c r="AC27" s="96" t="s">
        <v>308</v>
      </c>
      <c r="AD27" s="99" t="s">
        <v>1284</v>
      </c>
      <c r="AE27" s="100"/>
      <c r="AF27" s="98"/>
      <c r="AH27" s="103" t="s">
        <v>1330</v>
      </c>
      <c r="AI27" s="104">
        <v>7095</v>
      </c>
    </row>
    <row r="28" spans="1:51" ht="16.5" customHeight="1">
      <c r="A28" s="880" t="s">
        <v>42</v>
      </c>
      <c r="B28" s="96" t="s">
        <v>74</v>
      </c>
      <c r="C28" s="97">
        <v>1458</v>
      </c>
      <c r="D28" s="98" t="s">
        <v>148</v>
      </c>
      <c r="E28" s="98" t="s">
        <v>148</v>
      </c>
      <c r="F28" s="98"/>
      <c r="G28" s="98"/>
      <c r="H28" s="99" t="s">
        <v>294</v>
      </c>
      <c r="J28" s="880" t="s">
        <v>42</v>
      </c>
      <c r="K28" s="96" t="s">
        <v>74</v>
      </c>
      <c r="L28" s="97">
        <v>2650</v>
      </c>
      <c r="N28" s="96" t="s">
        <v>309</v>
      </c>
      <c r="O28" s="99" t="s">
        <v>294</v>
      </c>
      <c r="P28" s="100"/>
      <c r="Q28" s="98"/>
      <c r="S28" s="880" t="s">
        <v>42</v>
      </c>
      <c r="T28" s="96" t="s">
        <v>74</v>
      </c>
      <c r="U28" s="101">
        <v>6380</v>
      </c>
      <c r="V28" s="101">
        <v>5005</v>
      </c>
      <c r="W28" s="102">
        <v>4180</v>
      </c>
      <c r="X28" s="102">
        <v>1760</v>
      </c>
      <c r="Y28" s="102">
        <v>1430</v>
      </c>
      <c r="Z28" s="102">
        <v>1100</v>
      </c>
      <c r="AA28" s="99" t="s">
        <v>1284</v>
      </c>
      <c r="AC28" s="96" t="s">
        <v>309</v>
      </c>
      <c r="AD28" s="99" t="s">
        <v>1284</v>
      </c>
      <c r="AE28" s="100"/>
      <c r="AF28" s="98"/>
      <c r="AH28" s="103" t="s">
        <v>460</v>
      </c>
      <c r="AI28" s="104">
        <v>7095</v>
      </c>
    </row>
    <row r="29" spans="1:51" ht="16.5" customHeight="1">
      <c r="A29" s="880"/>
      <c r="B29" s="96" t="s">
        <v>100</v>
      </c>
      <c r="C29" s="97">
        <v>1458</v>
      </c>
      <c r="D29" s="98" t="s">
        <v>148</v>
      </c>
      <c r="E29" s="98" t="s">
        <v>148</v>
      </c>
      <c r="F29" s="98"/>
      <c r="G29" s="98"/>
      <c r="H29" s="99" t="s">
        <v>294</v>
      </c>
      <c r="J29" s="880"/>
      <c r="K29" s="96" t="s">
        <v>100</v>
      </c>
      <c r="L29" s="97">
        <v>2650</v>
      </c>
      <c r="N29" s="96" t="s">
        <v>310</v>
      </c>
      <c r="O29" s="99" t="s">
        <v>294</v>
      </c>
      <c r="P29" s="100"/>
      <c r="Q29" s="98"/>
      <c r="S29" s="880"/>
      <c r="T29" s="96" t="s">
        <v>100</v>
      </c>
      <c r="U29" s="101">
        <v>6380</v>
      </c>
      <c r="V29" s="101">
        <v>5005</v>
      </c>
      <c r="W29" s="102">
        <v>4180</v>
      </c>
      <c r="X29" s="102">
        <v>1760</v>
      </c>
      <c r="Y29" s="102">
        <v>1430</v>
      </c>
      <c r="Z29" s="102">
        <v>1100</v>
      </c>
      <c r="AA29" s="99" t="s">
        <v>1284</v>
      </c>
      <c r="AC29" s="96" t="s">
        <v>310</v>
      </c>
      <c r="AD29" s="99" t="s">
        <v>1284</v>
      </c>
      <c r="AE29" s="100"/>
      <c r="AF29" s="98"/>
      <c r="AH29" s="103" t="s">
        <v>461</v>
      </c>
      <c r="AI29" s="104">
        <v>5390</v>
      </c>
    </row>
    <row r="30" spans="1:51" ht="16.5" customHeight="1">
      <c r="A30" s="880"/>
      <c r="B30" s="96" t="s">
        <v>101</v>
      </c>
      <c r="C30" s="97">
        <v>1458</v>
      </c>
      <c r="D30" s="98" t="s">
        <v>148</v>
      </c>
      <c r="E30" s="98" t="s">
        <v>148</v>
      </c>
      <c r="F30" s="98"/>
      <c r="G30" s="98"/>
      <c r="H30" s="99" t="s">
        <v>294</v>
      </c>
      <c r="J30" s="880"/>
      <c r="K30" s="96" t="s">
        <v>101</v>
      </c>
      <c r="L30" s="97">
        <v>2650</v>
      </c>
      <c r="N30" s="96" t="s">
        <v>311</v>
      </c>
      <c r="O30" s="99" t="s">
        <v>294</v>
      </c>
      <c r="P30" s="100"/>
      <c r="Q30" s="98"/>
      <c r="S30" s="880"/>
      <c r="T30" s="96" t="s">
        <v>101</v>
      </c>
      <c r="U30" s="101">
        <v>6380</v>
      </c>
      <c r="V30" s="101">
        <v>5005</v>
      </c>
      <c r="W30" s="102">
        <v>4180</v>
      </c>
      <c r="X30" s="102">
        <v>1760</v>
      </c>
      <c r="Y30" s="102">
        <v>1430</v>
      </c>
      <c r="Z30" s="102">
        <v>1100</v>
      </c>
      <c r="AA30" s="99" t="s">
        <v>1284</v>
      </c>
      <c r="AC30" s="96" t="s">
        <v>311</v>
      </c>
      <c r="AD30" s="99" t="s">
        <v>1284</v>
      </c>
      <c r="AE30" s="100"/>
      <c r="AF30" s="98"/>
      <c r="AH30" s="111" t="s">
        <v>462</v>
      </c>
      <c r="AI30" s="112">
        <v>4565</v>
      </c>
    </row>
    <row r="31" spans="1:51" ht="16.5" customHeight="1">
      <c r="A31" s="880"/>
      <c r="B31" s="96" t="s">
        <v>77</v>
      </c>
      <c r="C31" s="97">
        <v>1458</v>
      </c>
      <c r="D31" s="98" t="s">
        <v>148</v>
      </c>
      <c r="E31" s="98" t="s">
        <v>148</v>
      </c>
      <c r="F31" s="98"/>
      <c r="G31" s="98"/>
      <c r="H31" s="99" t="s">
        <v>294</v>
      </c>
      <c r="J31" s="880"/>
      <c r="K31" s="96" t="s">
        <v>77</v>
      </c>
      <c r="L31" s="97">
        <v>2650</v>
      </c>
      <c r="N31" s="96" t="s">
        <v>312</v>
      </c>
      <c r="O31" s="99" t="s">
        <v>294</v>
      </c>
      <c r="P31" s="100"/>
      <c r="Q31" s="98"/>
      <c r="S31" s="880"/>
      <c r="T31" s="96" t="s">
        <v>77</v>
      </c>
      <c r="U31" s="101">
        <v>6380</v>
      </c>
      <c r="V31" s="101">
        <v>5005</v>
      </c>
      <c r="W31" s="102">
        <v>4180</v>
      </c>
      <c r="X31" s="102">
        <v>1760</v>
      </c>
      <c r="Y31" s="102">
        <v>1430</v>
      </c>
      <c r="Z31" s="102">
        <v>1100</v>
      </c>
      <c r="AA31" s="99" t="s">
        <v>1284</v>
      </c>
      <c r="AC31" s="96" t="s">
        <v>312</v>
      </c>
      <c r="AD31" s="99" t="s">
        <v>1284</v>
      </c>
      <c r="AE31" s="100"/>
      <c r="AF31" s="98"/>
      <c r="AH31" s="111" t="s">
        <v>463</v>
      </c>
      <c r="AI31" s="112">
        <v>4565</v>
      </c>
    </row>
    <row r="32" spans="1:51" ht="16.5" customHeight="1">
      <c r="A32" s="880"/>
      <c r="B32" s="96" t="s">
        <v>75</v>
      </c>
      <c r="C32" s="97">
        <v>1458</v>
      </c>
      <c r="D32" s="98" t="s">
        <v>148</v>
      </c>
      <c r="E32" s="98" t="s">
        <v>148</v>
      </c>
      <c r="F32" s="98"/>
      <c r="G32" s="98"/>
      <c r="H32" s="99" t="s">
        <v>294</v>
      </c>
      <c r="J32" s="880"/>
      <c r="K32" s="96" t="s">
        <v>75</v>
      </c>
      <c r="L32" s="97">
        <v>2650</v>
      </c>
      <c r="N32" s="96" t="s">
        <v>313</v>
      </c>
      <c r="O32" s="99" t="s">
        <v>294</v>
      </c>
      <c r="P32" s="100"/>
      <c r="Q32" s="98"/>
      <c r="S32" s="880"/>
      <c r="T32" s="96" t="s">
        <v>75</v>
      </c>
      <c r="U32" s="101">
        <v>6380</v>
      </c>
      <c r="V32" s="101">
        <v>5005</v>
      </c>
      <c r="W32" s="102">
        <v>4180</v>
      </c>
      <c r="X32" s="102">
        <v>1760</v>
      </c>
      <c r="Y32" s="102">
        <v>1430</v>
      </c>
      <c r="Z32" s="102">
        <v>1100</v>
      </c>
      <c r="AA32" s="99" t="s">
        <v>1284</v>
      </c>
      <c r="AC32" s="96" t="s">
        <v>313</v>
      </c>
      <c r="AD32" s="99" t="s">
        <v>1284</v>
      </c>
      <c r="AE32" s="100"/>
      <c r="AF32" s="98"/>
      <c r="AH32" s="111" t="s">
        <v>464</v>
      </c>
      <c r="AI32" s="112">
        <v>4565</v>
      </c>
    </row>
    <row r="33" spans="1:35" ht="16.5" customHeight="1">
      <c r="A33" s="880"/>
      <c r="B33" s="96" t="s">
        <v>76</v>
      </c>
      <c r="C33" s="97">
        <v>1458</v>
      </c>
      <c r="D33" s="98" t="s">
        <v>148</v>
      </c>
      <c r="E33" s="98" t="s">
        <v>148</v>
      </c>
      <c r="F33" s="98"/>
      <c r="G33" s="98"/>
      <c r="H33" s="99" t="s">
        <v>294</v>
      </c>
      <c r="J33" s="880"/>
      <c r="K33" s="96" t="s">
        <v>76</v>
      </c>
      <c r="L33" s="97">
        <v>2650</v>
      </c>
      <c r="N33" s="96" t="s">
        <v>314</v>
      </c>
      <c r="O33" s="99" t="s">
        <v>294</v>
      </c>
      <c r="P33" s="100"/>
      <c r="Q33" s="98"/>
      <c r="S33" s="880"/>
      <c r="T33" s="96" t="s">
        <v>76</v>
      </c>
      <c r="U33" s="101">
        <v>6380</v>
      </c>
      <c r="V33" s="101">
        <v>5005</v>
      </c>
      <c r="W33" s="102">
        <v>4180</v>
      </c>
      <c r="X33" s="102">
        <v>1760</v>
      </c>
      <c r="Y33" s="102">
        <v>1430</v>
      </c>
      <c r="Z33" s="102">
        <v>1100</v>
      </c>
      <c r="AA33" s="99" t="s">
        <v>1284</v>
      </c>
      <c r="AC33" s="96" t="s">
        <v>314</v>
      </c>
      <c r="AD33" s="99" t="s">
        <v>1284</v>
      </c>
      <c r="AE33" s="100"/>
      <c r="AF33" s="98"/>
      <c r="AH33" s="114" t="s">
        <v>465</v>
      </c>
      <c r="AI33" s="115">
        <v>1815</v>
      </c>
    </row>
    <row r="34" spans="1:35" ht="16.5" customHeight="1">
      <c r="A34" s="880" t="s">
        <v>51</v>
      </c>
      <c r="B34" s="96" t="s">
        <v>78</v>
      </c>
      <c r="C34" s="97">
        <v>1590</v>
      </c>
      <c r="D34" s="98"/>
      <c r="E34" s="98" t="s">
        <v>148</v>
      </c>
      <c r="F34" s="98" t="s">
        <v>148</v>
      </c>
      <c r="G34" s="98"/>
      <c r="H34" s="99" t="s">
        <v>294</v>
      </c>
      <c r="J34" s="880" t="s">
        <v>51</v>
      </c>
      <c r="K34" s="96" t="s">
        <v>78</v>
      </c>
      <c r="L34" s="97">
        <v>2650</v>
      </c>
      <c r="N34" s="96" t="s">
        <v>315</v>
      </c>
      <c r="O34" s="99" t="s">
        <v>294</v>
      </c>
      <c r="P34" s="100"/>
      <c r="Q34" s="98"/>
      <c r="S34" s="880" t="s">
        <v>51</v>
      </c>
      <c r="T34" s="96" t="s">
        <v>78</v>
      </c>
      <c r="U34" s="101">
        <v>7095</v>
      </c>
      <c r="V34" s="101">
        <v>5445</v>
      </c>
      <c r="W34" s="102">
        <v>4565</v>
      </c>
      <c r="X34" s="102">
        <v>1870</v>
      </c>
      <c r="Y34" s="102">
        <v>1540</v>
      </c>
      <c r="Z34" s="102">
        <v>1210</v>
      </c>
      <c r="AA34" s="99" t="s">
        <v>1284</v>
      </c>
      <c r="AC34" s="96" t="s">
        <v>315</v>
      </c>
      <c r="AD34" s="99" t="s">
        <v>1284</v>
      </c>
      <c r="AE34" s="100"/>
      <c r="AF34" s="98"/>
      <c r="AH34" s="114" t="s">
        <v>466</v>
      </c>
      <c r="AI34" s="115">
        <v>1815</v>
      </c>
    </row>
    <row r="35" spans="1:35" ht="16.5" customHeight="1">
      <c r="A35" s="880"/>
      <c r="B35" s="96" t="s">
        <v>79</v>
      </c>
      <c r="C35" s="97">
        <v>1590</v>
      </c>
      <c r="D35" s="98"/>
      <c r="E35" s="98" t="s">
        <v>148</v>
      </c>
      <c r="F35" s="98" t="s">
        <v>148</v>
      </c>
      <c r="G35" s="98"/>
      <c r="H35" s="99" t="s">
        <v>294</v>
      </c>
      <c r="J35" s="880"/>
      <c r="K35" s="96" t="s">
        <v>79</v>
      </c>
      <c r="L35" s="97">
        <v>2650</v>
      </c>
      <c r="N35" s="96" t="s">
        <v>316</v>
      </c>
      <c r="O35" s="99" t="s">
        <v>294</v>
      </c>
      <c r="P35" s="100"/>
      <c r="Q35" s="98"/>
      <c r="S35" s="880"/>
      <c r="T35" s="96" t="s">
        <v>79</v>
      </c>
      <c r="U35" s="101">
        <v>7095</v>
      </c>
      <c r="V35" s="101">
        <v>5445</v>
      </c>
      <c r="W35" s="102">
        <v>4565</v>
      </c>
      <c r="X35" s="102">
        <v>1870</v>
      </c>
      <c r="Y35" s="102">
        <v>1540</v>
      </c>
      <c r="Z35" s="102">
        <v>1210</v>
      </c>
      <c r="AA35" s="99" t="s">
        <v>1284</v>
      </c>
      <c r="AC35" s="96" t="s">
        <v>316</v>
      </c>
      <c r="AD35" s="99" t="s">
        <v>1284</v>
      </c>
      <c r="AE35" s="100"/>
      <c r="AF35" s="98"/>
      <c r="AH35" s="116" t="s">
        <v>467</v>
      </c>
      <c r="AI35" s="117">
        <v>1485</v>
      </c>
    </row>
    <row r="36" spans="1:35" ht="16.5" customHeight="1">
      <c r="A36" s="880"/>
      <c r="B36" s="96" t="s">
        <v>80</v>
      </c>
      <c r="C36" s="97">
        <v>1590</v>
      </c>
      <c r="D36" s="98"/>
      <c r="E36" s="98" t="s">
        <v>148</v>
      </c>
      <c r="F36" s="98" t="s">
        <v>148</v>
      </c>
      <c r="G36" s="98"/>
      <c r="H36" s="99" t="s">
        <v>294</v>
      </c>
      <c r="J36" s="880"/>
      <c r="K36" s="96" t="s">
        <v>80</v>
      </c>
      <c r="L36" s="97">
        <v>2650</v>
      </c>
      <c r="N36" s="96" t="s">
        <v>317</v>
      </c>
      <c r="O36" s="99" t="s">
        <v>294</v>
      </c>
      <c r="P36" s="100"/>
      <c r="Q36" s="98"/>
      <c r="S36" s="880"/>
      <c r="T36" s="96" t="s">
        <v>80</v>
      </c>
      <c r="U36" s="101">
        <v>7095</v>
      </c>
      <c r="V36" s="101">
        <v>5445</v>
      </c>
      <c r="W36" s="102">
        <v>4565</v>
      </c>
      <c r="X36" s="102">
        <v>1870</v>
      </c>
      <c r="Y36" s="102">
        <v>1540</v>
      </c>
      <c r="Z36" s="102">
        <v>1210</v>
      </c>
      <c r="AA36" s="99" t="s">
        <v>1284</v>
      </c>
      <c r="AC36" s="96" t="s">
        <v>317</v>
      </c>
      <c r="AD36" s="99" t="s">
        <v>1284</v>
      </c>
      <c r="AE36" s="100"/>
      <c r="AF36" s="98"/>
      <c r="AH36" s="118" t="s">
        <v>468</v>
      </c>
      <c r="AI36" s="119">
        <v>1155</v>
      </c>
    </row>
    <row r="37" spans="1:35" ht="16.5" customHeight="1">
      <c r="A37" s="880"/>
      <c r="B37" s="96" t="s">
        <v>81</v>
      </c>
      <c r="C37" s="97">
        <v>1590</v>
      </c>
      <c r="D37" s="98"/>
      <c r="E37" s="98" t="s">
        <v>148</v>
      </c>
      <c r="F37" s="98" t="s">
        <v>148</v>
      </c>
      <c r="G37" s="98"/>
      <c r="H37" s="99" t="s">
        <v>294</v>
      </c>
      <c r="J37" s="880"/>
      <c r="K37" s="96" t="s">
        <v>81</v>
      </c>
      <c r="L37" s="97">
        <v>2650</v>
      </c>
      <c r="N37" s="96" t="s">
        <v>318</v>
      </c>
      <c r="O37" s="99" t="s">
        <v>294</v>
      </c>
      <c r="P37" s="100"/>
      <c r="Q37" s="98"/>
      <c r="S37" s="880"/>
      <c r="T37" s="96" t="s">
        <v>81</v>
      </c>
      <c r="U37" s="101">
        <v>7095</v>
      </c>
      <c r="V37" s="101">
        <v>5445</v>
      </c>
      <c r="W37" s="102">
        <v>4565</v>
      </c>
      <c r="X37" s="102">
        <v>1870</v>
      </c>
      <c r="Y37" s="102">
        <v>1540</v>
      </c>
      <c r="Z37" s="102">
        <v>1210</v>
      </c>
      <c r="AA37" s="99" t="s">
        <v>1284</v>
      </c>
      <c r="AC37" s="96" t="s">
        <v>318</v>
      </c>
      <c r="AD37" s="99" t="s">
        <v>1284</v>
      </c>
      <c r="AE37" s="100"/>
      <c r="AF37" s="98"/>
      <c r="AH37" s="103" t="s">
        <v>1421</v>
      </c>
      <c r="AI37" s="104">
        <v>7095</v>
      </c>
    </row>
    <row r="38" spans="1:35" ht="16.5" customHeight="1">
      <c r="A38" s="880"/>
      <c r="B38" s="96" t="s">
        <v>82</v>
      </c>
      <c r="C38" s="97">
        <v>1590</v>
      </c>
      <c r="D38" s="98"/>
      <c r="E38" s="98" t="s">
        <v>148</v>
      </c>
      <c r="F38" s="98" t="s">
        <v>148</v>
      </c>
      <c r="G38" s="98"/>
      <c r="H38" s="99" t="s">
        <v>294</v>
      </c>
      <c r="J38" s="880"/>
      <c r="K38" s="96" t="s">
        <v>82</v>
      </c>
      <c r="L38" s="97">
        <v>2650</v>
      </c>
      <c r="N38" s="96" t="s">
        <v>319</v>
      </c>
      <c r="O38" s="99" t="s">
        <v>294</v>
      </c>
      <c r="P38" s="100"/>
      <c r="Q38" s="98"/>
      <c r="S38" s="880"/>
      <c r="T38" s="96" t="s">
        <v>82</v>
      </c>
      <c r="U38" s="101">
        <v>7095</v>
      </c>
      <c r="V38" s="101">
        <v>5445</v>
      </c>
      <c r="W38" s="102">
        <v>4565</v>
      </c>
      <c r="X38" s="102">
        <v>1870</v>
      </c>
      <c r="Y38" s="102">
        <v>1540</v>
      </c>
      <c r="Z38" s="102">
        <v>1210</v>
      </c>
      <c r="AA38" s="99" t="s">
        <v>1284</v>
      </c>
      <c r="AC38" s="96" t="s">
        <v>319</v>
      </c>
      <c r="AD38" s="99" t="s">
        <v>1284</v>
      </c>
      <c r="AE38" s="100"/>
      <c r="AF38" s="98"/>
      <c r="AH38" s="103" t="s">
        <v>1331</v>
      </c>
      <c r="AI38" s="104">
        <v>7095</v>
      </c>
    </row>
    <row r="39" spans="1:35" ht="16.5" customHeight="1">
      <c r="A39" s="880" t="s">
        <v>43</v>
      </c>
      <c r="B39" s="96" t="s">
        <v>84</v>
      </c>
      <c r="C39" s="97">
        <v>1590</v>
      </c>
      <c r="D39" s="98"/>
      <c r="E39" s="98" t="s">
        <v>148</v>
      </c>
      <c r="F39" s="98" t="s">
        <v>148</v>
      </c>
      <c r="G39" s="98"/>
      <c r="H39" s="99" t="s">
        <v>294</v>
      </c>
      <c r="J39" s="880" t="s">
        <v>43</v>
      </c>
      <c r="K39" s="96" t="s">
        <v>84</v>
      </c>
      <c r="L39" s="97">
        <v>2650</v>
      </c>
      <c r="N39" s="96" t="s">
        <v>320</v>
      </c>
      <c r="O39" s="99" t="s">
        <v>294</v>
      </c>
      <c r="P39" s="100"/>
      <c r="Q39" s="98"/>
      <c r="S39" s="880" t="s">
        <v>43</v>
      </c>
      <c r="T39" s="96" t="s">
        <v>84</v>
      </c>
      <c r="U39" s="101">
        <v>7095</v>
      </c>
      <c r="V39" s="101">
        <v>5445</v>
      </c>
      <c r="W39" s="102">
        <v>4565</v>
      </c>
      <c r="X39" s="102">
        <v>1980</v>
      </c>
      <c r="Y39" s="102">
        <v>1650</v>
      </c>
      <c r="Z39" s="102">
        <v>1320</v>
      </c>
      <c r="AA39" s="99" t="s">
        <v>1284</v>
      </c>
      <c r="AC39" s="96" t="s">
        <v>320</v>
      </c>
      <c r="AD39" s="99" t="s">
        <v>1284</v>
      </c>
      <c r="AE39" s="100"/>
      <c r="AF39" s="98"/>
      <c r="AH39" s="103" t="s">
        <v>469</v>
      </c>
      <c r="AI39" s="104">
        <v>7095</v>
      </c>
    </row>
    <row r="40" spans="1:35" ht="16.5" customHeight="1">
      <c r="A40" s="880"/>
      <c r="B40" s="96" t="s">
        <v>83</v>
      </c>
      <c r="C40" s="97">
        <v>1590</v>
      </c>
      <c r="D40" s="98"/>
      <c r="E40" s="98" t="s">
        <v>148</v>
      </c>
      <c r="F40" s="98" t="s">
        <v>148</v>
      </c>
      <c r="G40" s="98"/>
      <c r="H40" s="99" t="s">
        <v>294</v>
      </c>
      <c r="J40" s="880"/>
      <c r="K40" s="96" t="s">
        <v>83</v>
      </c>
      <c r="L40" s="97">
        <v>2650</v>
      </c>
      <c r="N40" s="96" t="s">
        <v>321</v>
      </c>
      <c r="O40" s="99" t="s">
        <v>294</v>
      </c>
      <c r="P40" s="100"/>
      <c r="Q40" s="98"/>
      <c r="S40" s="880"/>
      <c r="T40" s="96" t="s">
        <v>83</v>
      </c>
      <c r="U40" s="101">
        <v>7095</v>
      </c>
      <c r="V40" s="101">
        <v>5445</v>
      </c>
      <c r="W40" s="102">
        <v>4565</v>
      </c>
      <c r="X40" s="102">
        <v>1980</v>
      </c>
      <c r="Y40" s="102">
        <v>1650</v>
      </c>
      <c r="Z40" s="102">
        <v>1320</v>
      </c>
      <c r="AA40" s="99" t="s">
        <v>1284</v>
      </c>
      <c r="AC40" s="96" t="s">
        <v>321</v>
      </c>
      <c r="AD40" s="99" t="s">
        <v>1284</v>
      </c>
      <c r="AE40" s="100"/>
      <c r="AF40" s="98"/>
      <c r="AH40" s="103" t="s">
        <v>470</v>
      </c>
      <c r="AI40" s="104">
        <v>5390</v>
      </c>
    </row>
    <row r="41" spans="1:35" ht="16.5" customHeight="1">
      <c r="A41" s="880"/>
      <c r="B41" s="96" t="s">
        <v>85</v>
      </c>
      <c r="C41" s="97">
        <v>1590</v>
      </c>
      <c r="D41" s="98"/>
      <c r="E41" s="98" t="s">
        <v>148</v>
      </c>
      <c r="F41" s="98" t="s">
        <v>148</v>
      </c>
      <c r="G41" s="98"/>
      <c r="H41" s="99" t="s">
        <v>294</v>
      </c>
      <c r="J41" s="880"/>
      <c r="K41" s="96" t="s">
        <v>85</v>
      </c>
      <c r="L41" s="97">
        <v>2650</v>
      </c>
      <c r="N41" s="96" t="s">
        <v>322</v>
      </c>
      <c r="O41" s="99" t="s">
        <v>294</v>
      </c>
      <c r="P41" s="100"/>
      <c r="Q41" s="98"/>
      <c r="S41" s="880"/>
      <c r="T41" s="96" t="s">
        <v>85</v>
      </c>
      <c r="U41" s="101">
        <v>7095</v>
      </c>
      <c r="V41" s="101">
        <v>5445</v>
      </c>
      <c r="W41" s="102">
        <v>4565</v>
      </c>
      <c r="X41" s="102">
        <v>1980</v>
      </c>
      <c r="Y41" s="102">
        <v>1650</v>
      </c>
      <c r="Z41" s="102">
        <v>1320</v>
      </c>
      <c r="AA41" s="99" t="s">
        <v>1284</v>
      </c>
      <c r="AC41" s="96" t="s">
        <v>322</v>
      </c>
      <c r="AD41" s="99" t="s">
        <v>1284</v>
      </c>
      <c r="AE41" s="100"/>
      <c r="AF41" s="98"/>
      <c r="AH41" s="111" t="s">
        <v>471</v>
      </c>
      <c r="AI41" s="112">
        <v>4565</v>
      </c>
    </row>
    <row r="42" spans="1:35" ht="16.5" customHeight="1">
      <c r="A42" s="880"/>
      <c r="B42" s="96" t="s">
        <v>86</v>
      </c>
      <c r="C42" s="97">
        <v>1590</v>
      </c>
      <c r="D42" s="98"/>
      <c r="E42" s="98" t="s">
        <v>148</v>
      </c>
      <c r="F42" s="98" t="s">
        <v>148</v>
      </c>
      <c r="G42" s="98"/>
      <c r="H42" s="99" t="s">
        <v>294</v>
      </c>
      <c r="J42" s="880"/>
      <c r="K42" s="96" t="s">
        <v>86</v>
      </c>
      <c r="L42" s="97">
        <v>2650</v>
      </c>
      <c r="N42" s="96" t="s">
        <v>323</v>
      </c>
      <c r="O42" s="99" t="s">
        <v>294</v>
      </c>
      <c r="P42" s="100"/>
      <c r="Q42" s="98"/>
      <c r="S42" s="880"/>
      <c r="T42" s="96" t="s">
        <v>86</v>
      </c>
      <c r="U42" s="101">
        <v>7095</v>
      </c>
      <c r="V42" s="101">
        <v>5445</v>
      </c>
      <c r="W42" s="102">
        <v>4565</v>
      </c>
      <c r="X42" s="102">
        <v>1980</v>
      </c>
      <c r="Y42" s="102">
        <v>1650</v>
      </c>
      <c r="Z42" s="102">
        <v>1320</v>
      </c>
      <c r="AA42" s="99" t="s">
        <v>1284</v>
      </c>
      <c r="AC42" s="96" t="s">
        <v>323</v>
      </c>
      <c r="AD42" s="99" t="s">
        <v>1284</v>
      </c>
      <c r="AE42" s="100"/>
      <c r="AF42" s="98"/>
      <c r="AH42" s="111" t="s">
        <v>472</v>
      </c>
      <c r="AI42" s="112">
        <v>4565</v>
      </c>
    </row>
    <row r="43" spans="1:35" ht="16.5" customHeight="1">
      <c r="A43" s="880" t="s">
        <v>46</v>
      </c>
      <c r="B43" s="96" t="s">
        <v>87</v>
      </c>
      <c r="C43" s="97">
        <v>2387</v>
      </c>
      <c r="D43" s="98"/>
      <c r="E43" s="98" t="s">
        <v>148</v>
      </c>
      <c r="F43" s="98" t="s">
        <v>148</v>
      </c>
      <c r="G43" s="98" t="s">
        <v>148</v>
      </c>
      <c r="H43" s="99" t="s">
        <v>294</v>
      </c>
      <c r="J43" s="880" t="s">
        <v>46</v>
      </c>
      <c r="K43" s="96" t="s">
        <v>87</v>
      </c>
      <c r="L43" s="97">
        <v>2650</v>
      </c>
      <c r="N43" s="96" t="s">
        <v>324</v>
      </c>
      <c r="O43" s="99" t="s">
        <v>294</v>
      </c>
      <c r="P43" s="100"/>
      <c r="Q43" s="98"/>
      <c r="S43" s="866" t="s">
        <v>430</v>
      </c>
      <c r="T43" s="96" t="s">
        <v>87</v>
      </c>
      <c r="U43" s="101">
        <v>7810</v>
      </c>
      <c r="V43" s="101">
        <v>5940</v>
      </c>
      <c r="W43" s="102">
        <v>5005</v>
      </c>
      <c r="X43" s="102">
        <v>2090</v>
      </c>
      <c r="Y43" s="102">
        <v>1760</v>
      </c>
      <c r="Z43" s="102">
        <v>1430</v>
      </c>
      <c r="AA43" s="99" t="s">
        <v>1284</v>
      </c>
      <c r="AC43" s="96" t="s">
        <v>324</v>
      </c>
      <c r="AD43" s="99" t="s">
        <v>1284</v>
      </c>
      <c r="AE43" s="100"/>
      <c r="AF43" s="98"/>
      <c r="AH43" s="111" t="s">
        <v>473</v>
      </c>
      <c r="AI43" s="112">
        <v>4565</v>
      </c>
    </row>
    <row r="44" spans="1:35" ht="16.5" customHeight="1">
      <c r="A44" s="880"/>
      <c r="B44" s="96" t="s">
        <v>90</v>
      </c>
      <c r="C44" s="97">
        <v>2387</v>
      </c>
      <c r="D44" s="98"/>
      <c r="E44" s="98" t="s">
        <v>148</v>
      </c>
      <c r="F44" s="98" t="s">
        <v>148</v>
      </c>
      <c r="G44" s="98" t="s">
        <v>148</v>
      </c>
      <c r="H44" s="99" t="s">
        <v>294</v>
      </c>
      <c r="J44" s="880"/>
      <c r="K44" s="96" t="s">
        <v>90</v>
      </c>
      <c r="L44" s="97">
        <v>2650</v>
      </c>
      <c r="N44" s="96" t="s">
        <v>325</v>
      </c>
      <c r="O44" s="99" t="s">
        <v>294</v>
      </c>
      <c r="P44" s="100"/>
      <c r="Q44" s="98"/>
      <c r="S44" s="867"/>
      <c r="T44" s="96" t="s">
        <v>90</v>
      </c>
      <c r="U44" s="101">
        <v>7810</v>
      </c>
      <c r="V44" s="101">
        <v>5940</v>
      </c>
      <c r="W44" s="102">
        <v>5005</v>
      </c>
      <c r="X44" s="102">
        <v>2090</v>
      </c>
      <c r="Y44" s="102">
        <v>1760</v>
      </c>
      <c r="Z44" s="102">
        <v>1430</v>
      </c>
      <c r="AA44" s="99" t="s">
        <v>1284</v>
      </c>
      <c r="AC44" s="96" t="s">
        <v>325</v>
      </c>
      <c r="AD44" s="99" t="s">
        <v>1284</v>
      </c>
      <c r="AE44" s="100"/>
      <c r="AF44" s="98"/>
      <c r="AH44" s="114" t="s">
        <v>474</v>
      </c>
      <c r="AI44" s="115">
        <v>1815</v>
      </c>
    </row>
    <row r="45" spans="1:35" ht="16.5" customHeight="1">
      <c r="A45" s="880"/>
      <c r="B45" s="96" t="s">
        <v>91</v>
      </c>
      <c r="C45" s="97">
        <v>2387</v>
      </c>
      <c r="D45" s="98"/>
      <c r="E45" s="98" t="s">
        <v>148</v>
      </c>
      <c r="F45" s="98" t="s">
        <v>148</v>
      </c>
      <c r="G45" s="98" t="s">
        <v>148</v>
      </c>
      <c r="H45" s="99" t="s">
        <v>294</v>
      </c>
      <c r="J45" s="880"/>
      <c r="K45" s="96" t="s">
        <v>91</v>
      </c>
      <c r="L45" s="97">
        <v>2650</v>
      </c>
      <c r="N45" s="96" t="s">
        <v>326</v>
      </c>
      <c r="O45" s="99" t="s">
        <v>294</v>
      </c>
      <c r="P45" s="100"/>
      <c r="Q45" s="98"/>
      <c r="S45" s="867"/>
      <c r="T45" s="96" t="s">
        <v>91</v>
      </c>
      <c r="U45" s="101">
        <v>7810</v>
      </c>
      <c r="V45" s="101">
        <v>5940</v>
      </c>
      <c r="W45" s="102">
        <v>5005</v>
      </c>
      <c r="X45" s="102">
        <v>2090</v>
      </c>
      <c r="Y45" s="102">
        <v>1760</v>
      </c>
      <c r="Z45" s="102">
        <v>1430</v>
      </c>
      <c r="AA45" s="99" t="s">
        <v>1284</v>
      </c>
      <c r="AC45" s="96" t="s">
        <v>326</v>
      </c>
      <c r="AD45" s="99" t="s">
        <v>1284</v>
      </c>
      <c r="AE45" s="100"/>
      <c r="AF45" s="98"/>
      <c r="AH45" s="114" t="s">
        <v>475</v>
      </c>
      <c r="AI45" s="115">
        <v>1815</v>
      </c>
    </row>
    <row r="46" spans="1:35" ht="16.5" customHeight="1">
      <c r="A46" s="880"/>
      <c r="B46" s="96" t="s">
        <v>92</v>
      </c>
      <c r="C46" s="97">
        <v>2387</v>
      </c>
      <c r="D46" s="98"/>
      <c r="E46" s="98" t="s">
        <v>148</v>
      </c>
      <c r="F46" s="98" t="s">
        <v>148</v>
      </c>
      <c r="G46" s="98" t="s">
        <v>148</v>
      </c>
      <c r="H46" s="99" t="s">
        <v>294</v>
      </c>
      <c r="J46" s="880"/>
      <c r="K46" s="96" t="s">
        <v>92</v>
      </c>
      <c r="L46" s="97">
        <v>2650</v>
      </c>
      <c r="N46" s="96" t="s">
        <v>327</v>
      </c>
      <c r="O46" s="99" t="s">
        <v>294</v>
      </c>
      <c r="P46" s="100"/>
      <c r="Q46" s="98"/>
      <c r="S46" s="867"/>
      <c r="T46" s="96" t="s">
        <v>92</v>
      </c>
      <c r="U46" s="101">
        <v>7810</v>
      </c>
      <c r="V46" s="101">
        <v>5940</v>
      </c>
      <c r="W46" s="102">
        <v>5005</v>
      </c>
      <c r="X46" s="102">
        <v>2090</v>
      </c>
      <c r="Y46" s="102">
        <v>1760</v>
      </c>
      <c r="Z46" s="102">
        <v>1430</v>
      </c>
      <c r="AA46" s="99" t="s">
        <v>1284</v>
      </c>
      <c r="AC46" s="96" t="s">
        <v>327</v>
      </c>
      <c r="AD46" s="99" t="s">
        <v>1284</v>
      </c>
      <c r="AE46" s="100"/>
      <c r="AF46" s="98"/>
      <c r="AH46" s="116" t="s">
        <v>476</v>
      </c>
      <c r="AI46" s="117">
        <v>1485</v>
      </c>
    </row>
    <row r="47" spans="1:35" ht="16.5" customHeight="1">
      <c r="A47" s="880"/>
      <c r="B47" s="96" t="s">
        <v>88</v>
      </c>
      <c r="C47" s="97">
        <v>2387</v>
      </c>
      <c r="D47" s="98"/>
      <c r="E47" s="98" t="s">
        <v>148</v>
      </c>
      <c r="F47" s="98" t="s">
        <v>148</v>
      </c>
      <c r="G47" s="98" t="s">
        <v>148</v>
      </c>
      <c r="H47" s="99" t="s">
        <v>294</v>
      </c>
      <c r="J47" s="880"/>
      <c r="K47" s="96" t="s">
        <v>88</v>
      </c>
      <c r="L47" s="97">
        <v>2650</v>
      </c>
      <c r="N47" s="96" t="s">
        <v>328</v>
      </c>
      <c r="O47" s="99" t="s">
        <v>294</v>
      </c>
      <c r="P47" s="100"/>
      <c r="Q47" s="98"/>
      <c r="S47" s="868"/>
      <c r="T47" s="96" t="s">
        <v>88</v>
      </c>
      <c r="U47" s="101">
        <v>7810</v>
      </c>
      <c r="V47" s="101">
        <v>5940</v>
      </c>
      <c r="W47" s="102">
        <v>5005</v>
      </c>
      <c r="X47" s="102">
        <v>2090</v>
      </c>
      <c r="Y47" s="102">
        <v>1760</v>
      </c>
      <c r="Z47" s="102">
        <v>1430</v>
      </c>
      <c r="AA47" s="99" t="s">
        <v>1284</v>
      </c>
      <c r="AC47" s="96" t="s">
        <v>328</v>
      </c>
      <c r="AD47" s="99" t="s">
        <v>1284</v>
      </c>
      <c r="AE47" s="100"/>
      <c r="AF47" s="98"/>
      <c r="AH47" s="118" t="s">
        <v>477</v>
      </c>
      <c r="AI47" s="119">
        <v>1155</v>
      </c>
    </row>
    <row r="48" spans="1:35" ht="16.5" customHeight="1">
      <c r="A48" s="880"/>
      <c r="B48" s="96" t="s">
        <v>89</v>
      </c>
      <c r="C48" s="97">
        <v>2387</v>
      </c>
      <c r="D48" s="98"/>
      <c r="E48" s="98" t="s">
        <v>148</v>
      </c>
      <c r="F48" s="98" t="s">
        <v>148</v>
      </c>
      <c r="G48" s="98" t="s">
        <v>148</v>
      </c>
      <c r="H48" s="99" t="s">
        <v>294</v>
      </c>
      <c r="J48" s="880"/>
      <c r="K48" s="96" t="s">
        <v>89</v>
      </c>
      <c r="L48" s="97">
        <v>2650</v>
      </c>
      <c r="N48" s="96" t="s">
        <v>329</v>
      </c>
      <c r="O48" s="99" t="s">
        <v>294</v>
      </c>
      <c r="P48" s="100"/>
      <c r="Q48" s="98"/>
      <c r="S48" s="866" t="s">
        <v>225</v>
      </c>
      <c r="T48" s="96" t="s">
        <v>89</v>
      </c>
      <c r="U48" s="101">
        <v>8690</v>
      </c>
      <c r="V48" s="101">
        <v>6545</v>
      </c>
      <c r="W48" s="102">
        <v>5500</v>
      </c>
      <c r="X48" s="102">
        <v>2090</v>
      </c>
      <c r="Y48" s="102">
        <v>1760</v>
      </c>
      <c r="Z48" s="102">
        <v>1430</v>
      </c>
      <c r="AA48" s="99" t="s">
        <v>1284</v>
      </c>
      <c r="AC48" s="96" t="s">
        <v>329</v>
      </c>
      <c r="AD48" s="99" t="s">
        <v>1284</v>
      </c>
      <c r="AE48" s="100"/>
      <c r="AF48" s="98"/>
      <c r="AH48" s="103" t="s">
        <v>1422</v>
      </c>
      <c r="AI48" s="104">
        <v>6600</v>
      </c>
    </row>
    <row r="49" spans="1:35" ht="16.5" customHeight="1">
      <c r="A49" s="880"/>
      <c r="B49" s="96" t="s">
        <v>93</v>
      </c>
      <c r="C49" s="97">
        <v>2387</v>
      </c>
      <c r="D49" s="98"/>
      <c r="E49" s="98" t="s">
        <v>148</v>
      </c>
      <c r="F49" s="98" t="s">
        <v>148</v>
      </c>
      <c r="G49" s="98" t="s">
        <v>148</v>
      </c>
      <c r="H49" s="99" t="s">
        <v>294</v>
      </c>
      <c r="J49" s="880"/>
      <c r="K49" s="96" t="s">
        <v>93</v>
      </c>
      <c r="L49" s="97">
        <v>2650</v>
      </c>
      <c r="N49" s="96" t="s">
        <v>330</v>
      </c>
      <c r="O49" s="99" t="s">
        <v>294</v>
      </c>
      <c r="P49" s="100"/>
      <c r="Q49" s="98"/>
      <c r="S49" s="868"/>
      <c r="T49" s="96" t="s">
        <v>93</v>
      </c>
      <c r="U49" s="101">
        <v>8690</v>
      </c>
      <c r="V49" s="101">
        <v>6545</v>
      </c>
      <c r="W49" s="102">
        <v>5500</v>
      </c>
      <c r="X49" s="102">
        <v>2090</v>
      </c>
      <c r="Y49" s="102">
        <v>1760</v>
      </c>
      <c r="Z49" s="102">
        <v>1430</v>
      </c>
      <c r="AA49" s="99" t="s">
        <v>1284</v>
      </c>
      <c r="AC49" s="96" t="s">
        <v>330</v>
      </c>
      <c r="AD49" s="99" t="s">
        <v>1284</v>
      </c>
      <c r="AE49" s="100"/>
      <c r="AF49" s="98"/>
      <c r="AH49" s="103" t="s">
        <v>1332</v>
      </c>
      <c r="AI49" s="104">
        <v>6600</v>
      </c>
    </row>
    <row r="50" spans="1:35" ht="16.5" customHeight="1">
      <c r="A50" s="95" t="s">
        <v>45</v>
      </c>
      <c r="B50" s="96" t="s">
        <v>94</v>
      </c>
      <c r="C50" s="97">
        <v>2475</v>
      </c>
      <c r="D50" s="98"/>
      <c r="E50" s="98"/>
      <c r="F50" s="98"/>
      <c r="G50" s="98" t="s">
        <v>148</v>
      </c>
      <c r="H50" s="99" t="s">
        <v>294</v>
      </c>
      <c r="J50" s="95" t="s">
        <v>45</v>
      </c>
      <c r="K50" s="96" t="s">
        <v>94</v>
      </c>
      <c r="L50" s="97">
        <v>2650</v>
      </c>
      <c r="N50" s="96" t="s">
        <v>331</v>
      </c>
      <c r="O50" s="99" t="s">
        <v>294</v>
      </c>
      <c r="P50" s="100"/>
      <c r="Q50" s="98"/>
      <c r="S50" s="95" t="s">
        <v>45</v>
      </c>
      <c r="T50" s="96" t="s">
        <v>94</v>
      </c>
      <c r="U50" s="101"/>
      <c r="V50" s="101"/>
      <c r="W50" s="102"/>
      <c r="X50" s="102"/>
      <c r="Y50" s="102"/>
      <c r="Z50" s="102"/>
      <c r="AA50" s="99" t="s">
        <v>1284</v>
      </c>
      <c r="AC50" s="96" t="s">
        <v>331</v>
      </c>
      <c r="AD50" s="99" t="s">
        <v>1284</v>
      </c>
      <c r="AE50" s="100"/>
      <c r="AF50" s="98"/>
      <c r="AH50" s="103" t="s">
        <v>478</v>
      </c>
      <c r="AI50" s="104">
        <v>6600</v>
      </c>
    </row>
    <row r="51" spans="1:35" ht="16.5" customHeight="1">
      <c r="A51" s="120" t="s">
        <v>44</v>
      </c>
      <c r="B51" s="121" t="s">
        <v>44</v>
      </c>
      <c r="C51" s="122">
        <v>1958</v>
      </c>
      <c r="D51" s="123"/>
      <c r="E51" s="123"/>
      <c r="F51" s="123"/>
      <c r="G51" s="123" t="s">
        <v>147</v>
      </c>
      <c r="H51" s="124" t="s">
        <v>294</v>
      </c>
      <c r="J51" s="120" t="s">
        <v>44</v>
      </c>
      <c r="K51" s="121" t="s">
        <v>44</v>
      </c>
      <c r="L51" s="122">
        <v>2650</v>
      </c>
      <c r="N51" s="96" t="s">
        <v>332</v>
      </c>
      <c r="O51" s="99" t="s">
        <v>294</v>
      </c>
      <c r="P51" s="100"/>
      <c r="Q51" s="98"/>
      <c r="S51" s="120" t="s">
        <v>44</v>
      </c>
      <c r="T51" s="121" t="s">
        <v>44</v>
      </c>
      <c r="U51" s="125">
        <v>8745</v>
      </c>
      <c r="V51" s="125">
        <v>6985</v>
      </c>
      <c r="W51" s="126">
        <v>5500</v>
      </c>
      <c r="X51" s="126">
        <v>2090</v>
      </c>
      <c r="Y51" s="126">
        <v>1760</v>
      </c>
      <c r="Z51" s="126">
        <v>1430</v>
      </c>
      <c r="AA51" s="124" t="s">
        <v>1284</v>
      </c>
      <c r="AC51" s="96" t="s">
        <v>332</v>
      </c>
      <c r="AD51" s="99" t="s">
        <v>1284</v>
      </c>
      <c r="AE51" s="100"/>
      <c r="AF51" s="98"/>
      <c r="AH51" s="103" t="s">
        <v>479</v>
      </c>
      <c r="AI51" s="104">
        <v>5060</v>
      </c>
    </row>
    <row r="52" spans="1:35" ht="16.5" customHeight="1">
      <c r="A52" s="875" t="s">
        <v>47</v>
      </c>
      <c r="B52" s="121" t="s">
        <v>102</v>
      </c>
      <c r="C52" s="122">
        <v>1320</v>
      </c>
      <c r="D52" s="123" t="s">
        <v>147</v>
      </c>
      <c r="E52" s="123" t="s">
        <v>147</v>
      </c>
      <c r="F52" s="123"/>
      <c r="G52" s="123"/>
      <c r="H52" s="124" t="s">
        <v>294</v>
      </c>
      <c r="J52" s="875" t="s">
        <v>47</v>
      </c>
      <c r="K52" s="121" t="s">
        <v>102</v>
      </c>
      <c r="L52" s="122">
        <v>2650</v>
      </c>
      <c r="N52" s="96" t="s">
        <v>333</v>
      </c>
      <c r="O52" s="99" t="s">
        <v>294</v>
      </c>
      <c r="P52" s="100"/>
      <c r="Q52" s="98"/>
      <c r="S52" s="869" t="s">
        <v>429</v>
      </c>
      <c r="T52" s="121" t="s">
        <v>102</v>
      </c>
      <c r="U52" s="125">
        <v>7095</v>
      </c>
      <c r="V52" s="125">
        <v>5390</v>
      </c>
      <c r="W52" s="126">
        <v>4565</v>
      </c>
      <c r="X52" s="126">
        <v>1815</v>
      </c>
      <c r="Y52" s="126">
        <v>1485</v>
      </c>
      <c r="Z52" s="126">
        <v>1155</v>
      </c>
      <c r="AA52" s="124" t="s">
        <v>1284</v>
      </c>
      <c r="AC52" s="96" t="s">
        <v>333</v>
      </c>
      <c r="AD52" s="99" t="s">
        <v>1284</v>
      </c>
      <c r="AE52" s="100"/>
      <c r="AF52" s="98"/>
      <c r="AH52" s="111" t="s">
        <v>480</v>
      </c>
      <c r="AI52" s="112">
        <v>4290</v>
      </c>
    </row>
    <row r="53" spans="1:35" ht="16.5" customHeight="1">
      <c r="A53" s="875"/>
      <c r="B53" s="121" t="s">
        <v>103</v>
      </c>
      <c r="C53" s="122">
        <v>1320</v>
      </c>
      <c r="D53" s="123" t="s">
        <v>147</v>
      </c>
      <c r="E53" s="123" t="s">
        <v>147</v>
      </c>
      <c r="F53" s="123"/>
      <c r="G53" s="123"/>
      <c r="H53" s="124" t="s">
        <v>294</v>
      </c>
      <c r="J53" s="875"/>
      <c r="K53" s="121" t="s">
        <v>103</v>
      </c>
      <c r="L53" s="122">
        <v>2650</v>
      </c>
      <c r="N53" s="96" t="s">
        <v>334</v>
      </c>
      <c r="O53" s="99" t="s">
        <v>294</v>
      </c>
      <c r="P53" s="100"/>
      <c r="Q53" s="98"/>
      <c r="S53" s="870"/>
      <c r="T53" s="121" t="s">
        <v>103</v>
      </c>
      <c r="U53" s="125">
        <v>7095</v>
      </c>
      <c r="V53" s="125">
        <v>5390</v>
      </c>
      <c r="W53" s="126">
        <v>4565</v>
      </c>
      <c r="X53" s="126">
        <v>1815</v>
      </c>
      <c r="Y53" s="126">
        <v>1485</v>
      </c>
      <c r="Z53" s="126">
        <v>1155</v>
      </c>
      <c r="AA53" s="124" t="s">
        <v>1284</v>
      </c>
      <c r="AC53" s="96" t="s">
        <v>334</v>
      </c>
      <c r="AD53" s="99" t="s">
        <v>1284</v>
      </c>
      <c r="AE53" s="100"/>
      <c r="AF53" s="98"/>
      <c r="AH53" s="111" t="s">
        <v>481</v>
      </c>
      <c r="AI53" s="112">
        <v>4290</v>
      </c>
    </row>
    <row r="54" spans="1:35" ht="16.5" customHeight="1">
      <c r="A54" s="875"/>
      <c r="B54" s="121" t="s">
        <v>104</v>
      </c>
      <c r="C54" s="122">
        <v>1320</v>
      </c>
      <c r="D54" s="123" t="s">
        <v>147</v>
      </c>
      <c r="E54" s="123" t="s">
        <v>147</v>
      </c>
      <c r="F54" s="123"/>
      <c r="G54" s="123"/>
      <c r="H54" s="124" t="s">
        <v>294</v>
      </c>
      <c r="J54" s="875"/>
      <c r="K54" s="121" t="s">
        <v>104</v>
      </c>
      <c r="L54" s="122">
        <v>2650</v>
      </c>
      <c r="N54" s="96" t="s">
        <v>335</v>
      </c>
      <c r="O54" s="99" t="s">
        <v>294</v>
      </c>
      <c r="P54" s="100"/>
      <c r="Q54" s="98"/>
      <c r="S54" s="871"/>
      <c r="T54" s="121" t="s">
        <v>105</v>
      </c>
      <c r="U54" s="125">
        <v>7095</v>
      </c>
      <c r="V54" s="125">
        <v>5390</v>
      </c>
      <c r="W54" s="126">
        <v>4565</v>
      </c>
      <c r="X54" s="126">
        <v>1815</v>
      </c>
      <c r="Y54" s="126">
        <v>1485</v>
      </c>
      <c r="Z54" s="126">
        <v>1155</v>
      </c>
      <c r="AA54" s="124" t="s">
        <v>1284</v>
      </c>
      <c r="AC54" s="96" t="s">
        <v>335</v>
      </c>
      <c r="AD54" s="99" t="s">
        <v>1284</v>
      </c>
      <c r="AE54" s="100"/>
      <c r="AF54" s="98"/>
      <c r="AH54" s="111" t="s">
        <v>482</v>
      </c>
      <c r="AI54" s="112">
        <v>4290</v>
      </c>
    </row>
    <row r="55" spans="1:35" ht="16.5" customHeight="1">
      <c r="A55" s="875"/>
      <c r="B55" s="121" t="s">
        <v>105</v>
      </c>
      <c r="C55" s="122">
        <v>1320</v>
      </c>
      <c r="D55" s="123" t="s">
        <v>147</v>
      </c>
      <c r="E55" s="123" t="s">
        <v>147</v>
      </c>
      <c r="F55" s="123"/>
      <c r="G55" s="123"/>
      <c r="H55" s="124" t="s">
        <v>294</v>
      </c>
      <c r="J55" s="875"/>
      <c r="K55" s="121" t="s">
        <v>105</v>
      </c>
      <c r="L55" s="122">
        <v>2650</v>
      </c>
      <c r="N55" s="96" t="s">
        <v>336</v>
      </c>
      <c r="O55" s="99" t="s">
        <v>294</v>
      </c>
      <c r="P55" s="100"/>
      <c r="Q55" s="98"/>
      <c r="S55" s="869" t="s">
        <v>221</v>
      </c>
      <c r="T55" s="121" t="s">
        <v>104</v>
      </c>
      <c r="U55" s="125">
        <v>6600</v>
      </c>
      <c r="V55" s="125">
        <v>5060</v>
      </c>
      <c r="W55" s="126">
        <v>4290</v>
      </c>
      <c r="X55" s="126">
        <v>1705</v>
      </c>
      <c r="Y55" s="126">
        <v>1375</v>
      </c>
      <c r="Z55" s="126">
        <v>1045</v>
      </c>
      <c r="AA55" s="124" t="s">
        <v>1284</v>
      </c>
      <c r="AC55" s="96" t="s">
        <v>336</v>
      </c>
      <c r="AD55" s="99" t="s">
        <v>1284</v>
      </c>
      <c r="AE55" s="100"/>
      <c r="AF55" s="98"/>
      <c r="AH55" s="114" t="s">
        <v>483</v>
      </c>
      <c r="AI55" s="115">
        <v>1705</v>
      </c>
    </row>
    <row r="56" spans="1:35" ht="16.5" customHeight="1">
      <c r="A56" s="875"/>
      <c r="B56" s="121" t="s">
        <v>106</v>
      </c>
      <c r="C56" s="122">
        <v>1320</v>
      </c>
      <c r="D56" s="123" t="s">
        <v>147</v>
      </c>
      <c r="E56" s="123"/>
      <c r="F56" s="123"/>
      <c r="G56" s="123"/>
      <c r="H56" s="124" t="s">
        <v>294</v>
      </c>
      <c r="J56" s="875"/>
      <c r="K56" s="121" t="s">
        <v>106</v>
      </c>
      <c r="L56" s="122">
        <v>2650</v>
      </c>
      <c r="N56" s="96" t="s">
        <v>337</v>
      </c>
      <c r="O56" s="99" t="s">
        <v>294</v>
      </c>
      <c r="P56" s="100"/>
      <c r="Q56" s="98"/>
      <c r="S56" s="870"/>
      <c r="T56" s="121" t="s">
        <v>106</v>
      </c>
      <c r="U56" s="125">
        <v>6600</v>
      </c>
      <c r="V56" s="125">
        <v>5060</v>
      </c>
      <c r="W56" s="126">
        <v>4290</v>
      </c>
      <c r="X56" s="126">
        <v>1705</v>
      </c>
      <c r="Y56" s="126">
        <v>1375</v>
      </c>
      <c r="Z56" s="126">
        <v>1045</v>
      </c>
      <c r="AA56" s="124" t="s">
        <v>1284</v>
      </c>
      <c r="AC56" s="96" t="s">
        <v>337</v>
      </c>
      <c r="AD56" s="99" t="s">
        <v>1284</v>
      </c>
      <c r="AE56" s="100"/>
      <c r="AF56" s="98"/>
      <c r="AH56" s="114" t="s">
        <v>484</v>
      </c>
      <c r="AI56" s="115">
        <v>1705</v>
      </c>
    </row>
    <row r="57" spans="1:35" ht="16.5" customHeight="1">
      <c r="A57" s="875"/>
      <c r="B57" s="121" t="s">
        <v>107</v>
      </c>
      <c r="C57" s="122">
        <v>1320</v>
      </c>
      <c r="D57" s="123" t="s">
        <v>147</v>
      </c>
      <c r="E57" s="123"/>
      <c r="F57" s="123"/>
      <c r="G57" s="123"/>
      <c r="H57" s="124" t="s">
        <v>294</v>
      </c>
      <c r="J57" s="875"/>
      <c r="K57" s="121" t="s">
        <v>107</v>
      </c>
      <c r="L57" s="122">
        <v>2650</v>
      </c>
      <c r="N57" s="96" t="s">
        <v>338</v>
      </c>
      <c r="O57" s="99" t="s">
        <v>294</v>
      </c>
      <c r="P57" s="100"/>
      <c r="Q57" s="98"/>
      <c r="S57" s="871"/>
      <c r="T57" s="121" t="s">
        <v>107</v>
      </c>
      <c r="U57" s="125">
        <v>6600</v>
      </c>
      <c r="V57" s="125">
        <v>5060</v>
      </c>
      <c r="W57" s="126">
        <v>4290</v>
      </c>
      <c r="X57" s="126">
        <v>1705</v>
      </c>
      <c r="Y57" s="126">
        <v>1375</v>
      </c>
      <c r="Z57" s="126">
        <v>1045</v>
      </c>
      <c r="AA57" s="124" t="s">
        <v>1284</v>
      </c>
      <c r="AC57" s="96" t="s">
        <v>338</v>
      </c>
      <c r="AD57" s="99" t="s">
        <v>1284</v>
      </c>
      <c r="AE57" s="100"/>
      <c r="AF57" s="98"/>
      <c r="AH57" s="116" t="s">
        <v>485</v>
      </c>
      <c r="AI57" s="117">
        <v>1375</v>
      </c>
    </row>
    <row r="58" spans="1:35" ht="16.5" customHeight="1">
      <c r="A58" s="869" t="s">
        <v>41</v>
      </c>
      <c r="B58" s="121" t="s">
        <v>108</v>
      </c>
      <c r="C58" s="122">
        <v>1320</v>
      </c>
      <c r="D58" s="123" t="s">
        <v>147</v>
      </c>
      <c r="E58" s="123"/>
      <c r="F58" s="123"/>
      <c r="G58" s="123"/>
      <c r="H58" s="124" t="s">
        <v>294</v>
      </c>
      <c r="J58" s="869" t="s">
        <v>41</v>
      </c>
      <c r="K58" s="121" t="s">
        <v>108</v>
      </c>
      <c r="L58" s="122">
        <v>2650</v>
      </c>
      <c r="N58" s="96" t="s">
        <v>339</v>
      </c>
      <c r="O58" s="99" t="s">
        <v>294</v>
      </c>
      <c r="P58" s="100"/>
      <c r="Q58" s="98"/>
      <c r="S58" s="869" t="s">
        <v>41</v>
      </c>
      <c r="T58" s="121" t="s">
        <v>108</v>
      </c>
      <c r="U58" s="125">
        <v>4895</v>
      </c>
      <c r="V58" s="125">
        <v>3795</v>
      </c>
      <c r="W58" s="126">
        <v>3245</v>
      </c>
      <c r="X58" s="126">
        <v>1705</v>
      </c>
      <c r="Y58" s="126">
        <v>1375</v>
      </c>
      <c r="Z58" s="126">
        <v>1045</v>
      </c>
      <c r="AA58" s="124" t="s">
        <v>1284</v>
      </c>
      <c r="AC58" s="96" t="s">
        <v>339</v>
      </c>
      <c r="AD58" s="99" t="s">
        <v>1284</v>
      </c>
      <c r="AE58" s="100"/>
      <c r="AF58" s="98"/>
      <c r="AH58" s="118" t="s">
        <v>486</v>
      </c>
      <c r="AI58" s="119">
        <v>1045</v>
      </c>
    </row>
    <row r="59" spans="1:35" ht="16.5" customHeight="1">
      <c r="A59" s="870"/>
      <c r="B59" s="121" t="s">
        <v>109</v>
      </c>
      <c r="C59" s="122">
        <v>1320</v>
      </c>
      <c r="D59" s="123" t="s">
        <v>147</v>
      </c>
      <c r="E59" s="123"/>
      <c r="F59" s="123"/>
      <c r="G59" s="123"/>
      <c r="H59" s="124" t="s">
        <v>294</v>
      </c>
      <c r="J59" s="870"/>
      <c r="K59" s="121" t="s">
        <v>109</v>
      </c>
      <c r="L59" s="122">
        <v>2650</v>
      </c>
      <c r="N59" s="96" t="s">
        <v>340</v>
      </c>
      <c r="O59" s="99" t="s">
        <v>294</v>
      </c>
      <c r="P59" s="100"/>
      <c r="Q59" s="98"/>
      <c r="S59" s="870"/>
      <c r="T59" s="121" t="s">
        <v>109</v>
      </c>
      <c r="U59" s="125">
        <v>4895</v>
      </c>
      <c r="V59" s="125">
        <v>3795</v>
      </c>
      <c r="W59" s="126">
        <v>3245</v>
      </c>
      <c r="X59" s="126">
        <v>1705</v>
      </c>
      <c r="Y59" s="126">
        <v>1375</v>
      </c>
      <c r="Z59" s="126">
        <v>1045</v>
      </c>
      <c r="AA59" s="124" t="s">
        <v>1284</v>
      </c>
      <c r="AC59" s="96" t="s">
        <v>340</v>
      </c>
      <c r="AD59" s="99" t="s">
        <v>1284</v>
      </c>
      <c r="AE59" s="100"/>
      <c r="AF59" s="98"/>
      <c r="AH59" s="103" t="s">
        <v>1423</v>
      </c>
      <c r="AI59" s="104">
        <v>6600</v>
      </c>
    </row>
    <row r="60" spans="1:35" ht="16.5" customHeight="1">
      <c r="A60" s="870"/>
      <c r="B60" s="121" t="s">
        <v>110</v>
      </c>
      <c r="C60" s="122">
        <v>1320</v>
      </c>
      <c r="D60" s="123" t="s">
        <v>147</v>
      </c>
      <c r="E60" s="123"/>
      <c r="F60" s="123"/>
      <c r="G60" s="123"/>
      <c r="H60" s="124" t="s">
        <v>294</v>
      </c>
      <c r="J60" s="870"/>
      <c r="K60" s="121" t="s">
        <v>110</v>
      </c>
      <c r="L60" s="122">
        <v>2650</v>
      </c>
      <c r="N60" s="96" t="s">
        <v>341</v>
      </c>
      <c r="O60" s="99" t="s">
        <v>294</v>
      </c>
      <c r="P60" s="100"/>
      <c r="Q60" s="98"/>
      <c r="S60" s="870"/>
      <c r="T60" s="121" t="s">
        <v>110</v>
      </c>
      <c r="U60" s="125">
        <v>4895</v>
      </c>
      <c r="V60" s="125">
        <v>3795</v>
      </c>
      <c r="W60" s="126">
        <v>3245</v>
      </c>
      <c r="X60" s="126">
        <v>1705</v>
      </c>
      <c r="Y60" s="126">
        <v>1375</v>
      </c>
      <c r="Z60" s="126">
        <v>1045</v>
      </c>
      <c r="AA60" s="124" t="s">
        <v>1284</v>
      </c>
      <c r="AC60" s="96" t="s">
        <v>341</v>
      </c>
      <c r="AD60" s="99" t="s">
        <v>1284</v>
      </c>
      <c r="AE60" s="100"/>
      <c r="AF60" s="98"/>
      <c r="AH60" s="103" t="s">
        <v>1333</v>
      </c>
      <c r="AI60" s="104">
        <v>6600</v>
      </c>
    </row>
    <row r="61" spans="1:35" ht="16.5" customHeight="1">
      <c r="A61" s="870"/>
      <c r="B61" s="121" t="s">
        <v>111</v>
      </c>
      <c r="C61" s="122">
        <v>1320</v>
      </c>
      <c r="D61" s="123" t="s">
        <v>147</v>
      </c>
      <c r="E61" s="123"/>
      <c r="F61" s="123"/>
      <c r="G61" s="123"/>
      <c r="H61" s="124" t="s">
        <v>294</v>
      </c>
      <c r="J61" s="870"/>
      <c r="K61" s="121" t="s">
        <v>111</v>
      </c>
      <c r="L61" s="122">
        <v>2650</v>
      </c>
      <c r="N61" s="96" t="s">
        <v>342</v>
      </c>
      <c r="O61" s="99" t="s">
        <v>294</v>
      </c>
      <c r="P61" s="100"/>
      <c r="Q61" s="98"/>
      <c r="S61" s="870"/>
      <c r="T61" s="121" t="s">
        <v>111</v>
      </c>
      <c r="U61" s="125">
        <v>4895</v>
      </c>
      <c r="V61" s="125">
        <v>3795</v>
      </c>
      <c r="W61" s="126">
        <v>3245</v>
      </c>
      <c r="X61" s="126">
        <v>1705</v>
      </c>
      <c r="Y61" s="126">
        <v>1375</v>
      </c>
      <c r="Z61" s="126">
        <v>1045</v>
      </c>
      <c r="AA61" s="124" t="s">
        <v>1284</v>
      </c>
      <c r="AC61" s="96" t="s">
        <v>342</v>
      </c>
      <c r="AD61" s="99" t="s">
        <v>1284</v>
      </c>
      <c r="AE61" s="100"/>
      <c r="AF61" s="98"/>
      <c r="AH61" s="103" t="s">
        <v>487</v>
      </c>
      <c r="AI61" s="104">
        <v>6600</v>
      </c>
    </row>
    <row r="62" spans="1:35" ht="16.5" customHeight="1">
      <c r="A62" s="870"/>
      <c r="B62" s="121" t="s">
        <v>112</v>
      </c>
      <c r="C62" s="122">
        <v>1320</v>
      </c>
      <c r="D62" s="123" t="s">
        <v>147</v>
      </c>
      <c r="E62" s="123"/>
      <c r="F62" s="123"/>
      <c r="G62" s="123"/>
      <c r="H62" s="124" t="s">
        <v>294</v>
      </c>
      <c r="J62" s="870"/>
      <c r="K62" s="121" t="s">
        <v>112</v>
      </c>
      <c r="L62" s="122">
        <v>2650</v>
      </c>
      <c r="N62" s="96" t="s">
        <v>343</v>
      </c>
      <c r="O62" s="99" t="s">
        <v>294</v>
      </c>
      <c r="P62" s="100"/>
      <c r="Q62" s="98"/>
      <c r="S62" s="870"/>
      <c r="T62" s="121" t="s">
        <v>112</v>
      </c>
      <c r="U62" s="125">
        <v>4895</v>
      </c>
      <c r="V62" s="125">
        <v>3795</v>
      </c>
      <c r="W62" s="126">
        <v>3245</v>
      </c>
      <c r="X62" s="126">
        <v>1705</v>
      </c>
      <c r="Y62" s="126">
        <v>1375</v>
      </c>
      <c r="Z62" s="126">
        <v>1045</v>
      </c>
      <c r="AA62" s="124" t="s">
        <v>1284</v>
      </c>
      <c r="AC62" s="96" t="s">
        <v>343</v>
      </c>
      <c r="AD62" s="99" t="s">
        <v>1284</v>
      </c>
      <c r="AE62" s="100"/>
      <c r="AF62" s="98"/>
      <c r="AH62" s="103" t="s">
        <v>488</v>
      </c>
      <c r="AI62" s="104">
        <v>5060</v>
      </c>
    </row>
    <row r="63" spans="1:35" ht="16.5" customHeight="1">
      <c r="A63" s="870"/>
      <c r="B63" s="121" t="s">
        <v>144</v>
      </c>
      <c r="C63" s="122">
        <v>1260</v>
      </c>
      <c r="D63" s="123" t="s">
        <v>147</v>
      </c>
      <c r="E63" s="123"/>
      <c r="F63" s="123"/>
      <c r="G63" s="123"/>
      <c r="H63" s="123" t="s">
        <v>292</v>
      </c>
      <c r="J63" s="870"/>
      <c r="K63" s="121" t="s">
        <v>144</v>
      </c>
      <c r="L63" s="122">
        <v>2650</v>
      </c>
      <c r="N63" s="96" t="s">
        <v>344</v>
      </c>
      <c r="O63" s="99" t="s">
        <v>294</v>
      </c>
      <c r="P63" s="100"/>
      <c r="Q63" s="98"/>
      <c r="S63" s="870"/>
      <c r="T63" s="121" t="s">
        <v>144</v>
      </c>
      <c r="U63" s="125">
        <v>4895</v>
      </c>
      <c r="V63" s="125">
        <v>3795</v>
      </c>
      <c r="W63" s="126">
        <v>3245</v>
      </c>
      <c r="X63" s="126">
        <v>1705</v>
      </c>
      <c r="Y63" s="126">
        <v>1375</v>
      </c>
      <c r="Z63" s="126">
        <v>1045</v>
      </c>
      <c r="AA63" s="98" t="s">
        <v>292</v>
      </c>
      <c r="AC63" s="96" t="s">
        <v>344</v>
      </c>
      <c r="AD63" s="99" t="s">
        <v>1284</v>
      </c>
      <c r="AE63" s="100"/>
      <c r="AF63" s="98"/>
      <c r="AH63" s="111" t="s">
        <v>489</v>
      </c>
      <c r="AI63" s="112">
        <v>4290</v>
      </c>
    </row>
    <row r="64" spans="1:35" ht="16.5" customHeight="1">
      <c r="A64" s="871"/>
      <c r="B64" s="121" t="s">
        <v>113</v>
      </c>
      <c r="C64" s="122">
        <v>1320</v>
      </c>
      <c r="D64" s="123" t="s">
        <v>147</v>
      </c>
      <c r="E64" s="123"/>
      <c r="F64" s="123"/>
      <c r="G64" s="123"/>
      <c r="H64" s="124" t="s">
        <v>294</v>
      </c>
      <c r="J64" s="871"/>
      <c r="K64" s="121" t="s">
        <v>113</v>
      </c>
      <c r="L64" s="122">
        <v>2650</v>
      </c>
      <c r="N64" s="96" t="s">
        <v>345</v>
      </c>
      <c r="O64" s="99" t="s">
        <v>294</v>
      </c>
      <c r="P64" s="100"/>
      <c r="Q64" s="98"/>
      <c r="S64" s="871"/>
      <c r="T64" s="121" t="s">
        <v>113</v>
      </c>
      <c r="U64" s="125">
        <v>4895</v>
      </c>
      <c r="V64" s="125">
        <v>3795</v>
      </c>
      <c r="W64" s="126">
        <v>3245</v>
      </c>
      <c r="X64" s="126">
        <v>1705</v>
      </c>
      <c r="Y64" s="126">
        <v>1375</v>
      </c>
      <c r="Z64" s="126">
        <v>1045</v>
      </c>
      <c r="AA64" s="124" t="s">
        <v>1284</v>
      </c>
      <c r="AC64" s="96" t="s">
        <v>345</v>
      </c>
      <c r="AD64" s="99" t="s">
        <v>1284</v>
      </c>
      <c r="AE64" s="100"/>
      <c r="AF64" s="98"/>
      <c r="AH64" s="111" t="s">
        <v>490</v>
      </c>
      <c r="AI64" s="112">
        <v>4290</v>
      </c>
    </row>
    <row r="65" spans="1:35" ht="16.5" customHeight="1">
      <c r="A65" s="875" t="s">
        <v>48</v>
      </c>
      <c r="B65" s="121" t="s">
        <v>114</v>
      </c>
      <c r="C65" s="122">
        <v>1320</v>
      </c>
      <c r="D65" s="123" t="s">
        <v>147</v>
      </c>
      <c r="E65" s="123"/>
      <c r="F65" s="123"/>
      <c r="G65" s="123"/>
      <c r="H65" s="124" t="s">
        <v>294</v>
      </c>
      <c r="J65" s="875" t="s">
        <v>48</v>
      </c>
      <c r="K65" s="121" t="s">
        <v>114</v>
      </c>
      <c r="L65" s="122">
        <v>2650</v>
      </c>
      <c r="N65" s="121" t="s">
        <v>346</v>
      </c>
      <c r="O65" s="123" t="s">
        <v>292</v>
      </c>
      <c r="P65" s="127">
        <v>2530</v>
      </c>
      <c r="Q65" s="872" t="s">
        <v>215</v>
      </c>
      <c r="S65" s="875" t="s">
        <v>48</v>
      </c>
      <c r="T65" s="121" t="s">
        <v>114</v>
      </c>
      <c r="U65" s="125">
        <v>6380</v>
      </c>
      <c r="V65" s="125">
        <v>4895</v>
      </c>
      <c r="W65" s="126">
        <v>4180</v>
      </c>
      <c r="X65" s="126">
        <v>1705</v>
      </c>
      <c r="Y65" s="126">
        <v>1375</v>
      </c>
      <c r="Z65" s="126">
        <v>1045</v>
      </c>
      <c r="AA65" s="124" t="s">
        <v>1284</v>
      </c>
      <c r="AC65" s="121" t="s">
        <v>346</v>
      </c>
      <c r="AD65" s="123" t="s">
        <v>292</v>
      </c>
      <c r="AE65" s="127">
        <v>3850</v>
      </c>
      <c r="AF65" s="872" t="s">
        <v>215</v>
      </c>
      <c r="AH65" s="111" t="s">
        <v>491</v>
      </c>
      <c r="AI65" s="112">
        <v>4290</v>
      </c>
    </row>
    <row r="66" spans="1:35" ht="16.5" customHeight="1">
      <c r="A66" s="875"/>
      <c r="B66" s="121" t="s">
        <v>115</v>
      </c>
      <c r="C66" s="122">
        <v>1320</v>
      </c>
      <c r="D66" s="123" t="s">
        <v>147</v>
      </c>
      <c r="E66" s="123"/>
      <c r="F66" s="123"/>
      <c r="G66" s="123"/>
      <c r="H66" s="124" t="s">
        <v>294</v>
      </c>
      <c r="J66" s="875"/>
      <c r="K66" s="121" t="s">
        <v>115</v>
      </c>
      <c r="L66" s="122">
        <v>2650</v>
      </c>
      <c r="N66" s="121" t="s">
        <v>347</v>
      </c>
      <c r="O66" s="123" t="s">
        <v>292</v>
      </c>
      <c r="P66" s="127">
        <v>2530</v>
      </c>
      <c r="Q66" s="873"/>
      <c r="S66" s="875"/>
      <c r="T66" s="121" t="s">
        <v>115</v>
      </c>
      <c r="U66" s="125">
        <v>6380</v>
      </c>
      <c r="V66" s="125">
        <v>4895</v>
      </c>
      <c r="W66" s="126">
        <v>4180</v>
      </c>
      <c r="X66" s="126">
        <v>1705</v>
      </c>
      <c r="Y66" s="126">
        <v>1375</v>
      </c>
      <c r="Z66" s="126">
        <v>1045</v>
      </c>
      <c r="AA66" s="124" t="s">
        <v>1284</v>
      </c>
      <c r="AC66" s="121" t="s">
        <v>347</v>
      </c>
      <c r="AD66" s="123" t="s">
        <v>292</v>
      </c>
      <c r="AE66" s="127">
        <v>3850</v>
      </c>
      <c r="AF66" s="873"/>
      <c r="AH66" s="114" t="s">
        <v>492</v>
      </c>
      <c r="AI66" s="115">
        <v>1705</v>
      </c>
    </row>
    <row r="67" spans="1:35" ht="16.5" customHeight="1">
      <c r="A67" s="875" t="s">
        <v>49</v>
      </c>
      <c r="B67" s="121" t="s">
        <v>116</v>
      </c>
      <c r="C67" s="122">
        <v>1320</v>
      </c>
      <c r="D67" s="123" t="s">
        <v>147</v>
      </c>
      <c r="E67" s="123"/>
      <c r="F67" s="123"/>
      <c r="G67" s="123"/>
      <c r="H67" s="124" t="s">
        <v>294</v>
      </c>
      <c r="J67" s="875" t="s">
        <v>49</v>
      </c>
      <c r="K67" s="121" t="s">
        <v>116</v>
      </c>
      <c r="L67" s="122">
        <v>2650</v>
      </c>
      <c r="N67" s="121" t="s">
        <v>348</v>
      </c>
      <c r="O67" s="123" t="s">
        <v>292</v>
      </c>
      <c r="P67" s="127">
        <v>2530</v>
      </c>
      <c r="Q67" s="873"/>
      <c r="S67" s="875" t="s">
        <v>49</v>
      </c>
      <c r="T67" s="121" t="s">
        <v>116</v>
      </c>
      <c r="U67" s="125">
        <v>6380</v>
      </c>
      <c r="V67" s="125">
        <v>4895</v>
      </c>
      <c r="W67" s="126">
        <v>4180</v>
      </c>
      <c r="X67" s="126">
        <v>1705</v>
      </c>
      <c r="Y67" s="126">
        <v>1375</v>
      </c>
      <c r="Z67" s="126">
        <v>1045</v>
      </c>
      <c r="AA67" s="124" t="s">
        <v>1284</v>
      </c>
      <c r="AC67" s="121" t="s">
        <v>348</v>
      </c>
      <c r="AD67" s="123" t="s">
        <v>292</v>
      </c>
      <c r="AE67" s="127">
        <v>3850</v>
      </c>
      <c r="AF67" s="873"/>
      <c r="AH67" s="114" t="s">
        <v>493</v>
      </c>
      <c r="AI67" s="115">
        <v>1705</v>
      </c>
    </row>
    <row r="68" spans="1:35" ht="16.5" customHeight="1">
      <c r="A68" s="875"/>
      <c r="B68" s="121" t="s">
        <v>117</v>
      </c>
      <c r="C68" s="122">
        <v>1320</v>
      </c>
      <c r="D68" s="123" t="s">
        <v>147</v>
      </c>
      <c r="E68" s="123"/>
      <c r="F68" s="123"/>
      <c r="G68" s="123"/>
      <c r="H68" s="124" t="s">
        <v>294</v>
      </c>
      <c r="J68" s="875"/>
      <c r="K68" s="121" t="s">
        <v>117</v>
      </c>
      <c r="L68" s="122">
        <v>2650</v>
      </c>
      <c r="N68" s="121" t="s">
        <v>349</v>
      </c>
      <c r="O68" s="123" t="s">
        <v>292</v>
      </c>
      <c r="P68" s="127">
        <v>2530</v>
      </c>
      <c r="Q68" s="873"/>
      <c r="S68" s="875"/>
      <c r="T68" s="121" t="s">
        <v>117</v>
      </c>
      <c r="U68" s="125">
        <v>6380</v>
      </c>
      <c r="V68" s="125">
        <v>4895</v>
      </c>
      <c r="W68" s="126">
        <v>4180</v>
      </c>
      <c r="X68" s="126">
        <v>1705</v>
      </c>
      <c r="Y68" s="126">
        <v>1375</v>
      </c>
      <c r="Z68" s="126">
        <v>1045</v>
      </c>
      <c r="AA68" s="124" t="s">
        <v>1284</v>
      </c>
      <c r="AC68" s="121" t="s">
        <v>349</v>
      </c>
      <c r="AD68" s="123" t="s">
        <v>292</v>
      </c>
      <c r="AE68" s="127">
        <v>3850</v>
      </c>
      <c r="AF68" s="873"/>
      <c r="AH68" s="116" t="s">
        <v>494</v>
      </c>
      <c r="AI68" s="117">
        <v>1375</v>
      </c>
    </row>
    <row r="69" spans="1:35" ht="16.5" customHeight="1">
      <c r="A69" s="875"/>
      <c r="B69" s="121" t="s">
        <v>118</v>
      </c>
      <c r="C69" s="122">
        <v>1320</v>
      </c>
      <c r="D69" s="123" t="s">
        <v>147</v>
      </c>
      <c r="E69" s="123"/>
      <c r="F69" s="123"/>
      <c r="G69" s="123"/>
      <c r="H69" s="124" t="s">
        <v>294</v>
      </c>
      <c r="J69" s="875"/>
      <c r="K69" s="121" t="s">
        <v>118</v>
      </c>
      <c r="L69" s="122">
        <v>2650</v>
      </c>
      <c r="N69" s="121" t="s">
        <v>350</v>
      </c>
      <c r="O69" s="123" t="s">
        <v>292</v>
      </c>
      <c r="P69" s="127">
        <v>2530</v>
      </c>
      <c r="Q69" s="873"/>
      <c r="S69" s="875"/>
      <c r="T69" s="121" t="s">
        <v>118</v>
      </c>
      <c r="U69" s="125">
        <v>6380</v>
      </c>
      <c r="V69" s="125">
        <v>4895</v>
      </c>
      <c r="W69" s="126">
        <v>4180</v>
      </c>
      <c r="X69" s="126">
        <v>1705</v>
      </c>
      <c r="Y69" s="126">
        <v>1375</v>
      </c>
      <c r="Z69" s="126">
        <v>1045</v>
      </c>
      <c r="AA69" s="124" t="s">
        <v>1284</v>
      </c>
      <c r="AC69" s="121" t="s">
        <v>350</v>
      </c>
      <c r="AD69" s="123" t="s">
        <v>292</v>
      </c>
      <c r="AE69" s="127">
        <v>3850</v>
      </c>
      <c r="AF69" s="873"/>
      <c r="AH69" s="118" t="s">
        <v>495</v>
      </c>
      <c r="AI69" s="119">
        <v>1045</v>
      </c>
    </row>
    <row r="70" spans="1:35" ht="16.5" customHeight="1">
      <c r="A70" s="875"/>
      <c r="B70" s="121" t="s">
        <v>119</v>
      </c>
      <c r="C70" s="122">
        <v>1320</v>
      </c>
      <c r="D70" s="123" t="s">
        <v>147</v>
      </c>
      <c r="E70" s="123"/>
      <c r="F70" s="123"/>
      <c r="G70" s="123"/>
      <c r="H70" s="124" t="s">
        <v>294</v>
      </c>
      <c r="J70" s="875"/>
      <c r="K70" s="121" t="s">
        <v>119</v>
      </c>
      <c r="L70" s="122">
        <v>2650</v>
      </c>
      <c r="N70" s="121" t="s">
        <v>351</v>
      </c>
      <c r="O70" s="123" t="s">
        <v>292</v>
      </c>
      <c r="P70" s="127">
        <v>2530</v>
      </c>
      <c r="Q70" s="873"/>
      <c r="S70" s="875"/>
      <c r="T70" s="121" t="s">
        <v>119</v>
      </c>
      <c r="U70" s="125">
        <v>6380</v>
      </c>
      <c r="V70" s="125">
        <v>4895</v>
      </c>
      <c r="W70" s="126">
        <v>4180</v>
      </c>
      <c r="X70" s="126">
        <v>1705</v>
      </c>
      <c r="Y70" s="126">
        <v>1375</v>
      </c>
      <c r="Z70" s="126">
        <v>1045</v>
      </c>
      <c r="AA70" s="124" t="s">
        <v>1284</v>
      </c>
      <c r="AC70" s="121" t="s">
        <v>351</v>
      </c>
      <c r="AD70" s="123" t="s">
        <v>292</v>
      </c>
      <c r="AE70" s="127">
        <v>3850</v>
      </c>
      <c r="AF70" s="873"/>
      <c r="AH70" s="103" t="s">
        <v>1424</v>
      </c>
      <c r="AI70" s="104">
        <v>6600</v>
      </c>
    </row>
    <row r="71" spans="1:35" ht="16.5" customHeight="1">
      <c r="A71" s="875" t="s">
        <v>50</v>
      </c>
      <c r="B71" s="121" t="s">
        <v>120</v>
      </c>
      <c r="C71" s="122">
        <v>1320</v>
      </c>
      <c r="D71" s="123" t="s">
        <v>147</v>
      </c>
      <c r="E71" s="123"/>
      <c r="F71" s="123"/>
      <c r="G71" s="123"/>
      <c r="H71" s="124" t="s">
        <v>294</v>
      </c>
      <c r="J71" s="875" t="s">
        <v>50</v>
      </c>
      <c r="K71" s="121" t="s">
        <v>120</v>
      </c>
      <c r="L71" s="122">
        <v>2650</v>
      </c>
      <c r="N71" s="121" t="s">
        <v>352</v>
      </c>
      <c r="O71" s="123" t="s">
        <v>292</v>
      </c>
      <c r="P71" s="127">
        <v>2530</v>
      </c>
      <c r="Q71" s="873"/>
      <c r="S71" s="875" t="s">
        <v>50</v>
      </c>
      <c r="T71" s="121" t="s">
        <v>120</v>
      </c>
      <c r="U71" s="125">
        <v>6380</v>
      </c>
      <c r="V71" s="125">
        <v>4895</v>
      </c>
      <c r="W71" s="126">
        <v>4180</v>
      </c>
      <c r="X71" s="126">
        <v>1705</v>
      </c>
      <c r="Y71" s="126">
        <v>1375</v>
      </c>
      <c r="Z71" s="126">
        <v>1045</v>
      </c>
      <c r="AA71" s="124" t="s">
        <v>1284</v>
      </c>
      <c r="AC71" s="121" t="s">
        <v>352</v>
      </c>
      <c r="AD71" s="123" t="s">
        <v>292</v>
      </c>
      <c r="AE71" s="127">
        <v>3850</v>
      </c>
      <c r="AF71" s="873"/>
      <c r="AH71" s="103" t="s">
        <v>1334</v>
      </c>
      <c r="AI71" s="104">
        <v>6600</v>
      </c>
    </row>
    <row r="72" spans="1:35" ht="16.5" customHeight="1">
      <c r="A72" s="875"/>
      <c r="B72" s="121" t="s">
        <v>121</v>
      </c>
      <c r="C72" s="122">
        <v>1320</v>
      </c>
      <c r="D72" s="123" t="s">
        <v>147</v>
      </c>
      <c r="E72" s="123"/>
      <c r="F72" s="123"/>
      <c r="G72" s="123"/>
      <c r="H72" s="124" t="s">
        <v>294</v>
      </c>
      <c r="J72" s="875"/>
      <c r="K72" s="121" t="s">
        <v>121</v>
      </c>
      <c r="L72" s="122">
        <v>2650</v>
      </c>
      <c r="N72" s="121" t="s">
        <v>353</v>
      </c>
      <c r="O72" s="123" t="s">
        <v>292</v>
      </c>
      <c r="P72" s="127">
        <v>2530</v>
      </c>
      <c r="Q72" s="873"/>
      <c r="S72" s="875"/>
      <c r="T72" s="121" t="s">
        <v>121</v>
      </c>
      <c r="U72" s="125">
        <v>6380</v>
      </c>
      <c r="V72" s="125">
        <v>4895</v>
      </c>
      <c r="W72" s="126">
        <v>4180</v>
      </c>
      <c r="X72" s="126">
        <v>1705</v>
      </c>
      <c r="Y72" s="126">
        <v>1375</v>
      </c>
      <c r="Z72" s="126">
        <v>1045</v>
      </c>
      <c r="AA72" s="124" t="s">
        <v>1284</v>
      </c>
      <c r="AC72" s="121" t="s">
        <v>353</v>
      </c>
      <c r="AD72" s="123" t="s">
        <v>292</v>
      </c>
      <c r="AE72" s="127">
        <v>3850</v>
      </c>
      <c r="AF72" s="873"/>
      <c r="AH72" s="103" t="s">
        <v>496</v>
      </c>
      <c r="AI72" s="104">
        <v>6600</v>
      </c>
    </row>
    <row r="73" spans="1:35" ht="16.5" customHeight="1">
      <c r="A73" s="875"/>
      <c r="B73" s="121" t="s">
        <v>122</v>
      </c>
      <c r="C73" s="122">
        <v>1320</v>
      </c>
      <c r="D73" s="123" t="s">
        <v>147</v>
      </c>
      <c r="E73" s="123"/>
      <c r="F73" s="123"/>
      <c r="G73" s="123"/>
      <c r="H73" s="124" t="s">
        <v>294</v>
      </c>
      <c r="J73" s="875"/>
      <c r="K73" s="121" t="s">
        <v>122</v>
      </c>
      <c r="L73" s="122">
        <v>2650</v>
      </c>
      <c r="N73" s="121" t="s">
        <v>354</v>
      </c>
      <c r="O73" s="123" t="s">
        <v>292</v>
      </c>
      <c r="P73" s="127">
        <v>2530</v>
      </c>
      <c r="Q73" s="873"/>
      <c r="S73" s="875"/>
      <c r="T73" s="121" t="s">
        <v>122</v>
      </c>
      <c r="U73" s="125">
        <v>6380</v>
      </c>
      <c r="V73" s="125">
        <v>4895</v>
      </c>
      <c r="W73" s="126">
        <v>4180</v>
      </c>
      <c r="X73" s="126">
        <v>1705</v>
      </c>
      <c r="Y73" s="126">
        <v>1375</v>
      </c>
      <c r="Z73" s="126">
        <v>1045</v>
      </c>
      <c r="AA73" s="124" t="s">
        <v>1284</v>
      </c>
      <c r="AC73" s="121" t="s">
        <v>354</v>
      </c>
      <c r="AD73" s="123" t="s">
        <v>292</v>
      </c>
      <c r="AE73" s="127">
        <v>3850</v>
      </c>
      <c r="AF73" s="873"/>
      <c r="AH73" s="103" t="s">
        <v>497</v>
      </c>
      <c r="AI73" s="104">
        <v>5060</v>
      </c>
    </row>
    <row r="74" spans="1:35" ht="16.5" customHeight="1">
      <c r="A74" s="875"/>
      <c r="B74" s="121" t="s">
        <v>123</v>
      </c>
      <c r="C74" s="122">
        <v>1320</v>
      </c>
      <c r="D74" s="123" t="s">
        <v>147</v>
      </c>
      <c r="E74" s="123"/>
      <c r="F74" s="123"/>
      <c r="G74" s="123"/>
      <c r="H74" s="124" t="s">
        <v>294</v>
      </c>
      <c r="J74" s="875"/>
      <c r="K74" s="121" t="s">
        <v>123</v>
      </c>
      <c r="L74" s="122">
        <v>2650</v>
      </c>
      <c r="N74" s="121" t="s">
        <v>355</v>
      </c>
      <c r="O74" s="123" t="s">
        <v>292</v>
      </c>
      <c r="P74" s="127">
        <v>2530</v>
      </c>
      <c r="Q74" s="874"/>
      <c r="S74" s="875"/>
      <c r="T74" s="121" t="s">
        <v>123</v>
      </c>
      <c r="U74" s="125">
        <v>6380</v>
      </c>
      <c r="V74" s="125">
        <v>4895</v>
      </c>
      <c r="W74" s="126">
        <v>4180</v>
      </c>
      <c r="X74" s="126">
        <v>1705</v>
      </c>
      <c r="Y74" s="126">
        <v>1375</v>
      </c>
      <c r="Z74" s="126">
        <v>1045</v>
      </c>
      <c r="AA74" s="124" t="s">
        <v>1284</v>
      </c>
      <c r="AC74" s="121" t="s">
        <v>355</v>
      </c>
      <c r="AD74" s="123" t="s">
        <v>292</v>
      </c>
      <c r="AE74" s="127">
        <v>3850</v>
      </c>
      <c r="AF74" s="874"/>
      <c r="AH74" s="111" t="s">
        <v>498</v>
      </c>
      <c r="AI74" s="112">
        <v>4290</v>
      </c>
    </row>
    <row r="75" spans="1:35" ht="16.5" customHeight="1">
      <c r="A75" s="875" t="s">
        <v>42</v>
      </c>
      <c r="B75" s="121" t="s">
        <v>124</v>
      </c>
      <c r="C75" s="122">
        <v>1458</v>
      </c>
      <c r="D75" s="123" t="s">
        <v>147</v>
      </c>
      <c r="E75" s="123" t="s">
        <v>147</v>
      </c>
      <c r="F75" s="123"/>
      <c r="G75" s="123"/>
      <c r="H75" s="124" t="s">
        <v>294</v>
      </c>
      <c r="J75" s="875" t="s">
        <v>42</v>
      </c>
      <c r="K75" s="121" t="s">
        <v>124</v>
      </c>
      <c r="L75" s="122">
        <v>2650</v>
      </c>
      <c r="N75" s="121" t="s">
        <v>356</v>
      </c>
      <c r="O75" s="124" t="s">
        <v>294</v>
      </c>
      <c r="P75" s="127"/>
      <c r="Q75" s="123"/>
      <c r="S75" s="875" t="s">
        <v>42</v>
      </c>
      <c r="T75" s="121" t="s">
        <v>124</v>
      </c>
      <c r="U75" s="125">
        <v>6380</v>
      </c>
      <c r="V75" s="125">
        <v>5005</v>
      </c>
      <c r="W75" s="126">
        <v>4180</v>
      </c>
      <c r="X75" s="126">
        <v>1760</v>
      </c>
      <c r="Y75" s="126">
        <v>1430</v>
      </c>
      <c r="Z75" s="126">
        <v>1100</v>
      </c>
      <c r="AA75" s="124" t="s">
        <v>1284</v>
      </c>
      <c r="AC75" s="121" t="s">
        <v>356</v>
      </c>
      <c r="AD75" s="123" t="s">
        <v>292</v>
      </c>
      <c r="AE75" s="127">
        <v>5500</v>
      </c>
      <c r="AF75" s="123"/>
      <c r="AH75" s="111" t="s">
        <v>499</v>
      </c>
      <c r="AI75" s="112">
        <v>4290</v>
      </c>
    </row>
    <row r="76" spans="1:35" ht="16.5" customHeight="1">
      <c r="A76" s="875"/>
      <c r="B76" s="121" t="s">
        <v>145</v>
      </c>
      <c r="C76" s="122">
        <v>1458</v>
      </c>
      <c r="D76" s="123" t="s">
        <v>147</v>
      </c>
      <c r="E76" s="123" t="s">
        <v>147</v>
      </c>
      <c r="F76" s="123"/>
      <c r="G76" s="123"/>
      <c r="H76" s="124" t="s">
        <v>294</v>
      </c>
      <c r="J76" s="875"/>
      <c r="K76" s="121" t="s">
        <v>145</v>
      </c>
      <c r="L76" s="122">
        <v>2650</v>
      </c>
      <c r="N76" s="121" t="s">
        <v>357</v>
      </c>
      <c r="O76" s="124" t="s">
        <v>294</v>
      </c>
      <c r="P76" s="127"/>
      <c r="Q76" s="123"/>
      <c r="S76" s="875"/>
      <c r="T76" s="121" t="s">
        <v>145</v>
      </c>
      <c r="U76" s="125">
        <v>6380</v>
      </c>
      <c r="V76" s="125">
        <v>5005</v>
      </c>
      <c r="W76" s="126">
        <v>4180</v>
      </c>
      <c r="X76" s="126">
        <v>1760</v>
      </c>
      <c r="Y76" s="126">
        <v>1430</v>
      </c>
      <c r="Z76" s="126">
        <v>1100</v>
      </c>
      <c r="AA76" s="124" t="s">
        <v>1284</v>
      </c>
      <c r="AC76" s="121" t="s">
        <v>357</v>
      </c>
      <c r="AD76" s="124" t="s">
        <v>1284</v>
      </c>
      <c r="AE76" s="127"/>
      <c r="AF76" s="123"/>
      <c r="AH76" s="111" t="s">
        <v>500</v>
      </c>
      <c r="AI76" s="112">
        <v>4290</v>
      </c>
    </row>
    <row r="77" spans="1:35" ht="16.5" customHeight="1">
      <c r="A77" s="875"/>
      <c r="B77" s="121" t="s">
        <v>146</v>
      </c>
      <c r="C77" s="122">
        <v>1458</v>
      </c>
      <c r="D77" s="123" t="s">
        <v>147</v>
      </c>
      <c r="E77" s="123" t="s">
        <v>147</v>
      </c>
      <c r="F77" s="123"/>
      <c r="G77" s="123"/>
      <c r="H77" s="124" t="s">
        <v>294</v>
      </c>
      <c r="J77" s="875"/>
      <c r="K77" s="121" t="s">
        <v>146</v>
      </c>
      <c r="L77" s="122">
        <v>2650</v>
      </c>
      <c r="N77" s="121" t="s">
        <v>358</v>
      </c>
      <c r="O77" s="124" t="s">
        <v>294</v>
      </c>
      <c r="P77" s="127"/>
      <c r="Q77" s="123"/>
      <c r="S77" s="875"/>
      <c r="T77" s="121" t="s">
        <v>146</v>
      </c>
      <c r="U77" s="125">
        <v>6380</v>
      </c>
      <c r="V77" s="125">
        <v>5005</v>
      </c>
      <c r="W77" s="126">
        <v>4180</v>
      </c>
      <c r="X77" s="126">
        <v>1760</v>
      </c>
      <c r="Y77" s="126">
        <v>1430</v>
      </c>
      <c r="Z77" s="126">
        <v>1100</v>
      </c>
      <c r="AA77" s="124" t="s">
        <v>1284</v>
      </c>
      <c r="AC77" s="121" t="s">
        <v>358</v>
      </c>
      <c r="AD77" s="123" t="s">
        <v>292</v>
      </c>
      <c r="AE77" s="127">
        <v>5500</v>
      </c>
      <c r="AF77" s="123"/>
      <c r="AH77" s="114" t="s">
        <v>501</v>
      </c>
      <c r="AI77" s="115">
        <v>1705</v>
      </c>
    </row>
    <row r="78" spans="1:35" ht="16.5" customHeight="1">
      <c r="A78" s="875"/>
      <c r="B78" s="121" t="s">
        <v>125</v>
      </c>
      <c r="C78" s="122">
        <v>1458</v>
      </c>
      <c r="D78" s="123" t="s">
        <v>147</v>
      </c>
      <c r="E78" s="123" t="s">
        <v>147</v>
      </c>
      <c r="F78" s="123"/>
      <c r="G78" s="123"/>
      <c r="H78" s="124" t="s">
        <v>294</v>
      </c>
      <c r="J78" s="875"/>
      <c r="K78" s="121" t="s">
        <v>125</v>
      </c>
      <c r="L78" s="122">
        <v>2650</v>
      </c>
      <c r="N78" s="121" t="s">
        <v>359</v>
      </c>
      <c r="O78" s="124" t="s">
        <v>294</v>
      </c>
      <c r="P78" s="127"/>
      <c r="Q78" s="123"/>
      <c r="S78" s="875"/>
      <c r="T78" s="121" t="s">
        <v>125</v>
      </c>
      <c r="U78" s="125">
        <v>6380</v>
      </c>
      <c r="V78" s="125">
        <v>5005</v>
      </c>
      <c r="W78" s="126">
        <v>4180</v>
      </c>
      <c r="X78" s="126">
        <v>1760</v>
      </c>
      <c r="Y78" s="126">
        <v>1430</v>
      </c>
      <c r="Z78" s="126">
        <v>1100</v>
      </c>
      <c r="AA78" s="124" t="s">
        <v>1284</v>
      </c>
      <c r="AC78" s="121" t="s">
        <v>359</v>
      </c>
      <c r="AD78" s="124" t="s">
        <v>1284</v>
      </c>
      <c r="AE78" s="127"/>
      <c r="AF78" s="123"/>
      <c r="AH78" s="114" t="s">
        <v>502</v>
      </c>
      <c r="AI78" s="115">
        <v>1705</v>
      </c>
    </row>
    <row r="79" spans="1:35" ht="16.5" customHeight="1">
      <c r="A79" s="875"/>
      <c r="B79" s="121" t="s">
        <v>126</v>
      </c>
      <c r="C79" s="122">
        <v>1458</v>
      </c>
      <c r="D79" s="123" t="s">
        <v>147</v>
      </c>
      <c r="E79" s="123" t="s">
        <v>147</v>
      </c>
      <c r="F79" s="123"/>
      <c r="G79" s="123"/>
      <c r="H79" s="124" t="s">
        <v>294</v>
      </c>
      <c r="J79" s="875"/>
      <c r="K79" s="121" t="s">
        <v>126</v>
      </c>
      <c r="L79" s="122">
        <v>2650</v>
      </c>
      <c r="N79" s="121" t="s">
        <v>360</v>
      </c>
      <c r="O79" s="124" t="s">
        <v>294</v>
      </c>
      <c r="P79" s="127"/>
      <c r="Q79" s="123"/>
      <c r="S79" s="875"/>
      <c r="T79" s="121" t="s">
        <v>126</v>
      </c>
      <c r="U79" s="125">
        <v>6380</v>
      </c>
      <c r="V79" s="125">
        <v>5005</v>
      </c>
      <c r="W79" s="126">
        <v>4180</v>
      </c>
      <c r="X79" s="126">
        <v>1760</v>
      </c>
      <c r="Y79" s="126">
        <v>1430</v>
      </c>
      <c r="Z79" s="126">
        <v>1100</v>
      </c>
      <c r="AA79" s="124" t="s">
        <v>1284</v>
      </c>
      <c r="AC79" s="121" t="s">
        <v>360</v>
      </c>
      <c r="AD79" s="124" t="s">
        <v>1284</v>
      </c>
      <c r="AE79" s="127"/>
      <c r="AF79" s="123"/>
      <c r="AH79" s="116" t="s">
        <v>503</v>
      </c>
      <c r="AI79" s="117">
        <v>1375</v>
      </c>
    </row>
    <row r="80" spans="1:35" ht="16.5" customHeight="1">
      <c r="A80" s="875"/>
      <c r="B80" s="121" t="s">
        <v>127</v>
      </c>
      <c r="C80" s="122">
        <v>1458</v>
      </c>
      <c r="D80" s="123" t="s">
        <v>147</v>
      </c>
      <c r="E80" s="123" t="s">
        <v>147</v>
      </c>
      <c r="F80" s="123"/>
      <c r="G80" s="123"/>
      <c r="H80" s="124" t="s">
        <v>294</v>
      </c>
      <c r="J80" s="875"/>
      <c r="K80" s="121" t="s">
        <v>127</v>
      </c>
      <c r="L80" s="122">
        <v>2650</v>
      </c>
      <c r="N80" s="121" t="s">
        <v>361</v>
      </c>
      <c r="O80" s="124" t="s">
        <v>294</v>
      </c>
      <c r="P80" s="127"/>
      <c r="Q80" s="123"/>
      <c r="S80" s="875"/>
      <c r="T80" s="121" t="s">
        <v>127</v>
      </c>
      <c r="U80" s="125">
        <v>6380</v>
      </c>
      <c r="V80" s="125">
        <v>5005</v>
      </c>
      <c r="W80" s="126">
        <v>4180</v>
      </c>
      <c r="X80" s="126">
        <v>1760</v>
      </c>
      <c r="Y80" s="126">
        <v>1430</v>
      </c>
      <c r="Z80" s="126">
        <v>1100</v>
      </c>
      <c r="AA80" s="124" t="s">
        <v>1284</v>
      </c>
      <c r="AC80" s="121" t="s">
        <v>361</v>
      </c>
      <c r="AD80" s="123" t="s">
        <v>292</v>
      </c>
      <c r="AE80" s="127">
        <v>3850</v>
      </c>
      <c r="AF80" s="123"/>
      <c r="AH80" s="118" t="s">
        <v>504</v>
      </c>
      <c r="AI80" s="119">
        <v>1045</v>
      </c>
    </row>
    <row r="81" spans="1:35" ht="16.5" customHeight="1">
      <c r="A81" s="875" t="s">
        <v>51</v>
      </c>
      <c r="B81" s="121" t="s">
        <v>128</v>
      </c>
      <c r="C81" s="122">
        <v>1590</v>
      </c>
      <c r="D81" s="123"/>
      <c r="E81" s="123" t="s">
        <v>147</v>
      </c>
      <c r="F81" s="123" t="s">
        <v>147</v>
      </c>
      <c r="G81" s="123"/>
      <c r="H81" s="124" t="s">
        <v>294</v>
      </c>
      <c r="J81" s="875" t="s">
        <v>51</v>
      </c>
      <c r="K81" s="121" t="s">
        <v>128</v>
      </c>
      <c r="L81" s="122">
        <v>2650</v>
      </c>
      <c r="N81" s="121" t="s">
        <v>362</v>
      </c>
      <c r="O81" s="124" t="s">
        <v>294</v>
      </c>
      <c r="P81" s="127"/>
      <c r="Q81" s="123"/>
      <c r="S81" s="875" t="s">
        <v>51</v>
      </c>
      <c r="T81" s="121" t="s">
        <v>128</v>
      </c>
      <c r="U81" s="125">
        <v>7095</v>
      </c>
      <c r="V81" s="125">
        <v>5445</v>
      </c>
      <c r="W81" s="126">
        <v>4565</v>
      </c>
      <c r="X81" s="126">
        <v>1870</v>
      </c>
      <c r="Y81" s="126">
        <v>1540</v>
      </c>
      <c r="Z81" s="126">
        <v>1210</v>
      </c>
      <c r="AA81" s="124" t="s">
        <v>1284</v>
      </c>
      <c r="AC81" s="121" t="s">
        <v>362</v>
      </c>
      <c r="AD81" s="124" t="s">
        <v>1284</v>
      </c>
      <c r="AE81" s="127"/>
      <c r="AF81" s="123"/>
      <c r="AH81" s="103" t="s">
        <v>1425</v>
      </c>
      <c r="AI81" s="104">
        <v>4895</v>
      </c>
    </row>
    <row r="82" spans="1:35" ht="16.5" customHeight="1">
      <c r="A82" s="875"/>
      <c r="B82" s="121" t="s">
        <v>129</v>
      </c>
      <c r="C82" s="122">
        <v>1590</v>
      </c>
      <c r="D82" s="123"/>
      <c r="E82" s="123" t="s">
        <v>147</v>
      </c>
      <c r="F82" s="123" t="s">
        <v>147</v>
      </c>
      <c r="G82" s="123"/>
      <c r="H82" s="124" t="s">
        <v>294</v>
      </c>
      <c r="J82" s="875"/>
      <c r="K82" s="121" t="s">
        <v>129</v>
      </c>
      <c r="L82" s="122">
        <v>2650</v>
      </c>
      <c r="N82" s="121" t="s">
        <v>363</v>
      </c>
      <c r="O82" s="124" t="s">
        <v>294</v>
      </c>
      <c r="P82" s="127"/>
      <c r="Q82" s="123"/>
      <c r="S82" s="875"/>
      <c r="T82" s="121" t="s">
        <v>129</v>
      </c>
      <c r="U82" s="125">
        <v>7095</v>
      </c>
      <c r="V82" s="125">
        <v>5445</v>
      </c>
      <c r="W82" s="126">
        <v>4565</v>
      </c>
      <c r="X82" s="126">
        <v>1870</v>
      </c>
      <c r="Y82" s="126">
        <v>1540</v>
      </c>
      <c r="Z82" s="126">
        <v>1210</v>
      </c>
      <c r="AA82" s="124" t="s">
        <v>1284</v>
      </c>
      <c r="AC82" s="121" t="s">
        <v>363</v>
      </c>
      <c r="AD82" s="124" t="s">
        <v>1284</v>
      </c>
      <c r="AE82" s="127"/>
      <c r="AF82" s="123"/>
      <c r="AH82" s="103" t="s">
        <v>1335</v>
      </c>
      <c r="AI82" s="104">
        <v>4895</v>
      </c>
    </row>
    <row r="83" spans="1:35" ht="16.5" customHeight="1">
      <c r="A83" s="875"/>
      <c r="B83" s="121" t="s">
        <v>130</v>
      </c>
      <c r="C83" s="122">
        <v>1590</v>
      </c>
      <c r="D83" s="123"/>
      <c r="E83" s="123" t="s">
        <v>147</v>
      </c>
      <c r="F83" s="123" t="s">
        <v>147</v>
      </c>
      <c r="G83" s="123"/>
      <c r="H83" s="124" t="s">
        <v>294</v>
      </c>
      <c r="J83" s="875"/>
      <c r="K83" s="121" t="s">
        <v>130</v>
      </c>
      <c r="L83" s="122">
        <v>2650</v>
      </c>
      <c r="N83" s="121" t="s">
        <v>364</v>
      </c>
      <c r="O83" s="124" t="s">
        <v>294</v>
      </c>
      <c r="P83" s="127"/>
      <c r="Q83" s="123"/>
      <c r="S83" s="875"/>
      <c r="T83" s="121" t="s">
        <v>130</v>
      </c>
      <c r="U83" s="125">
        <v>7095</v>
      </c>
      <c r="V83" s="125">
        <v>5445</v>
      </c>
      <c r="W83" s="126">
        <v>4565</v>
      </c>
      <c r="X83" s="126">
        <v>1870</v>
      </c>
      <c r="Y83" s="126">
        <v>1540</v>
      </c>
      <c r="Z83" s="126">
        <v>1210</v>
      </c>
      <c r="AA83" s="124" t="s">
        <v>1284</v>
      </c>
      <c r="AC83" s="121" t="s">
        <v>364</v>
      </c>
      <c r="AD83" s="124" t="s">
        <v>1284</v>
      </c>
      <c r="AE83" s="127"/>
      <c r="AF83" s="123"/>
      <c r="AH83" s="103" t="s">
        <v>1310</v>
      </c>
      <c r="AI83" s="104">
        <v>4895</v>
      </c>
    </row>
    <row r="84" spans="1:35" ht="16.5" customHeight="1">
      <c r="A84" s="875"/>
      <c r="B84" s="121" t="s">
        <v>131</v>
      </c>
      <c r="C84" s="122">
        <v>1590</v>
      </c>
      <c r="D84" s="123"/>
      <c r="E84" s="123" t="s">
        <v>147</v>
      </c>
      <c r="F84" s="123" t="s">
        <v>147</v>
      </c>
      <c r="G84" s="123"/>
      <c r="H84" s="124" t="s">
        <v>294</v>
      </c>
      <c r="J84" s="875"/>
      <c r="K84" s="121" t="s">
        <v>131</v>
      </c>
      <c r="L84" s="122">
        <v>2650</v>
      </c>
      <c r="N84" s="121" t="s">
        <v>365</v>
      </c>
      <c r="O84" s="124" t="s">
        <v>294</v>
      </c>
      <c r="P84" s="127"/>
      <c r="Q84" s="123"/>
      <c r="S84" s="875"/>
      <c r="T84" s="121" t="s">
        <v>131</v>
      </c>
      <c r="U84" s="125">
        <v>7095</v>
      </c>
      <c r="V84" s="125">
        <v>5445</v>
      </c>
      <c r="W84" s="126">
        <v>4565</v>
      </c>
      <c r="X84" s="126">
        <v>1870</v>
      </c>
      <c r="Y84" s="126">
        <v>1540</v>
      </c>
      <c r="Z84" s="126">
        <v>1210</v>
      </c>
      <c r="AA84" s="124" t="s">
        <v>1284</v>
      </c>
      <c r="AC84" s="121" t="s">
        <v>365</v>
      </c>
      <c r="AD84" s="124" t="s">
        <v>1284</v>
      </c>
      <c r="AE84" s="127"/>
      <c r="AF84" s="123"/>
      <c r="AH84" s="103" t="s">
        <v>1311</v>
      </c>
      <c r="AI84" s="104">
        <v>3795</v>
      </c>
    </row>
    <row r="85" spans="1:35" ht="16.5" customHeight="1">
      <c r="A85" s="875"/>
      <c r="B85" s="121" t="s">
        <v>132</v>
      </c>
      <c r="C85" s="122">
        <v>1590</v>
      </c>
      <c r="D85" s="123"/>
      <c r="E85" s="123" t="s">
        <v>147</v>
      </c>
      <c r="F85" s="123" t="s">
        <v>147</v>
      </c>
      <c r="G85" s="123"/>
      <c r="H85" s="124" t="s">
        <v>294</v>
      </c>
      <c r="J85" s="875"/>
      <c r="K85" s="121" t="s">
        <v>132</v>
      </c>
      <c r="L85" s="122">
        <v>2650</v>
      </c>
      <c r="N85" s="121" t="s">
        <v>366</v>
      </c>
      <c r="O85" s="124" t="s">
        <v>294</v>
      </c>
      <c r="P85" s="127"/>
      <c r="Q85" s="123"/>
      <c r="S85" s="875"/>
      <c r="T85" s="121" t="s">
        <v>132</v>
      </c>
      <c r="U85" s="125">
        <v>7095</v>
      </c>
      <c r="V85" s="125">
        <v>5445</v>
      </c>
      <c r="W85" s="126">
        <v>4565</v>
      </c>
      <c r="X85" s="126">
        <v>1870</v>
      </c>
      <c r="Y85" s="126">
        <v>1540</v>
      </c>
      <c r="Z85" s="126">
        <v>1210</v>
      </c>
      <c r="AA85" s="124" t="s">
        <v>1284</v>
      </c>
      <c r="AC85" s="121" t="s">
        <v>366</v>
      </c>
      <c r="AD85" s="124" t="s">
        <v>1284</v>
      </c>
      <c r="AE85" s="127"/>
      <c r="AF85" s="123"/>
      <c r="AH85" s="111" t="s">
        <v>1312</v>
      </c>
      <c r="AI85" s="112">
        <v>3245</v>
      </c>
    </row>
    <row r="86" spans="1:35" ht="16.5" customHeight="1">
      <c r="A86" s="875" t="s">
        <v>43</v>
      </c>
      <c r="B86" s="121" t="s">
        <v>133</v>
      </c>
      <c r="C86" s="122">
        <v>1590</v>
      </c>
      <c r="D86" s="123"/>
      <c r="E86" s="123" t="s">
        <v>147</v>
      </c>
      <c r="F86" s="123" t="s">
        <v>147</v>
      </c>
      <c r="G86" s="123"/>
      <c r="H86" s="124" t="s">
        <v>294</v>
      </c>
      <c r="J86" s="875" t="s">
        <v>43</v>
      </c>
      <c r="K86" s="121" t="s">
        <v>133</v>
      </c>
      <c r="L86" s="122">
        <v>2650</v>
      </c>
      <c r="N86" s="121" t="s">
        <v>367</v>
      </c>
      <c r="O86" s="124" t="s">
        <v>294</v>
      </c>
      <c r="P86" s="127"/>
      <c r="Q86" s="123"/>
      <c r="S86" s="875" t="s">
        <v>43</v>
      </c>
      <c r="T86" s="121" t="s">
        <v>133</v>
      </c>
      <c r="U86" s="125">
        <v>7095</v>
      </c>
      <c r="V86" s="125">
        <v>5445</v>
      </c>
      <c r="W86" s="126">
        <v>4565</v>
      </c>
      <c r="X86" s="126">
        <v>1980</v>
      </c>
      <c r="Y86" s="126">
        <v>1650</v>
      </c>
      <c r="Z86" s="126">
        <v>1320</v>
      </c>
      <c r="AA86" s="124" t="s">
        <v>1284</v>
      </c>
      <c r="AC86" s="121" t="s">
        <v>367</v>
      </c>
      <c r="AD86" s="124" t="s">
        <v>1284</v>
      </c>
      <c r="AE86" s="127"/>
      <c r="AF86" s="123"/>
      <c r="AH86" s="111" t="s">
        <v>1313</v>
      </c>
      <c r="AI86" s="112">
        <v>3245</v>
      </c>
    </row>
    <row r="87" spans="1:35" ht="16.5" customHeight="1">
      <c r="A87" s="875"/>
      <c r="B87" s="121" t="s">
        <v>134</v>
      </c>
      <c r="C87" s="122">
        <v>1590</v>
      </c>
      <c r="D87" s="123"/>
      <c r="E87" s="123" t="s">
        <v>147</v>
      </c>
      <c r="F87" s="123" t="s">
        <v>147</v>
      </c>
      <c r="G87" s="123"/>
      <c r="H87" s="124" t="s">
        <v>294</v>
      </c>
      <c r="J87" s="875"/>
      <c r="K87" s="121" t="s">
        <v>134</v>
      </c>
      <c r="L87" s="122">
        <v>2650</v>
      </c>
      <c r="N87" s="121" t="s">
        <v>368</v>
      </c>
      <c r="O87" s="124" t="s">
        <v>294</v>
      </c>
      <c r="P87" s="127"/>
      <c r="Q87" s="123"/>
      <c r="S87" s="875"/>
      <c r="T87" s="121" t="s">
        <v>134</v>
      </c>
      <c r="U87" s="125">
        <v>7095</v>
      </c>
      <c r="V87" s="125">
        <v>5445</v>
      </c>
      <c r="W87" s="126">
        <v>4565</v>
      </c>
      <c r="X87" s="126">
        <v>1980</v>
      </c>
      <c r="Y87" s="126">
        <v>1650</v>
      </c>
      <c r="Z87" s="126">
        <v>1320</v>
      </c>
      <c r="AA87" s="124" t="s">
        <v>1284</v>
      </c>
      <c r="AC87" s="121" t="s">
        <v>368</v>
      </c>
      <c r="AD87" s="124" t="s">
        <v>1284</v>
      </c>
      <c r="AE87" s="127"/>
      <c r="AF87" s="123"/>
      <c r="AH87" s="111" t="s">
        <v>1314</v>
      </c>
      <c r="AI87" s="112">
        <v>3245</v>
      </c>
    </row>
    <row r="88" spans="1:35" ht="16.5" customHeight="1">
      <c r="A88" s="875"/>
      <c r="B88" s="121" t="s">
        <v>135</v>
      </c>
      <c r="C88" s="122">
        <v>1590</v>
      </c>
      <c r="D88" s="123"/>
      <c r="E88" s="123" t="s">
        <v>147</v>
      </c>
      <c r="F88" s="123" t="s">
        <v>147</v>
      </c>
      <c r="G88" s="123"/>
      <c r="H88" s="124" t="s">
        <v>294</v>
      </c>
      <c r="J88" s="875"/>
      <c r="K88" s="121" t="s">
        <v>135</v>
      </c>
      <c r="L88" s="122">
        <v>2650</v>
      </c>
      <c r="N88" s="121" t="s">
        <v>369</v>
      </c>
      <c r="O88" s="124" t="s">
        <v>294</v>
      </c>
      <c r="P88" s="127"/>
      <c r="Q88" s="123"/>
      <c r="S88" s="875"/>
      <c r="T88" s="121" t="s">
        <v>135</v>
      </c>
      <c r="U88" s="125">
        <v>7095</v>
      </c>
      <c r="V88" s="125">
        <v>5445</v>
      </c>
      <c r="W88" s="126">
        <v>4565</v>
      </c>
      <c r="X88" s="126">
        <v>1980</v>
      </c>
      <c r="Y88" s="126">
        <v>1650</v>
      </c>
      <c r="Z88" s="126">
        <v>1320</v>
      </c>
      <c r="AA88" s="124" t="s">
        <v>1284</v>
      </c>
      <c r="AC88" s="121" t="s">
        <v>369</v>
      </c>
      <c r="AD88" s="124" t="s">
        <v>1284</v>
      </c>
      <c r="AE88" s="127"/>
      <c r="AF88" s="123"/>
      <c r="AH88" s="114" t="s">
        <v>1315</v>
      </c>
      <c r="AI88" s="115">
        <v>1705</v>
      </c>
    </row>
    <row r="89" spans="1:35" ht="16.5" customHeight="1">
      <c r="A89" s="875"/>
      <c r="B89" s="121" t="s">
        <v>136</v>
      </c>
      <c r="C89" s="122">
        <v>1590</v>
      </c>
      <c r="D89" s="123"/>
      <c r="E89" s="123" t="s">
        <v>147</v>
      </c>
      <c r="F89" s="123" t="s">
        <v>147</v>
      </c>
      <c r="G89" s="123"/>
      <c r="H89" s="124" t="s">
        <v>294</v>
      </c>
      <c r="J89" s="875"/>
      <c r="K89" s="121" t="s">
        <v>136</v>
      </c>
      <c r="L89" s="122">
        <v>2650</v>
      </c>
      <c r="N89" s="121" t="s">
        <v>370</v>
      </c>
      <c r="O89" s="124" t="s">
        <v>294</v>
      </c>
      <c r="P89" s="127"/>
      <c r="Q89" s="123"/>
      <c r="S89" s="875"/>
      <c r="T89" s="121" t="s">
        <v>136</v>
      </c>
      <c r="U89" s="125">
        <v>7095</v>
      </c>
      <c r="V89" s="125">
        <v>5445</v>
      </c>
      <c r="W89" s="126">
        <v>4565</v>
      </c>
      <c r="X89" s="126">
        <v>1980</v>
      </c>
      <c r="Y89" s="126">
        <v>1650</v>
      </c>
      <c r="Z89" s="126">
        <v>1320</v>
      </c>
      <c r="AA89" s="124" t="s">
        <v>1284</v>
      </c>
      <c r="AC89" s="121" t="s">
        <v>370</v>
      </c>
      <c r="AD89" s="124" t="s">
        <v>1284</v>
      </c>
      <c r="AE89" s="127"/>
      <c r="AF89" s="123"/>
      <c r="AH89" s="114" t="s">
        <v>1316</v>
      </c>
      <c r="AI89" s="115">
        <v>1705</v>
      </c>
    </row>
    <row r="90" spans="1:35" ht="16.5" customHeight="1">
      <c r="A90" s="875" t="s">
        <v>46</v>
      </c>
      <c r="B90" s="121" t="s">
        <v>137</v>
      </c>
      <c r="C90" s="122">
        <v>2387</v>
      </c>
      <c r="D90" s="123"/>
      <c r="E90" s="123" t="s">
        <v>147</v>
      </c>
      <c r="F90" s="123" t="s">
        <v>147</v>
      </c>
      <c r="G90" s="123" t="s">
        <v>147</v>
      </c>
      <c r="H90" s="124" t="s">
        <v>294</v>
      </c>
      <c r="J90" s="875" t="s">
        <v>46</v>
      </c>
      <c r="K90" s="121" t="s">
        <v>137</v>
      </c>
      <c r="L90" s="122">
        <v>2650</v>
      </c>
      <c r="N90" s="121" t="s">
        <v>371</v>
      </c>
      <c r="O90" s="124" t="s">
        <v>294</v>
      </c>
      <c r="P90" s="127"/>
      <c r="Q90" s="123"/>
      <c r="S90" s="869" t="s">
        <v>430</v>
      </c>
      <c r="T90" s="121" t="s">
        <v>137</v>
      </c>
      <c r="U90" s="125">
        <v>7810</v>
      </c>
      <c r="V90" s="125">
        <v>5940</v>
      </c>
      <c r="W90" s="126">
        <v>5005</v>
      </c>
      <c r="X90" s="126">
        <v>2090</v>
      </c>
      <c r="Y90" s="126">
        <v>1760</v>
      </c>
      <c r="Z90" s="126">
        <v>1430</v>
      </c>
      <c r="AA90" s="124" t="s">
        <v>1284</v>
      </c>
      <c r="AC90" s="121" t="s">
        <v>371</v>
      </c>
      <c r="AD90" s="124" t="s">
        <v>1284</v>
      </c>
      <c r="AE90" s="127"/>
      <c r="AF90" s="123"/>
      <c r="AH90" s="116" t="s">
        <v>1317</v>
      </c>
      <c r="AI90" s="117">
        <v>1375</v>
      </c>
    </row>
    <row r="91" spans="1:35" ht="16.5" customHeight="1">
      <c r="A91" s="875"/>
      <c r="B91" s="121" t="s">
        <v>138</v>
      </c>
      <c r="C91" s="122">
        <v>2387</v>
      </c>
      <c r="D91" s="123"/>
      <c r="E91" s="123" t="s">
        <v>147</v>
      </c>
      <c r="F91" s="123" t="s">
        <v>147</v>
      </c>
      <c r="G91" s="123" t="s">
        <v>147</v>
      </c>
      <c r="H91" s="124" t="s">
        <v>294</v>
      </c>
      <c r="J91" s="875"/>
      <c r="K91" s="121" t="s">
        <v>138</v>
      </c>
      <c r="L91" s="122">
        <v>2650</v>
      </c>
      <c r="N91" s="121" t="s">
        <v>372</v>
      </c>
      <c r="O91" s="124" t="s">
        <v>294</v>
      </c>
      <c r="P91" s="127"/>
      <c r="Q91" s="123"/>
      <c r="S91" s="870"/>
      <c r="T91" s="121" t="s">
        <v>138</v>
      </c>
      <c r="U91" s="125">
        <v>7810</v>
      </c>
      <c r="V91" s="125">
        <v>5940</v>
      </c>
      <c r="W91" s="126">
        <v>5005</v>
      </c>
      <c r="X91" s="126">
        <v>2090</v>
      </c>
      <c r="Y91" s="126">
        <v>1760</v>
      </c>
      <c r="Z91" s="126">
        <v>1430</v>
      </c>
      <c r="AA91" s="124" t="s">
        <v>1284</v>
      </c>
      <c r="AC91" s="121" t="s">
        <v>372</v>
      </c>
      <c r="AD91" s="124" t="s">
        <v>1284</v>
      </c>
      <c r="AE91" s="127"/>
      <c r="AF91" s="123"/>
      <c r="AH91" s="118" t="s">
        <v>1318</v>
      </c>
      <c r="AI91" s="119">
        <v>1045</v>
      </c>
    </row>
    <row r="92" spans="1:35" ht="16.5" customHeight="1">
      <c r="A92" s="875"/>
      <c r="B92" s="121" t="s">
        <v>139</v>
      </c>
      <c r="C92" s="122">
        <v>2387</v>
      </c>
      <c r="D92" s="123"/>
      <c r="E92" s="123" t="s">
        <v>147</v>
      </c>
      <c r="F92" s="123" t="s">
        <v>147</v>
      </c>
      <c r="G92" s="123" t="s">
        <v>147</v>
      </c>
      <c r="H92" s="124" t="s">
        <v>294</v>
      </c>
      <c r="J92" s="875"/>
      <c r="K92" s="121" t="s">
        <v>139</v>
      </c>
      <c r="L92" s="122">
        <v>2650</v>
      </c>
      <c r="N92" s="121" t="s">
        <v>373</v>
      </c>
      <c r="O92" s="124" t="s">
        <v>294</v>
      </c>
      <c r="P92" s="127"/>
      <c r="Q92" s="123"/>
      <c r="S92" s="870"/>
      <c r="T92" s="121" t="s">
        <v>139</v>
      </c>
      <c r="U92" s="125">
        <v>7810</v>
      </c>
      <c r="V92" s="125">
        <v>5940</v>
      </c>
      <c r="W92" s="126">
        <v>5005</v>
      </c>
      <c r="X92" s="126">
        <v>2090</v>
      </c>
      <c r="Y92" s="126">
        <v>1760</v>
      </c>
      <c r="Z92" s="126">
        <v>1430</v>
      </c>
      <c r="AA92" s="124" t="s">
        <v>1284</v>
      </c>
      <c r="AC92" s="121" t="s">
        <v>373</v>
      </c>
      <c r="AD92" s="124" t="s">
        <v>1284</v>
      </c>
      <c r="AE92" s="127"/>
      <c r="AF92" s="123"/>
      <c r="AH92" s="103" t="s">
        <v>1426</v>
      </c>
      <c r="AI92" s="104">
        <v>4895</v>
      </c>
    </row>
    <row r="93" spans="1:35" ht="16.5" customHeight="1">
      <c r="A93" s="875"/>
      <c r="B93" s="121" t="s">
        <v>140</v>
      </c>
      <c r="C93" s="122">
        <v>2387</v>
      </c>
      <c r="D93" s="123"/>
      <c r="E93" s="123" t="s">
        <v>147</v>
      </c>
      <c r="F93" s="123" t="s">
        <v>147</v>
      </c>
      <c r="G93" s="123" t="s">
        <v>147</v>
      </c>
      <c r="H93" s="124" t="s">
        <v>294</v>
      </c>
      <c r="J93" s="875"/>
      <c r="K93" s="121" t="s">
        <v>140</v>
      </c>
      <c r="L93" s="122">
        <v>2650</v>
      </c>
      <c r="N93" s="121" t="s">
        <v>374</v>
      </c>
      <c r="O93" s="124" t="s">
        <v>294</v>
      </c>
      <c r="P93" s="127"/>
      <c r="Q93" s="123"/>
      <c r="S93" s="870"/>
      <c r="T93" s="121" t="s">
        <v>140</v>
      </c>
      <c r="U93" s="125">
        <v>7810</v>
      </c>
      <c r="V93" s="125">
        <v>5940</v>
      </c>
      <c r="W93" s="126">
        <v>5005</v>
      </c>
      <c r="X93" s="126">
        <v>2090</v>
      </c>
      <c r="Y93" s="126">
        <v>1760</v>
      </c>
      <c r="Z93" s="126">
        <v>1430</v>
      </c>
      <c r="AA93" s="124" t="s">
        <v>1284</v>
      </c>
      <c r="AC93" s="121" t="s">
        <v>374</v>
      </c>
      <c r="AD93" s="124" t="s">
        <v>1284</v>
      </c>
      <c r="AE93" s="127"/>
      <c r="AF93" s="123"/>
      <c r="AH93" s="103" t="s">
        <v>1336</v>
      </c>
      <c r="AI93" s="104">
        <v>4895</v>
      </c>
    </row>
    <row r="94" spans="1:35" ht="16.5" customHeight="1">
      <c r="A94" s="875"/>
      <c r="B94" s="121" t="s">
        <v>141</v>
      </c>
      <c r="C94" s="122">
        <v>2387</v>
      </c>
      <c r="D94" s="123"/>
      <c r="E94" s="123" t="s">
        <v>147</v>
      </c>
      <c r="F94" s="123" t="s">
        <v>147</v>
      </c>
      <c r="G94" s="123" t="s">
        <v>147</v>
      </c>
      <c r="H94" s="124" t="s">
        <v>294</v>
      </c>
      <c r="J94" s="875"/>
      <c r="K94" s="121" t="s">
        <v>141</v>
      </c>
      <c r="L94" s="122">
        <v>2650</v>
      </c>
      <c r="N94" s="121" t="s">
        <v>375</v>
      </c>
      <c r="O94" s="124" t="s">
        <v>294</v>
      </c>
      <c r="P94" s="127"/>
      <c r="Q94" s="123"/>
      <c r="S94" s="871"/>
      <c r="T94" s="121" t="s">
        <v>141</v>
      </c>
      <c r="U94" s="125">
        <v>7810</v>
      </c>
      <c r="V94" s="125">
        <v>5940</v>
      </c>
      <c r="W94" s="126">
        <v>5005</v>
      </c>
      <c r="X94" s="126">
        <v>2090</v>
      </c>
      <c r="Y94" s="126">
        <v>1760</v>
      </c>
      <c r="Z94" s="126">
        <v>1430</v>
      </c>
      <c r="AA94" s="124" t="s">
        <v>1284</v>
      </c>
      <c r="AC94" s="121" t="s">
        <v>375</v>
      </c>
      <c r="AD94" s="124" t="s">
        <v>1284</v>
      </c>
      <c r="AE94" s="127"/>
      <c r="AF94" s="123"/>
      <c r="AH94" s="103" t="s">
        <v>505</v>
      </c>
      <c r="AI94" s="104">
        <v>4895</v>
      </c>
    </row>
    <row r="95" spans="1:35" ht="16.5" customHeight="1">
      <c r="A95" s="875"/>
      <c r="B95" s="121" t="s">
        <v>142</v>
      </c>
      <c r="C95" s="122">
        <v>2387</v>
      </c>
      <c r="D95" s="123"/>
      <c r="E95" s="123" t="s">
        <v>147</v>
      </c>
      <c r="F95" s="123" t="s">
        <v>147</v>
      </c>
      <c r="G95" s="123" t="s">
        <v>147</v>
      </c>
      <c r="H95" s="124" t="s">
        <v>294</v>
      </c>
      <c r="J95" s="875"/>
      <c r="K95" s="121" t="s">
        <v>142</v>
      </c>
      <c r="L95" s="122">
        <v>2650</v>
      </c>
      <c r="N95" s="121" t="s">
        <v>376</v>
      </c>
      <c r="O95" s="124" t="s">
        <v>294</v>
      </c>
      <c r="P95" s="127"/>
      <c r="Q95" s="123"/>
      <c r="S95" s="869" t="s">
        <v>225</v>
      </c>
      <c r="T95" s="121" t="s">
        <v>142</v>
      </c>
      <c r="U95" s="125">
        <v>8690</v>
      </c>
      <c r="V95" s="125">
        <v>6545</v>
      </c>
      <c r="W95" s="126">
        <v>5500</v>
      </c>
      <c r="X95" s="126">
        <v>2090</v>
      </c>
      <c r="Y95" s="126">
        <v>1760</v>
      </c>
      <c r="Z95" s="126">
        <v>1430</v>
      </c>
      <c r="AA95" s="124" t="s">
        <v>1284</v>
      </c>
      <c r="AC95" s="121" t="s">
        <v>376</v>
      </c>
      <c r="AD95" s="124" t="s">
        <v>1284</v>
      </c>
      <c r="AE95" s="127"/>
      <c r="AF95" s="123"/>
      <c r="AH95" s="103" t="s">
        <v>506</v>
      </c>
      <c r="AI95" s="104">
        <v>3795</v>
      </c>
    </row>
    <row r="96" spans="1:35" ht="16.5" customHeight="1">
      <c r="A96" s="875"/>
      <c r="B96" s="121" t="s">
        <v>143</v>
      </c>
      <c r="C96" s="122">
        <v>2387</v>
      </c>
      <c r="D96" s="123"/>
      <c r="E96" s="123" t="s">
        <v>147</v>
      </c>
      <c r="F96" s="123" t="s">
        <v>147</v>
      </c>
      <c r="G96" s="123" t="s">
        <v>147</v>
      </c>
      <c r="H96" s="124" t="s">
        <v>294</v>
      </c>
      <c r="J96" s="875"/>
      <c r="K96" s="121" t="s">
        <v>143</v>
      </c>
      <c r="L96" s="122">
        <v>2650</v>
      </c>
      <c r="N96" s="121" t="s">
        <v>377</v>
      </c>
      <c r="O96" s="124" t="s">
        <v>294</v>
      </c>
      <c r="P96" s="127"/>
      <c r="Q96" s="123"/>
      <c r="S96" s="871"/>
      <c r="T96" s="121" t="s">
        <v>143</v>
      </c>
      <c r="U96" s="125">
        <v>8690</v>
      </c>
      <c r="V96" s="125">
        <v>6545</v>
      </c>
      <c r="W96" s="126">
        <v>5500</v>
      </c>
      <c r="X96" s="126">
        <v>2090</v>
      </c>
      <c r="Y96" s="126">
        <v>1760</v>
      </c>
      <c r="Z96" s="126">
        <v>1430</v>
      </c>
      <c r="AA96" s="124" t="s">
        <v>1284</v>
      </c>
      <c r="AC96" s="121" t="s">
        <v>377</v>
      </c>
      <c r="AD96" s="124" t="s">
        <v>1284</v>
      </c>
      <c r="AE96" s="127"/>
      <c r="AF96" s="123"/>
      <c r="AH96" s="111" t="s">
        <v>507</v>
      </c>
      <c r="AI96" s="112">
        <v>3245</v>
      </c>
    </row>
    <row r="97" spans="1:35" ht="16.5" customHeight="1">
      <c r="A97" s="120" t="s">
        <v>45</v>
      </c>
      <c r="B97" s="121" t="s">
        <v>45</v>
      </c>
      <c r="C97" s="122">
        <v>2475</v>
      </c>
      <c r="D97" s="123"/>
      <c r="E97" s="123"/>
      <c r="F97" s="123"/>
      <c r="G97" s="123" t="s">
        <v>147</v>
      </c>
      <c r="H97" s="124" t="s">
        <v>294</v>
      </c>
      <c r="J97" s="120" t="s">
        <v>45</v>
      </c>
      <c r="K97" s="121" t="s">
        <v>45</v>
      </c>
      <c r="L97" s="122">
        <v>2650</v>
      </c>
      <c r="N97" s="121" t="s">
        <v>378</v>
      </c>
      <c r="O97" s="124" t="s">
        <v>294</v>
      </c>
      <c r="P97" s="127"/>
      <c r="Q97" s="123"/>
      <c r="S97" s="120" t="s">
        <v>45</v>
      </c>
      <c r="T97" s="121" t="s">
        <v>45</v>
      </c>
      <c r="U97" s="125"/>
      <c r="V97" s="125"/>
      <c r="W97" s="126"/>
      <c r="X97" s="126"/>
      <c r="Y97" s="126"/>
      <c r="Z97" s="126"/>
      <c r="AA97" s="124" t="s">
        <v>1284</v>
      </c>
      <c r="AC97" s="121" t="s">
        <v>378</v>
      </c>
      <c r="AD97" s="124" t="s">
        <v>1284</v>
      </c>
      <c r="AE97" s="127"/>
      <c r="AF97" s="123"/>
      <c r="AH97" s="111" t="s">
        <v>508</v>
      </c>
      <c r="AI97" s="112">
        <v>3245</v>
      </c>
    </row>
    <row r="98" spans="1:35" ht="16.5" customHeight="1">
      <c r="N98" s="121" t="s">
        <v>379</v>
      </c>
      <c r="O98" s="124" t="s">
        <v>294</v>
      </c>
      <c r="P98" s="127"/>
      <c r="Q98" s="123"/>
      <c r="AC98" s="121" t="s">
        <v>379</v>
      </c>
      <c r="AD98" s="124" t="s">
        <v>1284</v>
      </c>
      <c r="AE98" s="127"/>
      <c r="AF98" s="123"/>
      <c r="AH98" s="111" t="s">
        <v>509</v>
      </c>
      <c r="AI98" s="112">
        <v>3245</v>
      </c>
    </row>
    <row r="99" spans="1:35" ht="16.5" customHeight="1">
      <c r="N99" s="121" t="s">
        <v>391</v>
      </c>
      <c r="O99" s="124" t="s">
        <v>294</v>
      </c>
      <c r="P99" s="127"/>
      <c r="Q99" s="123"/>
      <c r="AC99" s="121" t="s">
        <v>391</v>
      </c>
      <c r="AD99" s="124" t="s">
        <v>1284</v>
      </c>
      <c r="AE99" s="127"/>
      <c r="AF99" s="123"/>
      <c r="AH99" s="114" t="s">
        <v>510</v>
      </c>
      <c r="AI99" s="115">
        <v>1705</v>
      </c>
    </row>
    <row r="100" spans="1:35" ht="16.5" customHeight="1">
      <c r="N100" s="121" t="s">
        <v>380</v>
      </c>
      <c r="O100" s="124" t="s">
        <v>294</v>
      </c>
      <c r="P100" s="127"/>
      <c r="Q100" s="123"/>
      <c r="AC100" s="121" t="s">
        <v>380</v>
      </c>
      <c r="AD100" s="124" t="s">
        <v>1284</v>
      </c>
      <c r="AE100" s="127"/>
      <c r="AF100" s="123"/>
      <c r="AH100" s="114" t="s">
        <v>511</v>
      </c>
      <c r="AI100" s="115">
        <v>1705</v>
      </c>
    </row>
    <row r="101" spans="1:35" ht="16.5" customHeight="1">
      <c r="N101" s="121" t="s">
        <v>381</v>
      </c>
      <c r="O101" s="124" t="s">
        <v>294</v>
      </c>
      <c r="P101" s="127"/>
      <c r="Q101" s="123"/>
      <c r="AC101" s="121" t="s">
        <v>381</v>
      </c>
      <c r="AD101" s="124" t="s">
        <v>1284</v>
      </c>
      <c r="AE101" s="127"/>
      <c r="AF101" s="123"/>
      <c r="AH101" s="116" t="s">
        <v>512</v>
      </c>
      <c r="AI101" s="117">
        <v>1375</v>
      </c>
    </row>
    <row r="102" spans="1:35" ht="16.5" customHeight="1">
      <c r="N102" s="121" t="s">
        <v>382</v>
      </c>
      <c r="O102" s="124" t="s">
        <v>294</v>
      </c>
      <c r="P102" s="127"/>
      <c r="Q102" s="123"/>
      <c r="AC102" s="121" t="s">
        <v>382</v>
      </c>
      <c r="AD102" s="124" t="s">
        <v>1284</v>
      </c>
      <c r="AE102" s="127"/>
      <c r="AF102" s="123"/>
      <c r="AH102" s="118" t="s">
        <v>513</v>
      </c>
      <c r="AI102" s="119">
        <v>1045</v>
      </c>
    </row>
    <row r="103" spans="1:35" ht="16.5" customHeight="1">
      <c r="N103" s="121" t="s">
        <v>383</v>
      </c>
      <c r="O103" s="124" t="s">
        <v>294</v>
      </c>
      <c r="P103" s="127"/>
      <c r="Q103" s="123"/>
      <c r="AC103" s="121" t="s">
        <v>383</v>
      </c>
      <c r="AD103" s="124" t="s">
        <v>1284</v>
      </c>
      <c r="AE103" s="127"/>
      <c r="AF103" s="123"/>
      <c r="AH103" s="103" t="s">
        <v>1427</v>
      </c>
      <c r="AI103" s="104">
        <v>4895</v>
      </c>
    </row>
    <row r="104" spans="1:35" ht="16.5" customHeight="1">
      <c r="N104" s="121" t="s">
        <v>384</v>
      </c>
      <c r="O104" s="124" t="s">
        <v>294</v>
      </c>
      <c r="P104" s="127"/>
      <c r="Q104" s="123"/>
      <c r="AC104" s="121" t="s">
        <v>384</v>
      </c>
      <c r="AD104" s="124" t="s">
        <v>1284</v>
      </c>
      <c r="AE104" s="127"/>
      <c r="AF104" s="123"/>
      <c r="AH104" s="103" t="s">
        <v>1337</v>
      </c>
      <c r="AI104" s="104">
        <v>4895</v>
      </c>
    </row>
    <row r="105" spans="1:35" ht="16.5" customHeight="1">
      <c r="N105" s="121" t="s">
        <v>385</v>
      </c>
      <c r="O105" s="124" t="s">
        <v>294</v>
      </c>
      <c r="P105" s="127"/>
      <c r="Q105" s="123"/>
      <c r="AC105" s="121" t="s">
        <v>385</v>
      </c>
      <c r="AD105" s="124" t="s">
        <v>1284</v>
      </c>
      <c r="AE105" s="127"/>
      <c r="AF105" s="123"/>
      <c r="AH105" s="103" t="s">
        <v>514</v>
      </c>
      <c r="AI105" s="104">
        <v>4895</v>
      </c>
    </row>
    <row r="106" spans="1:35" ht="16.5" customHeight="1">
      <c r="N106" s="121" t="s">
        <v>386</v>
      </c>
      <c r="O106" s="124" t="s">
        <v>294</v>
      </c>
      <c r="P106" s="127"/>
      <c r="Q106" s="123"/>
      <c r="AC106" s="121" t="s">
        <v>386</v>
      </c>
      <c r="AD106" s="124" t="s">
        <v>1284</v>
      </c>
      <c r="AE106" s="127"/>
      <c r="AF106" s="123"/>
      <c r="AH106" s="103" t="s">
        <v>515</v>
      </c>
      <c r="AI106" s="104">
        <v>3795</v>
      </c>
    </row>
    <row r="107" spans="1:35" ht="16.5" customHeight="1">
      <c r="N107" s="121" t="s">
        <v>392</v>
      </c>
      <c r="O107" s="124" t="s">
        <v>294</v>
      </c>
      <c r="P107" s="127"/>
      <c r="Q107" s="123"/>
      <c r="AC107" s="121" t="s">
        <v>392</v>
      </c>
      <c r="AD107" s="124" t="s">
        <v>1284</v>
      </c>
      <c r="AE107" s="127"/>
      <c r="AF107" s="123"/>
      <c r="AH107" s="111" t="s">
        <v>516</v>
      </c>
      <c r="AI107" s="112">
        <v>3245</v>
      </c>
    </row>
    <row r="108" spans="1:35" ht="16.5" customHeight="1">
      <c r="N108" s="121" t="s">
        <v>387</v>
      </c>
      <c r="O108" s="124" t="s">
        <v>294</v>
      </c>
      <c r="P108" s="127"/>
      <c r="Q108" s="123"/>
      <c r="AC108" s="121" t="s">
        <v>387</v>
      </c>
      <c r="AD108" s="124" t="s">
        <v>1284</v>
      </c>
      <c r="AE108" s="127"/>
      <c r="AF108" s="123"/>
      <c r="AH108" s="111" t="s">
        <v>517</v>
      </c>
      <c r="AI108" s="112">
        <v>3245</v>
      </c>
    </row>
    <row r="109" spans="1:35" ht="16.5" customHeight="1">
      <c r="N109" s="121" t="s">
        <v>388</v>
      </c>
      <c r="O109" s="124" t="s">
        <v>294</v>
      </c>
      <c r="P109" s="127"/>
      <c r="Q109" s="123"/>
      <c r="AC109" s="121" t="s">
        <v>388</v>
      </c>
      <c r="AD109" s="124" t="s">
        <v>1284</v>
      </c>
      <c r="AE109" s="127"/>
      <c r="AF109" s="123"/>
      <c r="AH109" s="111" t="s">
        <v>518</v>
      </c>
      <c r="AI109" s="112">
        <v>3245</v>
      </c>
    </row>
    <row r="110" spans="1:35" ht="16.5" customHeight="1">
      <c r="N110" s="121" t="s">
        <v>393</v>
      </c>
      <c r="O110" s="124" t="s">
        <v>294</v>
      </c>
      <c r="P110" s="127"/>
      <c r="Q110" s="123"/>
      <c r="AC110" s="121" t="s">
        <v>393</v>
      </c>
      <c r="AD110" s="124" t="s">
        <v>1284</v>
      </c>
      <c r="AE110" s="127"/>
      <c r="AF110" s="123"/>
      <c r="AH110" s="114" t="s">
        <v>519</v>
      </c>
      <c r="AI110" s="115">
        <v>1705</v>
      </c>
    </row>
    <row r="111" spans="1:35" ht="16.5" customHeight="1">
      <c r="N111" s="121" t="s">
        <v>389</v>
      </c>
      <c r="O111" s="124" t="s">
        <v>294</v>
      </c>
      <c r="P111" s="127"/>
      <c r="Q111" s="123"/>
      <c r="AC111" s="121" t="s">
        <v>389</v>
      </c>
      <c r="AD111" s="124" t="s">
        <v>1284</v>
      </c>
      <c r="AE111" s="127"/>
      <c r="AF111" s="123"/>
      <c r="AH111" s="114" t="s">
        <v>520</v>
      </c>
      <c r="AI111" s="115">
        <v>1705</v>
      </c>
    </row>
    <row r="112" spans="1:35" ht="16.5" customHeight="1">
      <c r="N112" s="121" t="s">
        <v>390</v>
      </c>
      <c r="O112" s="124" t="s">
        <v>294</v>
      </c>
      <c r="P112" s="127"/>
      <c r="Q112" s="123"/>
      <c r="AC112" s="121" t="s">
        <v>390</v>
      </c>
      <c r="AD112" s="124" t="s">
        <v>1284</v>
      </c>
      <c r="AE112" s="127"/>
      <c r="AF112" s="123"/>
      <c r="AH112" s="116" t="s">
        <v>521</v>
      </c>
      <c r="AI112" s="117">
        <v>1375</v>
      </c>
    </row>
    <row r="113" spans="14:35" ht="16.5" customHeight="1">
      <c r="N113" s="121" t="s">
        <v>333</v>
      </c>
      <c r="O113" s="124" t="s">
        <v>294</v>
      </c>
      <c r="P113" s="127"/>
      <c r="Q113" s="123"/>
      <c r="AC113" s="121" t="s">
        <v>333</v>
      </c>
      <c r="AD113" s="124" t="s">
        <v>1284</v>
      </c>
      <c r="AE113" s="127"/>
      <c r="AF113" s="123"/>
      <c r="AH113" s="118" t="s">
        <v>522</v>
      </c>
      <c r="AI113" s="119">
        <v>1045</v>
      </c>
    </row>
    <row r="114" spans="14:35" ht="16.5" customHeight="1">
      <c r="N114" s="121" t="s">
        <v>334</v>
      </c>
      <c r="O114" s="124" t="s">
        <v>294</v>
      </c>
      <c r="P114" s="127"/>
      <c r="Q114" s="123"/>
      <c r="AC114" s="121" t="s">
        <v>334</v>
      </c>
      <c r="AD114" s="124" t="s">
        <v>1284</v>
      </c>
      <c r="AE114" s="127"/>
      <c r="AF114" s="123"/>
      <c r="AH114" s="103" t="s">
        <v>1428</v>
      </c>
      <c r="AI114" s="104">
        <v>4895</v>
      </c>
    </row>
    <row r="115" spans="14:35" ht="16.5" customHeight="1">
      <c r="N115" s="121" t="s">
        <v>394</v>
      </c>
      <c r="O115" s="124" t="s">
        <v>294</v>
      </c>
      <c r="P115" s="127"/>
      <c r="Q115" s="123"/>
      <c r="AC115" s="121" t="s">
        <v>394</v>
      </c>
      <c r="AD115" s="124" t="s">
        <v>1284</v>
      </c>
      <c r="AE115" s="127"/>
      <c r="AF115" s="123"/>
      <c r="AH115" s="103" t="s">
        <v>1338</v>
      </c>
      <c r="AI115" s="104">
        <v>4895</v>
      </c>
    </row>
    <row r="116" spans="14:35" ht="16.5" customHeight="1">
      <c r="N116" s="121" t="s">
        <v>336</v>
      </c>
      <c r="O116" s="124" t="s">
        <v>294</v>
      </c>
      <c r="P116" s="127"/>
      <c r="Q116" s="123"/>
      <c r="AC116" s="121" t="s">
        <v>336</v>
      </c>
      <c r="AD116" s="124" t="s">
        <v>1284</v>
      </c>
      <c r="AE116" s="127"/>
      <c r="AF116" s="123"/>
      <c r="AH116" s="103" t="s">
        <v>523</v>
      </c>
      <c r="AI116" s="104">
        <v>4895</v>
      </c>
    </row>
    <row r="117" spans="14:35" ht="16.5" customHeight="1">
      <c r="N117" s="121" t="s">
        <v>337</v>
      </c>
      <c r="O117" s="124" t="s">
        <v>294</v>
      </c>
      <c r="P117" s="127"/>
      <c r="Q117" s="123"/>
      <c r="AC117" s="121" t="s">
        <v>337</v>
      </c>
      <c r="AD117" s="124" t="s">
        <v>1284</v>
      </c>
      <c r="AE117" s="127"/>
      <c r="AF117" s="123"/>
      <c r="AH117" s="103" t="s">
        <v>524</v>
      </c>
      <c r="AI117" s="104">
        <v>3795</v>
      </c>
    </row>
    <row r="118" spans="14:35" ht="16.5" customHeight="1">
      <c r="N118" s="121" t="s">
        <v>395</v>
      </c>
      <c r="O118" s="124" t="s">
        <v>294</v>
      </c>
      <c r="P118" s="127"/>
      <c r="Q118" s="123"/>
      <c r="AC118" s="121" t="s">
        <v>395</v>
      </c>
      <c r="AD118" s="124" t="s">
        <v>1284</v>
      </c>
      <c r="AE118" s="127"/>
      <c r="AF118" s="123"/>
      <c r="AH118" s="111" t="s">
        <v>525</v>
      </c>
      <c r="AI118" s="112">
        <v>3245</v>
      </c>
    </row>
    <row r="119" spans="14:35" ht="16.5" customHeight="1">
      <c r="N119" s="121" t="s">
        <v>396</v>
      </c>
      <c r="O119" s="124" t="s">
        <v>294</v>
      </c>
      <c r="P119" s="127"/>
      <c r="Q119" s="123"/>
      <c r="AC119" s="121" t="s">
        <v>396</v>
      </c>
      <c r="AD119" s="124" t="s">
        <v>1284</v>
      </c>
      <c r="AE119" s="127"/>
      <c r="AF119" s="123"/>
      <c r="AH119" s="111" t="s">
        <v>526</v>
      </c>
      <c r="AI119" s="112">
        <v>3245</v>
      </c>
    </row>
    <row r="120" spans="14:35" ht="16.5" customHeight="1">
      <c r="N120" s="121" t="s">
        <v>397</v>
      </c>
      <c r="O120" s="124" t="s">
        <v>294</v>
      </c>
      <c r="P120" s="127"/>
      <c r="Q120" s="123"/>
      <c r="AC120" s="121" t="s">
        <v>397</v>
      </c>
      <c r="AD120" s="124" t="s">
        <v>1284</v>
      </c>
      <c r="AE120" s="127"/>
      <c r="AF120" s="123"/>
      <c r="AH120" s="111" t="s">
        <v>527</v>
      </c>
      <c r="AI120" s="112">
        <v>3245</v>
      </c>
    </row>
    <row r="121" spans="14:35" ht="16.5" customHeight="1">
      <c r="N121" s="121" t="s">
        <v>398</v>
      </c>
      <c r="O121" s="124" t="s">
        <v>294</v>
      </c>
      <c r="P121" s="127"/>
      <c r="Q121" s="123"/>
      <c r="AC121" s="121" t="s">
        <v>398</v>
      </c>
      <c r="AD121" s="124" t="s">
        <v>1284</v>
      </c>
      <c r="AE121" s="127"/>
      <c r="AF121" s="123"/>
      <c r="AH121" s="114" t="s">
        <v>528</v>
      </c>
      <c r="AI121" s="115">
        <v>1705</v>
      </c>
    </row>
    <row r="122" spans="14:35" ht="16.5" customHeight="1">
      <c r="N122" s="121" t="s">
        <v>399</v>
      </c>
      <c r="O122" s="124" t="s">
        <v>294</v>
      </c>
      <c r="P122" s="127"/>
      <c r="Q122" s="123"/>
      <c r="AC122" s="121" t="s">
        <v>399</v>
      </c>
      <c r="AD122" s="124" t="s">
        <v>1284</v>
      </c>
      <c r="AE122" s="127"/>
      <c r="AF122" s="123"/>
      <c r="AH122" s="114" t="s">
        <v>529</v>
      </c>
      <c r="AI122" s="115">
        <v>1705</v>
      </c>
    </row>
    <row r="123" spans="14:35" ht="16.5" customHeight="1">
      <c r="N123" s="121" t="s">
        <v>343</v>
      </c>
      <c r="O123" s="124" t="s">
        <v>294</v>
      </c>
      <c r="P123" s="127"/>
      <c r="Q123" s="123"/>
      <c r="AC123" s="121" t="s">
        <v>343</v>
      </c>
      <c r="AD123" s="124" t="s">
        <v>1284</v>
      </c>
      <c r="AE123" s="127"/>
      <c r="AF123" s="123"/>
      <c r="AH123" s="116" t="s">
        <v>530</v>
      </c>
      <c r="AI123" s="117">
        <v>1375</v>
      </c>
    </row>
    <row r="124" spans="14:35" ht="16.5" customHeight="1">
      <c r="N124" s="121" t="s">
        <v>400</v>
      </c>
      <c r="O124" s="124" t="s">
        <v>294</v>
      </c>
      <c r="P124" s="127"/>
      <c r="Q124" s="123"/>
      <c r="AC124" s="121" t="s">
        <v>400</v>
      </c>
      <c r="AD124" s="124" t="s">
        <v>1284</v>
      </c>
      <c r="AE124" s="127"/>
      <c r="AF124" s="123"/>
      <c r="AH124" s="118" t="s">
        <v>531</v>
      </c>
      <c r="AI124" s="119">
        <v>1045</v>
      </c>
    </row>
    <row r="125" spans="14:35" ht="16.5" customHeight="1">
      <c r="N125" s="121" t="s">
        <v>401</v>
      </c>
      <c r="O125" s="124" t="s">
        <v>294</v>
      </c>
      <c r="P125" s="127"/>
      <c r="Q125" s="123"/>
      <c r="AC125" s="121" t="s">
        <v>401</v>
      </c>
      <c r="AD125" s="124" t="s">
        <v>1284</v>
      </c>
      <c r="AE125" s="127"/>
      <c r="AF125" s="123"/>
      <c r="AH125" s="103" t="s">
        <v>1429</v>
      </c>
      <c r="AI125" s="104">
        <v>4895</v>
      </c>
    </row>
    <row r="126" spans="14:35" ht="16.5" customHeight="1">
      <c r="AH126" s="103" t="s">
        <v>1339</v>
      </c>
      <c r="AI126" s="104">
        <v>4895</v>
      </c>
    </row>
    <row r="127" spans="14:35" ht="16.5" customHeight="1">
      <c r="AH127" s="103" t="s">
        <v>532</v>
      </c>
      <c r="AI127" s="104">
        <v>4895</v>
      </c>
    </row>
    <row r="128" spans="14:35" ht="16.5" customHeight="1">
      <c r="AH128" s="103" t="s">
        <v>533</v>
      </c>
      <c r="AI128" s="104">
        <v>3795</v>
      </c>
    </row>
    <row r="129" spans="34:35" ht="16.5" customHeight="1">
      <c r="AH129" s="111" t="s">
        <v>534</v>
      </c>
      <c r="AI129" s="112">
        <v>3245</v>
      </c>
    </row>
    <row r="130" spans="34:35" ht="16.5" customHeight="1">
      <c r="AH130" s="111" t="s">
        <v>535</v>
      </c>
      <c r="AI130" s="112">
        <v>3245</v>
      </c>
    </row>
    <row r="131" spans="34:35" ht="16.5" customHeight="1">
      <c r="AH131" s="111" t="s">
        <v>536</v>
      </c>
      <c r="AI131" s="112">
        <v>3245</v>
      </c>
    </row>
    <row r="132" spans="34:35" ht="16.5" customHeight="1">
      <c r="AH132" s="114" t="s">
        <v>537</v>
      </c>
      <c r="AI132" s="115">
        <v>1705</v>
      </c>
    </row>
    <row r="133" spans="34:35" ht="16.5" customHeight="1">
      <c r="AH133" s="114" t="s">
        <v>538</v>
      </c>
      <c r="AI133" s="115">
        <v>1705</v>
      </c>
    </row>
    <row r="134" spans="34:35" ht="16.5" customHeight="1">
      <c r="AH134" s="116" t="s">
        <v>539</v>
      </c>
      <c r="AI134" s="117">
        <v>1375</v>
      </c>
    </row>
    <row r="135" spans="34:35" ht="16.5" customHeight="1">
      <c r="AH135" s="118" t="s">
        <v>540</v>
      </c>
      <c r="AI135" s="119">
        <v>1045</v>
      </c>
    </row>
    <row r="136" spans="34:35" ht="16.5" customHeight="1">
      <c r="AH136" s="103" t="s">
        <v>1430</v>
      </c>
      <c r="AI136" s="104">
        <v>4895</v>
      </c>
    </row>
    <row r="137" spans="34:35" ht="16.5" customHeight="1">
      <c r="AH137" s="103" t="s">
        <v>1340</v>
      </c>
      <c r="AI137" s="104">
        <v>4895</v>
      </c>
    </row>
    <row r="138" spans="34:35" ht="16.5" customHeight="1">
      <c r="AH138" s="103" t="s">
        <v>432</v>
      </c>
      <c r="AI138" s="104">
        <v>4895</v>
      </c>
    </row>
    <row r="139" spans="34:35" ht="16.5" customHeight="1">
      <c r="AH139" s="103" t="s">
        <v>433</v>
      </c>
      <c r="AI139" s="104">
        <v>3795</v>
      </c>
    </row>
    <row r="140" spans="34:35" ht="16.5" customHeight="1">
      <c r="AH140" s="111" t="s">
        <v>434</v>
      </c>
      <c r="AI140" s="112">
        <v>3245</v>
      </c>
    </row>
    <row r="141" spans="34:35" ht="16.5" customHeight="1">
      <c r="AH141" s="111" t="s">
        <v>435</v>
      </c>
      <c r="AI141" s="112">
        <v>3245</v>
      </c>
    </row>
    <row r="142" spans="34:35" ht="16.5" customHeight="1">
      <c r="AH142" s="111" t="s">
        <v>436</v>
      </c>
      <c r="AI142" s="112">
        <v>3245</v>
      </c>
    </row>
    <row r="143" spans="34:35" ht="16.5" customHeight="1">
      <c r="AH143" s="114" t="s">
        <v>437</v>
      </c>
      <c r="AI143" s="115">
        <v>1705</v>
      </c>
    </row>
    <row r="144" spans="34:35" ht="16.5" customHeight="1">
      <c r="AH144" s="114" t="s">
        <v>438</v>
      </c>
      <c r="AI144" s="115">
        <v>1705</v>
      </c>
    </row>
    <row r="145" spans="34:35" ht="16.5" customHeight="1">
      <c r="AH145" s="116" t="s">
        <v>439</v>
      </c>
      <c r="AI145" s="117">
        <v>1375</v>
      </c>
    </row>
    <row r="146" spans="34:35" ht="16.5" customHeight="1">
      <c r="AH146" s="118" t="s">
        <v>440</v>
      </c>
      <c r="AI146" s="119">
        <v>1045</v>
      </c>
    </row>
    <row r="147" spans="34:35" ht="16.5" customHeight="1">
      <c r="AH147" s="103" t="s">
        <v>1431</v>
      </c>
      <c r="AI147" s="104">
        <v>4895</v>
      </c>
    </row>
    <row r="148" spans="34:35" ht="16.5" customHeight="1">
      <c r="AH148" s="103" t="s">
        <v>1341</v>
      </c>
      <c r="AI148" s="104">
        <v>4895</v>
      </c>
    </row>
    <row r="149" spans="34:35" ht="16.5" customHeight="1">
      <c r="AH149" s="103" t="s">
        <v>541</v>
      </c>
      <c r="AI149" s="104">
        <v>4895</v>
      </c>
    </row>
    <row r="150" spans="34:35" ht="16.5" customHeight="1">
      <c r="AH150" s="103" t="s">
        <v>542</v>
      </c>
      <c r="AI150" s="104">
        <v>3795</v>
      </c>
    </row>
    <row r="151" spans="34:35" ht="16.5" customHeight="1">
      <c r="AH151" s="111" t="s">
        <v>543</v>
      </c>
      <c r="AI151" s="112">
        <v>3245</v>
      </c>
    </row>
    <row r="152" spans="34:35" ht="16.5" customHeight="1">
      <c r="AH152" s="111" t="s">
        <v>544</v>
      </c>
      <c r="AI152" s="112">
        <v>3245</v>
      </c>
    </row>
    <row r="153" spans="34:35" ht="16.5" customHeight="1">
      <c r="AH153" s="111" t="s">
        <v>545</v>
      </c>
      <c r="AI153" s="112">
        <v>3245</v>
      </c>
    </row>
    <row r="154" spans="34:35" ht="16.5" customHeight="1">
      <c r="AH154" s="114" t="s">
        <v>546</v>
      </c>
      <c r="AI154" s="115">
        <v>1705</v>
      </c>
    </row>
    <row r="155" spans="34:35" ht="16.5" customHeight="1">
      <c r="AH155" s="114" t="s">
        <v>547</v>
      </c>
      <c r="AI155" s="115">
        <v>1705</v>
      </c>
    </row>
    <row r="156" spans="34:35" ht="16.5" customHeight="1">
      <c r="AH156" s="116" t="s">
        <v>548</v>
      </c>
      <c r="AI156" s="117">
        <v>1375</v>
      </c>
    </row>
    <row r="157" spans="34:35" ht="16.5" customHeight="1">
      <c r="AH157" s="118" t="s">
        <v>549</v>
      </c>
      <c r="AI157" s="119">
        <v>1045</v>
      </c>
    </row>
    <row r="158" spans="34:35" ht="16.5" customHeight="1">
      <c r="AH158" s="103" t="s">
        <v>1432</v>
      </c>
      <c r="AI158" s="104">
        <v>6380</v>
      </c>
    </row>
    <row r="159" spans="34:35" ht="16.5" customHeight="1">
      <c r="AH159" s="103" t="s">
        <v>1342</v>
      </c>
      <c r="AI159" s="104">
        <v>6380</v>
      </c>
    </row>
    <row r="160" spans="34:35" ht="16.5" customHeight="1">
      <c r="AH160" s="103" t="s">
        <v>550</v>
      </c>
      <c r="AI160" s="104">
        <v>6380</v>
      </c>
    </row>
    <row r="161" spans="34:35" ht="16.5" customHeight="1">
      <c r="AH161" s="103" t="s">
        <v>551</v>
      </c>
      <c r="AI161" s="104">
        <v>4895</v>
      </c>
    </row>
    <row r="162" spans="34:35" ht="16.5" customHeight="1">
      <c r="AH162" s="111" t="s">
        <v>552</v>
      </c>
      <c r="AI162" s="112">
        <v>4180</v>
      </c>
    </row>
    <row r="163" spans="34:35" ht="16.5" customHeight="1">
      <c r="AH163" s="111" t="s">
        <v>553</v>
      </c>
      <c r="AI163" s="112">
        <v>4180</v>
      </c>
    </row>
    <row r="164" spans="34:35" ht="16.5" customHeight="1">
      <c r="AH164" s="111" t="s">
        <v>554</v>
      </c>
      <c r="AI164" s="112">
        <v>4180</v>
      </c>
    </row>
    <row r="165" spans="34:35" ht="16.5" customHeight="1">
      <c r="AH165" s="114" t="s">
        <v>555</v>
      </c>
      <c r="AI165" s="115">
        <v>1705</v>
      </c>
    </row>
    <row r="166" spans="34:35" ht="16.5" customHeight="1">
      <c r="AH166" s="114" t="s">
        <v>556</v>
      </c>
      <c r="AI166" s="115">
        <v>1705</v>
      </c>
    </row>
    <row r="167" spans="34:35" ht="16.5" customHeight="1">
      <c r="AH167" s="116" t="s">
        <v>557</v>
      </c>
      <c r="AI167" s="117">
        <v>1320</v>
      </c>
    </row>
    <row r="168" spans="34:35" ht="16.5" customHeight="1">
      <c r="AH168" s="118" t="s">
        <v>558</v>
      </c>
      <c r="AI168" s="119">
        <v>1045</v>
      </c>
    </row>
    <row r="169" spans="34:35" ht="16.5" customHeight="1">
      <c r="AH169" s="103" t="s">
        <v>1433</v>
      </c>
      <c r="AI169" s="104">
        <v>6380</v>
      </c>
    </row>
    <row r="170" spans="34:35" ht="16.5" customHeight="1">
      <c r="AH170" s="103" t="s">
        <v>1343</v>
      </c>
      <c r="AI170" s="104">
        <v>6380</v>
      </c>
    </row>
    <row r="171" spans="34:35" ht="16.5" customHeight="1">
      <c r="AH171" s="103" t="s">
        <v>559</v>
      </c>
      <c r="AI171" s="104">
        <v>6380</v>
      </c>
    </row>
    <row r="172" spans="34:35" ht="16.5" customHeight="1">
      <c r="AH172" s="103" t="s">
        <v>560</v>
      </c>
      <c r="AI172" s="104">
        <v>4895</v>
      </c>
    </row>
    <row r="173" spans="34:35" ht="16.5" customHeight="1">
      <c r="AH173" s="111" t="s">
        <v>561</v>
      </c>
      <c r="AI173" s="112">
        <v>4180</v>
      </c>
    </row>
    <row r="174" spans="34:35" ht="16.5" customHeight="1">
      <c r="AH174" s="111" t="s">
        <v>562</v>
      </c>
      <c r="AI174" s="112">
        <v>4180</v>
      </c>
    </row>
    <row r="175" spans="34:35" ht="16.5" customHeight="1">
      <c r="AH175" s="111" t="s">
        <v>563</v>
      </c>
      <c r="AI175" s="112">
        <v>4180</v>
      </c>
    </row>
    <row r="176" spans="34:35" ht="16.5" customHeight="1">
      <c r="AH176" s="114" t="s">
        <v>564</v>
      </c>
      <c r="AI176" s="115">
        <v>1705</v>
      </c>
    </row>
    <row r="177" spans="34:35" ht="16.5" customHeight="1">
      <c r="AH177" s="114" t="s">
        <v>565</v>
      </c>
      <c r="AI177" s="115">
        <v>1705</v>
      </c>
    </row>
    <row r="178" spans="34:35" ht="16.5" customHeight="1">
      <c r="AH178" s="116" t="s">
        <v>566</v>
      </c>
      <c r="AI178" s="117">
        <v>1320</v>
      </c>
    </row>
    <row r="179" spans="34:35" ht="16.5" customHeight="1">
      <c r="AH179" s="118" t="s">
        <v>567</v>
      </c>
      <c r="AI179" s="119">
        <v>1045</v>
      </c>
    </row>
    <row r="180" spans="34:35" ht="16.5" customHeight="1">
      <c r="AH180" s="103" t="s">
        <v>1434</v>
      </c>
      <c r="AI180" s="104">
        <v>6380</v>
      </c>
    </row>
    <row r="181" spans="34:35" ht="16.5" customHeight="1">
      <c r="AH181" s="103" t="s">
        <v>1344</v>
      </c>
      <c r="AI181" s="104">
        <v>6380</v>
      </c>
    </row>
    <row r="182" spans="34:35" ht="16.5" customHeight="1">
      <c r="AH182" s="103" t="s">
        <v>568</v>
      </c>
      <c r="AI182" s="104">
        <v>6380</v>
      </c>
    </row>
    <row r="183" spans="34:35" ht="16.5" customHeight="1">
      <c r="AH183" s="103" t="s">
        <v>569</v>
      </c>
      <c r="AI183" s="104">
        <v>4895</v>
      </c>
    </row>
    <row r="184" spans="34:35" ht="16.5" customHeight="1">
      <c r="AH184" s="111" t="s">
        <v>570</v>
      </c>
      <c r="AI184" s="112">
        <v>4180</v>
      </c>
    </row>
    <row r="185" spans="34:35" ht="16.5" customHeight="1">
      <c r="AH185" s="111" t="s">
        <v>571</v>
      </c>
      <c r="AI185" s="112">
        <v>4180</v>
      </c>
    </row>
    <row r="186" spans="34:35" ht="16.5" customHeight="1">
      <c r="AH186" s="111" t="s">
        <v>572</v>
      </c>
      <c r="AI186" s="112">
        <v>4180</v>
      </c>
    </row>
    <row r="187" spans="34:35" ht="16.5" customHeight="1">
      <c r="AH187" s="114" t="s">
        <v>573</v>
      </c>
      <c r="AI187" s="115">
        <v>1705</v>
      </c>
    </row>
    <row r="188" spans="34:35" ht="16.5" customHeight="1">
      <c r="AH188" s="114" t="s">
        <v>574</v>
      </c>
      <c r="AI188" s="115">
        <v>1705</v>
      </c>
    </row>
    <row r="189" spans="34:35" ht="16.5" customHeight="1">
      <c r="AH189" s="116" t="s">
        <v>575</v>
      </c>
      <c r="AI189" s="117">
        <v>1320</v>
      </c>
    </row>
    <row r="190" spans="34:35" ht="16.5" customHeight="1">
      <c r="AH190" s="118" t="s">
        <v>576</v>
      </c>
      <c r="AI190" s="119">
        <v>1045</v>
      </c>
    </row>
    <row r="191" spans="34:35" ht="16.5" customHeight="1">
      <c r="AH191" s="103" t="s">
        <v>1435</v>
      </c>
      <c r="AI191" s="104">
        <v>6380</v>
      </c>
    </row>
    <row r="192" spans="34:35" ht="16.5" customHeight="1">
      <c r="AH192" s="103" t="s">
        <v>1345</v>
      </c>
      <c r="AI192" s="104">
        <v>6380</v>
      </c>
    </row>
    <row r="193" spans="34:35" ht="16.5" customHeight="1">
      <c r="AH193" s="103" t="s">
        <v>577</v>
      </c>
      <c r="AI193" s="104">
        <v>6380</v>
      </c>
    </row>
    <row r="194" spans="34:35" ht="16.5" customHeight="1">
      <c r="AH194" s="103" t="s">
        <v>578</v>
      </c>
      <c r="AI194" s="104">
        <v>4895</v>
      </c>
    </row>
    <row r="195" spans="34:35" ht="16.5" customHeight="1">
      <c r="AH195" s="111" t="s">
        <v>579</v>
      </c>
      <c r="AI195" s="112">
        <v>4180</v>
      </c>
    </row>
    <row r="196" spans="34:35" ht="16.5" customHeight="1">
      <c r="AH196" s="111" t="s">
        <v>580</v>
      </c>
      <c r="AI196" s="112">
        <v>4180</v>
      </c>
    </row>
    <row r="197" spans="34:35" ht="16.5" customHeight="1">
      <c r="AH197" s="111" t="s">
        <v>581</v>
      </c>
      <c r="AI197" s="112">
        <v>4180</v>
      </c>
    </row>
    <row r="198" spans="34:35" ht="16.5" customHeight="1">
      <c r="AH198" s="114" t="s">
        <v>582</v>
      </c>
      <c r="AI198" s="115">
        <v>1705</v>
      </c>
    </row>
    <row r="199" spans="34:35" ht="16.5" customHeight="1">
      <c r="AH199" s="114" t="s">
        <v>583</v>
      </c>
      <c r="AI199" s="115">
        <v>1705</v>
      </c>
    </row>
    <row r="200" spans="34:35" ht="16.5" customHeight="1">
      <c r="AH200" s="116" t="s">
        <v>584</v>
      </c>
      <c r="AI200" s="117">
        <v>1320</v>
      </c>
    </row>
    <row r="201" spans="34:35" ht="16.5" customHeight="1">
      <c r="AH201" s="118" t="s">
        <v>585</v>
      </c>
      <c r="AI201" s="119">
        <v>1045</v>
      </c>
    </row>
    <row r="202" spans="34:35" ht="16.5" customHeight="1">
      <c r="AH202" s="103" t="s">
        <v>1436</v>
      </c>
      <c r="AI202" s="104">
        <v>4895</v>
      </c>
    </row>
    <row r="203" spans="34:35" ht="16.5" customHeight="1">
      <c r="AH203" s="103" t="s">
        <v>1346</v>
      </c>
      <c r="AI203" s="104">
        <v>4895</v>
      </c>
    </row>
    <row r="204" spans="34:35" ht="16.5" customHeight="1">
      <c r="AH204" s="103" t="s">
        <v>586</v>
      </c>
      <c r="AI204" s="104">
        <v>4895</v>
      </c>
    </row>
    <row r="205" spans="34:35" ht="16.5" customHeight="1">
      <c r="AH205" s="103" t="s">
        <v>587</v>
      </c>
      <c r="AI205" s="104">
        <v>3795</v>
      </c>
    </row>
    <row r="206" spans="34:35" ht="16.5" customHeight="1">
      <c r="AH206" s="111" t="s">
        <v>588</v>
      </c>
      <c r="AI206" s="112">
        <v>3245</v>
      </c>
    </row>
    <row r="207" spans="34:35" ht="16.5" customHeight="1">
      <c r="AH207" s="111" t="s">
        <v>589</v>
      </c>
      <c r="AI207" s="112">
        <v>3245</v>
      </c>
    </row>
    <row r="208" spans="34:35" ht="16.5" customHeight="1">
      <c r="AH208" s="111" t="s">
        <v>590</v>
      </c>
      <c r="AI208" s="112">
        <v>3245</v>
      </c>
    </row>
    <row r="209" spans="34:35" ht="16.5" customHeight="1">
      <c r="AH209" s="114" t="s">
        <v>591</v>
      </c>
      <c r="AI209" s="115">
        <v>1705</v>
      </c>
    </row>
    <row r="210" spans="34:35" ht="16.5" customHeight="1">
      <c r="AH210" s="114" t="s">
        <v>592</v>
      </c>
      <c r="AI210" s="115">
        <v>1705</v>
      </c>
    </row>
    <row r="211" spans="34:35" ht="16.5" customHeight="1">
      <c r="AH211" s="116" t="s">
        <v>593</v>
      </c>
      <c r="AI211" s="117">
        <v>1375</v>
      </c>
    </row>
    <row r="212" spans="34:35" ht="16.5" customHeight="1">
      <c r="AH212" s="118" t="s">
        <v>594</v>
      </c>
      <c r="AI212" s="119">
        <v>1045</v>
      </c>
    </row>
    <row r="213" spans="34:35" ht="16.5" customHeight="1">
      <c r="AH213" s="103" t="s">
        <v>1437</v>
      </c>
      <c r="AI213" s="104">
        <v>6380</v>
      </c>
    </row>
    <row r="214" spans="34:35" ht="16.5" customHeight="1">
      <c r="AH214" s="103" t="s">
        <v>1347</v>
      </c>
      <c r="AI214" s="104">
        <v>6380</v>
      </c>
    </row>
    <row r="215" spans="34:35" ht="16.5" customHeight="1">
      <c r="AH215" s="103" t="s">
        <v>595</v>
      </c>
      <c r="AI215" s="104">
        <v>6380</v>
      </c>
    </row>
    <row r="216" spans="34:35" ht="16.5" customHeight="1">
      <c r="AH216" s="103" t="s">
        <v>596</v>
      </c>
      <c r="AI216" s="104">
        <v>4895</v>
      </c>
    </row>
    <row r="217" spans="34:35" ht="16.5" customHeight="1">
      <c r="AH217" s="111" t="s">
        <v>597</v>
      </c>
      <c r="AI217" s="112">
        <v>4180</v>
      </c>
    </row>
    <row r="218" spans="34:35" ht="16.5" customHeight="1">
      <c r="AH218" s="111" t="s">
        <v>598</v>
      </c>
      <c r="AI218" s="112">
        <v>4180</v>
      </c>
    </row>
    <row r="219" spans="34:35" ht="16.5" customHeight="1">
      <c r="AH219" s="111" t="s">
        <v>599</v>
      </c>
      <c r="AI219" s="112">
        <v>4180</v>
      </c>
    </row>
    <row r="220" spans="34:35" ht="16.5" customHeight="1">
      <c r="AH220" s="114" t="s">
        <v>600</v>
      </c>
      <c r="AI220" s="115">
        <v>1705</v>
      </c>
    </row>
    <row r="221" spans="34:35" ht="16.5" customHeight="1">
      <c r="AH221" s="114" t="s">
        <v>601</v>
      </c>
      <c r="AI221" s="115">
        <v>1705</v>
      </c>
    </row>
    <row r="222" spans="34:35" ht="16.5" customHeight="1">
      <c r="AH222" s="116" t="s">
        <v>602</v>
      </c>
      <c r="AI222" s="117">
        <v>1320</v>
      </c>
    </row>
    <row r="223" spans="34:35" ht="16.5" customHeight="1">
      <c r="AH223" s="118" t="s">
        <v>603</v>
      </c>
      <c r="AI223" s="119">
        <v>1045</v>
      </c>
    </row>
    <row r="224" spans="34:35" ht="16.5" customHeight="1">
      <c r="AH224" s="103" t="s">
        <v>1438</v>
      </c>
      <c r="AI224" s="104">
        <v>6380</v>
      </c>
    </row>
    <row r="225" spans="34:35" ht="16.5" customHeight="1">
      <c r="AH225" s="103" t="s">
        <v>1348</v>
      </c>
      <c r="AI225" s="104">
        <v>6380</v>
      </c>
    </row>
    <row r="226" spans="34:35" ht="16.5" customHeight="1">
      <c r="AH226" s="103" t="s">
        <v>604</v>
      </c>
      <c r="AI226" s="104">
        <v>6380</v>
      </c>
    </row>
    <row r="227" spans="34:35" ht="16.5" customHeight="1">
      <c r="AH227" s="103" t="s">
        <v>605</v>
      </c>
      <c r="AI227" s="104">
        <v>4895</v>
      </c>
    </row>
    <row r="228" spans="34:35" ht="16.5" customHeight="1">
      <c r="AH228" s="111" t="s">
        <v>606</v>
      </c>
      <c r="AI228" s="112">
        <v>4180</v>
      </c>
    </row>
    <row r="229" spans="34:35" ht="16.5" customHeight="1">
      <c r="AH229" s="111" t="s">
        <v>607</v>
      </c>
      <c r="AI229" s="112">
        <v>4180</v>
      </c>
    </row>
    <row r="230" spans="34:35" ht="16.5" customHeight="1">
      <c r="AH230" s="111" t="s">
        <v>608</v>
      </c>
      <c r="AI230" s="112">
        <v>4180</v>
      </c>
    </row>
    <row r="231" spans="34:35" ht="16.5" customHeight="1">
      <c r="AH231" s="114" t="s">
        <v>609</v>
      </c>
      <c r="AI231" s="115">
        <v>1705</v>
      </c>
    </row>
    <row r="232" spans="34:35" ht="16.5" customHeight="1">
      <c r="AH232" s="114" t="s">
        <v>610</v>
      </c>
      <c r="AI232" s="115">
        <v>1705</v>
      </c>
    </row>
    <row r="233" spans="34:35" ht="16.5" customHeight="1">
      <c r="AH233" s="116" t="s">
        <v>611</v>
      </c>
      <c r="AI233" s="117">
        <v>1320</v>
      </c>
    </row>
    <row r="234" spans="34:35" ht="16.5" customHeight="1">
      <c r="AH234" s="118" t="s">
        <v>612</v>
      </c>
      <c r="AI234" s="119">
        <v>1045</v>
      </c>
    </row>
    <row r="235" spans="34:35" ht="16.5" customHeight="1">
      <c r="AH235" s="103" t="s">
        <v>1439</v>
      </c>
      <c r="AI235" s="104">
        <v>6380</v>
      </c>
    </row>
    <row r="236" spans="34:35" ht="16.5" customHeight="1">
      <c r="AH236" s="103" t="s">
        <v>1349</v>
      </c>
      <c r="AI236" s="104">
        <v>6380</v>
      </c>
    </row>
    <row r="237" spans="34:35" ht="16.5" customHeight="1">
      <c r="AH237" s="103" t="s">
        <v>613</v>
      </c>
      <c r="AI237" s="104">
        <v>6380</v>
      </c>
    </row>
    <row r="238" spans="34:35" ht="16.5" customHeight="1">
      <c r="AH238" s="103" t="s">
        <v>614</v>
      </c>
      <c r="AI238" s="104">
        <v>4895</v>
      </c>
    </row>
    <row r="239" spans="34:35" ht="16.5" customHeight="1">
      <c r="AH239" s="111" t="s">
        <v>615</v>
      </c>
      <c r="AI239" s="112">
        <v>4180</v>
      </c>
    </row>
    <row r="240" spans="34:35" ht="16.5" customHeight="1">
      <c r="AH240" s="111" t="s">
        <v>616</v>
      </c>
      <c r="AI240" s="112">
        <v>4180</v>
      </c>
    </row>
    <row r="241" spans="34:35" ht="16.5" customHeight="1">
      <c r="AH241" s="111" t="s">
        <v>617</v>
      </c>
      <c r="AI241" s="112">
        <v>4180</v>
      </c>
    </row>
    <row r="242" spans="34:35" ht="16.5" customHeight="1">
      <c r="AH242" s="114" t="s">
        <v>618</v>
      </c>
      <c r="AI242" s="115">
        <v>1705</v>
      </c>
    </row>
    <row r="243" spans="34:35" ht="16.5" customHeight="1">
      <c r="AH243" s="114" t="s">
        <v>619</v>
      </c>
      <c r="AI243" s="115">
        <v>1705</v>
      </c>
    </row>
    <row r="244" spans="34:35" ht="16.5" customHeight="1">
      <c r="AH244" s="116" t="s">
        <v>620</v>
      </c>
      <c r="AI244" s="117">
        <v>1320</v>
      </c>
    </row>
    <row r="245" spans="34:35" ht="16.5" customHeight="1">
      <c r="AH245" s="118" t="s">
        <v>621</v>
      </c>
      <c r="AI245" s="119">
        <v>1045</v>
      </c>
    </row>
    <row r="246" spans="34:35" ht="16.5" customHeight="1">
      <c r="AH246" s="103" t="s">
        <v>1440</v>
      </c>
      <c r="AI246" s="104">
        <v>6380</v>
      </c>
    </row>
    <row r="247" spans="34:35" ht="16.5" customHeight="1">
      <c r="AH247" s="103" t="s">
        <v>1350</v>
      </c>
      <c r="AI247" s="104">
        <v>6380</v>
      </c>
    </row>
    <row r="248" spans="34:35" ht="16.5" customHeight="1">
      <c r="AH248" s="103" t="s">
        <v>622</v>
      </c>
      <c r="AI248" s="104">
        <v>6380</v>
      </c>
    </row>
    <row r="249" spans="34:35" ht="16.5" customHeight="1">
      <c r="AH249" s="103" t="s">
        <v>623</v>
      </c>
      <c r="AI249" s="104">
        <v>4895</v>
      </c>
    </row>
    <row r="250" spans="34:35" ht="16.5" customHeight="1">
      <c r="AH250" s="111" t="s">
        <v>624</v>
      </c>
      <c r="AI250" s="112">
        <v>4180</v>
      </c>
    </row>
    <row r="251" spans="34:35" ht="16.5" customHeight="1">
      <c r="AH251" s="111" t="s">
        <v>625</v>
      </c>
      <c r="AI251" s="112">
        <v>4180</v>
      </c>
    </row>
    <row r="252" spans="34:35" ht="16.5" customHeight="1">
      <c r="AH252" s="111" t="s">
        <v>626</v>
      </c>
      <c r="AI252" s="112">
        <v>4180</v>
      </c>
    </row>
    <row r="253" spans="34:35" ht="16.5" customHeight="1">
      <c r="AH253" s="114" t="s">
        <v>627</v>
      </c>
      <c r="AI253" s="115">
        <v>1705</v>
      </c>
    </row>
    <row r="254" spans="34:35" ht="16.5" customHeight="1">
      <c r="AH254" s="114" t="s">
        <v>628</v>
      </c>
      <c r="AI254" s="115">
        <v>1705</v>
      </c>
    </row>
    <row r="255" spans="34:35" ht="16.5" customHeight="1">
      <c r="AH255" s="116" t="s">
        <v>629</v>
      </c>
      <c r="AI255" s="117">
        <v>1320</v>
      </c>
    </row>
    <row r="256" spans="34:35" ht="16.5" customHeight="1">
      <c r="AH256" s="118" t="s">
        <v>630</v>
      </c>
      <c r="AI256" s="119">
        <v>1045</v>
      </c>
    </row>
    <row r="257" spans="34:35" ht="16.5" customHeight="1">
      <c r="AH257" s="103" t="s">
        <v>1441</v>
      </c>
      <c r="AI257" s="104">
        <v>6380</v>
      </c>
    </row>
    <row r="258" spans="34:35" ht="16.5" customHeight="1">
      <c r="AH258" s="103" t="s">
        <v>1351</v>
      </c>
      <c r="AI258" s="104">
        <v>6380</v>
      </c>
    </row>
    <row r="259" spans="34:35" ht="16.5" customHeight="1">
      <c r="AH259" s="103" t="s">
        <v>631</v>
      </c>
      <c r="AI259" s="104">
        <v>6380</v>
      </c>
    </row>
    <row r="260" spans="34:35" ht="16.5" customHeight="1">
      <c r="AH260" s="103" t="s">
        <v>632</v>
      </c>
      <c r="AI260" s="104">
        <v>4895</v>
      </c>
    </row>
    <row r="261" spans="34:35" ht="16.5" customHeight="1">
      <c r="AH261" s="111" t="s">
        <v>633</v>
      </c>
      <c r="AI261" s="112">
        <v>4180</v>
      </c>
    </row>
    <row r="262" spans="34:35" ht="16.5" customHeight="1">
      <c r="AH262" s="111" t="s">
        <v>634</v>
      </c>
      <c r="AI262" s="112">
        <v>4180</v>
      </c>
    </row>
    <row r="263" spans="34:35" ht="16.5" customHeight="1">
      <c r="AH263" s="111" t="s">
        <v>635</v>
      </c>
      <c r="AI263" s="112">
        <v>4180</v>
      </c>
    </row>
    <row r="264" spans="34:35" ht="16.5" customHeight="1">
      <c r="AH264" s="114" t="s">
        <v>636</v>
      </c>
      <c r="AI264" s="115">
        <v>1705</v>
      </c>
    </row>
    <row r="265" spans="34:35" ht="16.5" customHeight="1">
      <c r="AH265" s="114" t="s">
        <v>637</v>
      </c>
      <c r="AI265" s="115">
        <v>1705</v>
      </c>
    </row>
    <row r="266" spans="34:35" ht="16.5" customHeight="1">
      <c r="AH266" s="116" t="s">
        <v>638</v>
      </c>
      <c r="AI266" s="117">
        <v>1320</v>
      </c>
    </row>
    <row r="267" spans="34:35" ht="16.5" customHeight="1">
      <c r="AH267" s="118" t="s">
        <v>639</v>
      </c>
      <c r="AI267" s="119">
        <v>1045</v>
      </c>
    </row>
    <row r="268" spans="34:35" ht="16.5" customHeight="1">
      <c r="AH268" s="103" t="s">
        <v>1442</v>
      </c>
      <c r="AI268" s="104">
        <v>6380</v>
      </c>
    </row>
    <row r="269" spans="34:35" ht="16.5" customHeight="1">
      <c r="AH269" s="103" t="s">
        <v>1352</v>
      </c>
      <c r="AI269" s="104">
        <v>6380</v>
      </c>
    </row>
    <row r="270" spans="34:35" ht="16.5" customHeight="1">
      <c r="AH270" s="103" t="s">
        <v>640</v>
      </c>
      <c r="AI270" s="104">
        <v>6380</v>
      </c>
    </row>
    <row r="271" spans="34:35" ht="16.5" customHeight="1">
      <c r="AH271" s="103" t="s">
        <v>641</v>
      </c>
      <c r="AI271" s="104">
        <v>5005</v>
      </c>
    </row>
    <row r="272" spans="34:35" ht="16.5" customHeight="1">
      <c r="AH272" s="111" t="s">
        <v>642</v>
      </c>
      <c r="AI272" s="112">
        <v>4180</v>
      </c>
    </row>
    <row r="273" spans="34:35" ht="16.5" customHeight="1">
      <c r="AH273" s="111" t="s">
        <v>643</v>
      </c>
      <c r="AI273" s="112">
        <v>4180</v>
      </c>
    </row>
    <row r="274" spans="34:35" ht="16.5" customHeight="1">
      <c r="AH274" s="111" t="s">
        <v>644</v>
      </c>
      <c r="AI274" s="112">
        <v>4180</v>
      </c>
    </row>
    <row r="275" spans="34:35" ht="16.5" customHeight="1">
      <c r="AH275" s="114" t="s">
        <v>645</v>
      </c>
      <c r="AI275" s="115">
        <v>1760</v>
      </c>
    </row>
    <row r="276" spans="34:35" ht="16.5" customHeight="1">
      <c r="AH276" s="114" t="s">
        <v>646</v>
      </c>
      <c r="AI276" s="115">
        <v>1760</v>
      </c>
    </row>
    <row r="277" spans="34:35" ht="16.5" customHeight="1">
      <c r="AH277" s="116" t="s">
        <v>647</v>
      </c>
      <c r="AI277" s="117">
        <v>1430</v>
      </c>
    </row>
    <row r="278" spans="34:35" ht="16.5" customHeight="1">
      <c r="AH278" s="118" t="s">
        <v>648</v>
      </c>
      <c r="AI278" s="119">
        <v>1100</v>
      </c>
    </row>
    <row r="279" spans="34:35" ht="16.5" customHeight="1">
      <c r="AH279" s="103" t="s">
        <v>1443</v>
      </c>
      <c r="AI279" s="104">
        <v>6380</v>
      </c>
    </row>
    <row r="280" spans="34:35" ht="16.5" customHeight="1">
      <c r="AH280" s="103" t="s">
        <v>1353</v>
      </c>
      <c r="AI280" s="104">
        <v>6380</v>
      </c>
    </row>
    <row r="281" spans="34:35" ht="16.5" customHeight="1">
      <c r="AH281" s="103" t="s">
        <v>649</v>
      </c>
      <c r="AI281" s="104">
        <v>6380</v>
      </c>
    </row>
    <row r="282" spans="34:35" ht="16.5" customHeight="1">
      <c r="AH282" s="103" t="s">
        <v>650</v>
      </c>
      <c r="AI282" s="104">
        <v>5005</v>
      </c>
    </row>
    <row r="283" spans="34:35" ht="16.5" customHeight="1">
      <c r="AH283" s="111" t="s">
        <v>651</v>
      </c>
      <c r="AI283" s="112">
        <v>4180</v>
      </c>
    </row>
    <row r="284" spans="34:35" ht="16.5" customHeight="1">
      <c r="AH284" s="111" t="s">
        <v>652</v>
      </c>
      <c r="AI284" s="112">
        <v>4180</v>
      </c>
    </row>
    <row r="285" spans="34:35" ht="16.5" customHeight="1">
      <c r="AH285" s="111" t="s">
        <v>653</v>
      </c>
      <c r="AI285" s="112">
        <v>4180</v>
      </c>
    </row>
    <row r="286" spans="34:35" ht="16.5" customHeight="1">
      <c r="AH286" s="114" t="s">
        <v>654</v>
      </c>
      <c r="AI286" s="115">
        <v>1760</v>
      </c>
    </row>
    <row r="287" spans="34:35" ht="16.5" customHeight="1">
      <c r="AH287" s="114" t="s">
        <v>655</v>
      </c>
      <c r="AI287" s="115">
        <v>1760</v>
      </c>
    </row>
    <row r="288" spans="34:35" ht="16.5" customHeight="1">
      <c r="AH288" s="116" t="s">
        <v>656</v>
      </c>
      <c r="AI288" s="117">
        <v>1430</v>
      </c>
    </row>
    <row r="289" spans="34:35" ht="16.5" customHeight="1">
      <c r="AH289" s="118" t="s">
        <v>657</v>
      </c>
      <c r="AI289" s="119">
        <v>1100</v>
      </c>
    </row>
    <row r="290" spans="34:35" ht="16.5" customHeight="1">
      <c r="AH290" s="103" t="s">
        <v>1444</v>
      </c>
      <c r="AI290" s="104">
        <v>6380</v>
      </c>
    </row>
    <row r="291" spans="34:35" ht="16.5" customHeight="1">
      <c r="AH291" s="103" t="s">
        <v>1354</v>
      </c>
      <c r="AI291" s="104">
        <v>6380</v>
      </c>
    </row>
    <row r="292" spans="34:35" ht="16.5" customHeight="1">
      <c r="AH292" s="103" t="s">
        <v>658</v>
      </c>
      <c r="AI292" s="104">
        <v>6380</v>
      </c>
    </row>
    <row r="293" spans="34:35" ht="16.5" customHeight="1">
      <c r="AH293" s="103" t="s">
        <v>659</v>
      </c>
      <c r="AI293" s="104">
        <v>5005</v>
      </c>
    </row>
    <row r="294" spans="34:35" ht="16.5" customHeight="1">
      <c r="AH294" s="111" t="s">
        <v>660</v>
      </c>
      <c r="AI294" s="112">
        <v>4180</v>
      </c>
    </row>
    <row r="295" spans="34:35" ht="16.5" customHeight="1">
      <c r="AH295" s="111" t="s">
        <v>661</v>
      </c>
      <c r="AI295" s="112">
        <v>4180</v>
      </c>
    </row>
    <row r="296" spans="34:35" ht="16.5" customHeight="1">
      <c r="AH296" s="111" t="s">
        <v>662</v>
      </c>
      <c r="AI296" s="112">
        <v>4180</v>
      </c>
    </row>
    <row r="297" spans="34:35" ht="16.5" customHeight="1">
      <c r="AH297" s="114" t="s">
        <v>663</v>
      </c>
      <c r="AI297" s="115">
        <v>1760</v>
      </c>
    </row>
    <row r="298" spans="34:35" ht="16.5" customHeight="1">
      <c r="AH298" s="114" t="s">
        <v>664</v>
      </c>
      <c r="AI298" s="115">
        <v>1760</v>
      </c>
    </row>
    <row r="299" spans="34:35" ht="16.5" customHeight="1">
      <c r="AH299" s="116" t="s">
        <v>665</v>
      </c>
      <c r="AI299" s="117">
        <v>1430</v>
      </c>
    </row>
    <row r="300" spans="34:35" ht="16.5" customHeight="1">
      <c r="AH300" s="118" t="s">
        <v>666</v>
      </c>
      <c r="AI300" s="119">
        <v>1100</v>
      </c>
    </row>
    <row r="301" spans="34:35" ht="16.5" customHeight="1">
      <c r="AH301" s="103" t="s">
        <v>1445</v>
      </c>
      <c r="AI301" s="104">
        <v>6380</v>
      </c>
    </row>
    <row r="302" spans="34:35" ht="16.5" customHeight="1">
      <c r="AH302" s="103" t="s">
        <v>1355</v>
      </c>
      <c r="AI302" s="104">
        <v>6380</v>
      </c>
    </row>
    <row r="303" spans="34:35" ht="16.5" customHeight="1">
      <c r="AH303" s="103" t="s">
        <v>667</v>
      </c>
      <c r="AI303" s="104">
        <v>6380</v>
      </c>
    </row>
    <row r="304" spans="34:35" ht="16.5" customHeight="1">
      <c r="AH304" s="103" t="s">
        <v>668</v>
      </c>
      <c r="AI304" s="104">
        <v>5005</v>
      </c>
    </row>
    <row r="305" spans="34:35" ht="16.5" customHeight="1">
      <c r="AH305" s="111" t="s">
        <v>669</v>
      </c>
      <c r="AI305" s="112">
        <v>4180</v>
      </c>
    </row>
    <row r="306" spans="34:35" ht="16.5" customHeight="1">
      <c r="AH306" s="111" t="s">
        <v>670</v>
      </c>
      <c r="AI306" s="112">
        <v>4180</v>
      </c>
    </row>
    <row r="307" spans="34:35" ht="16.5" customHeight="1">
      <c r="AH307" s="111" t="s">
        <v>671</v>
      </c>
      <c r="AI307" s="112">
        <v>4180</v>
      </c>
    </row>
    <row r="308" spans="34:35" ht="16.5" customHeight="1">
      <c r="AH308" s="114" t="s">
        <v>672</v>
      </c>
      <c r="AI308" s="115">
        <v>1760</v>
      </c>
    </row>
    <row r="309" spans="34:35" ht="16.5" customHeight="1">
      <c r="AH309" s="114" t="s">
        <v>673</v>
      </c>
      <c r="AI309" s="115">
        <v>1760</v>
      </c>
    </row>
    <row r="310" spans="34:35" ht="16.5" customHeight="1">
      <c r="AH310" s="116" t="s">
        <v>674</v>
      </c>
      <c r="AI310" s="117">
        <v>1430</v>
      </c>
    </row>
    <row r="311" spans="34:35" ht="16.5" customHeight="1">
      <c r="AH311" s="118" t="s">
        <v>675</v>
      </c>
      <c r="AI311" s="119">
        <v>1100</v>
      </c>
    </row>
    <row r="312" spans="34:35" ht="16.5" customHeight="1">
      <c r="AH312" s="103" t="s">
        <v>1446</v>
      </c>
      <c r="AI312" s="104">
        <v>6380</v>
      </c>
    </row>
    <row r="313" spans="34:35" ht="16.5" customHeight="1">
      <c r="AH313" s="103" t="s">
        <v>1356</v>
      </c>
      <c r="AI313" s="104">
        <v>6380</v>
      </c>
    </row>
    <row r="314" spans="34:35" ht="16.5" customHeight="1">
      <c r="AH314" s="103" t="s">
        <v>676</v>
      </c>
      <c r="AI314" s="104">
        <v>6380</v>
      </c>
    </row>
    <row r="315" spans="34:35" ht="16.5" customHeight="1">
      <c r="AH315" s="103" t="s">
        <v>677</v>
      </c>
      <c r="AI315" s="104">
        <v>5005</v>
      </c>
    </row>
    <row r="316" spans="34:35" ht="16.5" customHeight="1">
      <c r="AH316" s="111" t="s">
        <v>678</v>
      </c>
      <c r="AI316" s="112">
        <v>4180</v>
      </c>
    </row>
    <row r="317" spans="34:35" ht="16.5" customHeight="1">
      <c r="AH317" s="111" t="s">
        <v>679</v>
      </c>
      <c r="AI317" s="112">
        <v>4180</v>
      </c>
    </row>
    <row r="318" spans="34:35" ht="16.5" customHeight="1">
      <c r="AH318" s="111" t="s">
        <v>680</v>
      </c>
      <c r="AI318" s="112">
        <v>4180</v>
      </c>
    </row>
    <row r="319" spans="34:35" ht="16.5" customHeight="1">
      <c r="AH319" s="114" t="s">
        <v>681</v>
      </c>
      <c r="AI319" s="115">
        <v>1760</v>
      </c>
    </row>
    <row r="320" spans="34:35" ht="16.5" customHeight="1">
      <c r="AH320" s="114" t="s">
        <v>682</v>
      </c>
      <c r="AI320" s="115">
        <v>1760</v>
      </c>
    </row>
    <row r="321" spans="34:35" ht="16.5" customHeight="1">
      <c r="AH321" s="116" t="s">
        <v>683</v>
      </c>
      <c r="AI321" s="117">
        <v>1430</v>
      </c>
    </row>
    <row r="322" spans="34:35" ht="16.5" customHeight="1">
      <c r="AH322" s="118" t="s">
        <v>684</v>
      </c>
      <c r="AI322" s="119">
        <v>1100</v>
      </c>
    </row>
    <row r="323" spans="34:35" ht="16.5" customHeight="1">
      <c r="AH323" s="103" t="s">
        <v>1447</v>
      </c>
      <c r="AI323" s="104">
        <v>6380</v>
      </c>
    </row>
    <row r="324" spans="34:35" ht="16.5" customHeight="1">
      <c r="AH324" s="103" t="s">
        <v>1357</v>
      </c>
      <c r="AI324" s="104">
        <v>6380</v>
      </c>
    </row>
    <row r="325" spans="34:35" ht="16.5" customHeight="1">
      <c r="AH325" s="103" t="s">
        <v>685</v>
      </c>
      <c r="AI325" s="104">
        <v>6380</v>
      </c>
    </row>
    <row r="326" spans="34:35" ht="16.5" customHeight="1">
      <c r="AH326" s="103" t="s">
        <v>686</v>
      </c>
      <c r="AI326" s="104">
        <v>5005</v>
      </c>
    </row>
    <row r="327" spans="34:35" ht="16.5" customHeight="1">
      <c r="AH327" s="111" t="s">
        <v>687</v>
      </c>
      <c r="AI327" s="112">
        <v>4180</v>
      </c>
    </row>
    <row r="328" spans="34:35" ht="16.5" customHeight="1">
      <c r="AH328" s="111" t="s">
        <v>688</v>
      </c>
      <c r="AI328" s="112">
        <v>4180</v>
      </c>
    </row>
    <row r="329" spans="34:35" ht="16.5" customHeight="1">
      <c r="AH329" s="111" t="s">
        <v>689</v>
      </c>
      <c r="AI329" s="112">
        <v>4180</v>
      </c>
    </row>
    <row r="330" spans="34:35" ht="16.5" customHeight="1">
      <c r="AH330" s="114" t="s">
        <v>690</v>
      </c>
      <c r="AI330" s="115">
        <v>1760</v>
      </c>
    </row>
    <row r="331" spans="34:35" ht="16.5" customHeight="1">
      <c r="AH331" s="114" t="s">
        <v>691</v>
      </c>
      <c r="AI331" s="115">
        <v>1760</v>
      </c>
    </row>
    <row r="332" spans="34:35" ht="16.5" customHeight="1">
      <c r="AH332" s="116" t="s">
        <v>692</v>
      </c>
      <c r="AI332" s="117">
        <v>1430</v>
      </c>
    </row>
    <row r="333" spans="34:35" ht="16.5" customHeight="1">
      <c r="AH333" s="118" t="s">
        <v>693</v>
      </c>
      <c r="AI333" s="119">
        <v>1100</v>
      </c>
    </row>
    <row r="334" spans="34:35" ht="16.5" customHeight="1">
      <c r="AH334" s="103" t="s">
        <v>1448</v>
      </c>
      <c r="AI334" s="104">
        <v>7095</v>
      </c>
    </row>
    <row r="335" spans="34:35" ht="16.5" customHeight="1">
      <c r="AH335" s="103" t="s">
        <v>1358</v>
      </c>
      <c r="AI335" s="104">
        <v>7095</v>
      </c>
    </row>
    <row r="336" spans="34:35" ht="16.5" customHeight="1">
      <c r="AH336" s="103" t="s">
        <v>694</v>
      </c>
      <c r="AI336" s="104">
        <v>7095</v>
      </c>
    </row>
    <row r="337" spans="34:35" ht="16.5" customHeight="1">
      <c r="AH337" s="103" t="s">
        <v>695</v>
      </c>
      <c r="AI337" s="104">
        <v>5445</v>
      </c>
    </row>
    <row r="338" spans="34:35" ht="16.5" customHeight="1">
      <c r="AH338" s="111" t="s">
        <v>696</v>
      </c>
      <c r="AI338" s="112">
        <v>4565</v>
      </c>
    </row>
    <row r="339" spans="34:35" ht="16.5" customHeight="1">
      <c r="AH339" s="111" t="s">
        <v>697</v>
      </c>
      <c r="AI339" s="112">
        <v>4565</v>
      </c>
    </row>
    <row r="340" spans="34:35" ht="16.5" customHeight="1">
      <c r="AH340" s="111" t="s">
        <v>698</v>
      </c>
      <c r="AI340" s="112">
        <v>4565</v>
      </c>
    </row>
    <row r="341" spans="34:35" ht="16.5" customHeight="1">
      <c r="AH341" s="114" t="s">
        <v>699</v>
      </c>
      <c r="AI341" s="115">
        <v>1870</v>
      </c>
    </row>
    <row r="342" spans="34:35" ht="16.5" customHeight="1">
      <c r="AH342" s="114" t="s">
        <v>700</v>
      </c>
      <c r="AI342" s="115">
        <v>1870</v>
      </c>
    </row>
    <row r="343" spans="34:35" ht="16.5" customHeight="1">
      <c r="AH343" s="116" t="s">
        <v>701</v>
      </c>
      <c r="AI343" s="117">
        <v>1540</v>
      </c>
    </row>
    <row r="344" spans="34:35" ht="16.5" customHeight="1">
      <c r="AH344" s="118" t="s">
        <v>702</v>
      </c>
      <c r="AI344" s="119">
        <v>1210</v>
      </c>
    </row>
    <row r="345" spans="34:35" ht="16.5" customHeight="1">
      <c r="AH345" s="103" t="s">
        <v>1449</v>
      </c>
      <c r="AI345" s="104">
        <v>7095</v>
      </c>
    </row>
    <row r="346" spans="34:35" ht="16.5" customHeight="1">
      <c r="AH346" s="103" t="s">
        <v>1359</v>
      </c>
      <c r="AI346" s="104">
        <v>7095</v>
      </c>
    </row>
    <row r="347" spans="34:35" ht="16.5" customHeight="1">
      <c r="AH347" s="103" t="s">
        <v>703</v>
      </c>
      <c r="AI347" s="104">
        <v>7095</v>
      </c>
    </row>
    <row r="348" spans="34:35" ht="16.5" customHeight="1">
      <c r="AH348" s="103" t="s">
        <v>704</v>
      </c>
      <c r="AI348" s="104">
        <v>5445</v>
      </c>
    </row>
    <row r="349" spans="34:35" ht="16.5" customHeight="1">
      <c r="AH349" s="111" t="s">
        <v>705</v>
      </c>
      <c r="AI349" s="112">
        <v>4565</v>
      </c>
    </row>
    <row r="350" spans="34:35" ht="16.5" customHeight="1">
      <c r="AH350" s="111" t="s">
        <v>706</v>
      </c>
      <c r="AI350" s="112">
        <v>4565</v>
      </c>
    </row>
    <row r="351" spans="34:35" ht="16.5" customHeight="1">
      <c r="AH351" s="111" t="s">
        <v>707</v>
      </c>
      <c r="AI351" s="112">
        <v>4565</v>
      </c>
    </row>
    <row r="352" spans="34:35" ht="16.5" customHeight="1">
      <c r="AH352" s="114" t="s">
        <v>708</v>
      </c>
      <c r="AI352" s="115">
        <v>1870</v>
      </c>
    </row>
    <row r="353" spans="34:35" ht="16.5" customHeight="1">
      <c r="AH353" s="114" t="s">
        <v>709</v>
      </c>
      <c r="AI353" s="115">
        <v>1870</v>
      </c>
    </row>
    <row r="354" spans="34:35" ht="16.5" customHeight="1">
      <c r="AH354" s="116" t="s">
        <v>710</v>
      </c>
      <c r="AI354" s="117">
        <v>1540</v>
      </c>
    </row>
    <row r="355" spans="34:35" ht="16.5" customHeight="1">
      <c r="AH355" s="118" t="s">
        <v>711</v>
      </c>
      <c r="AI355" s="119">
        <v>1210</v>
      </c>
    </row>
    <row r="356" spans="34:35" ht="16.5" customHeight="1">
      <c r="AH356" s="103" t="s">
        <v>1450</v>
      </c>
      <c r="AI356" s="104">
        <v>7095</v>
      </c>
    </row>
    <row r="357" spans="34:35" ht="16.5" customHeight="1">
      <c r="AH357" s="103" t="s">
        <v>1360</v>
      </c>
      <c r="AI357" s="104">
        <v>7095</v>
      </c>
    </row>
    <row r="358" spans="34:35" ht="16.5" customHeight="1">
      <c r="AH358" s="103" t="s">
        <v>712</v>
      </c>
      <c r="AI358" s="104">
        <v>7095</v>
      </c>
    </row>
    <row r="359" spans="34:35" ht="16.5" customHeight="1">
      <c r="AH359" s="103" t="s">
        <v>713</v>
      </c>
      <c r="AI359" s="104">
        <v>5445</v>
      </c>
    </row>
    <row r="360" spans="34:35" ht="16.5" customHeight="1">
      <c r="AH360" s="111" t="s">
        <v>714</v>
      </c>
      <c r="AI360" s="112">
        <v>4565</v>
      </c>
    </row>
    <row r="361" spans="34:35" ht="16.5" customHeight="1">
      <c r="AH361" s="111" t="s">
        <v>715</v>
      </c>
      <c r="AI361" s="112">
        <v>4565</v>
      </c>
    </row>
    <row r="362" spans="34:35" ht="16.5" customHeight="1">
      <c r="AH362" s="111" t="s">
        <v>716</v>
      </c>
      <c r="AI362" s="112">
        <v>4565</v>
      </c>
    </row>
    <row r="363" spans="34:35" ht="16.5" customHeight="1">
      <c r="AH363" s="114" t="s">
        <v>717</v>
      </c>
      <c r="AI363" s="115">
        <v>1870</v>
      </c>
    </row>
    <row r="364" spans="34:35" ht="16.5" customHeight="1">
      <c r="AH364" s="114" t="s">
        <v>718</v>
      </c>
      <c r="AI364" s="115">
        <v>1870</v>
      </c>
    </row>
    <row r="365" spans="34:35" ht="16.5" customHeight="1">
      <c r="AH365" s="116" t="s">
        <v>719</v>
      </c>
      <c r="AI365" s="117">
        <v>1540</v>
      </c>
    </row>
    <row r="366" spans="34:35" ht="16.5" customHeight="1">
      <c r="AH366" s="118" t="s">
        <v>720</v>
      </c>
      <c r="AI366" s="119">
        <v>1210</v>
      </c>
    </row>
    <row r="367" spans="34:35" ht="16.5" customHeight="1">
      <c r="AH367" s="103" t="s">
        <v>1451</v>
      </c>
      <c r="AI367" s="104">
        <v>7095</v>
      </c>
    </row>
    <row r="368" spans="34:35" ht="16.5" customHeight="1">
      <c r="AH368" s="103" t="s">
        <v>1361</v>
      </c>
      <c r="AI368" s="104">
        <v>7095</v>
      </c>
    </row>
    <row r="369" spans="34:35" ht="16.5" customHeight="1">
      <c r="AH369" s="103" t="s">
        <v>721</v>
      </c>
      <c r="AI369" s="104">
        <v>7095</v>
      </c>
    </row>
    <row r="370" spans="34:35" ht="16.5" customHeight="1">
      <c r="AH370" s="103" t="s">
        <v>722</v>
      </c>
      <c r="AI370" s="104">
        <v>5445</v>
      </c>
    </row>
    <row r="371" spans="34:35" ht="16.5" customHeight="1">
      <c r="AH371" s="111" t="s">
        <v>723</v>
      </c>
      <c r="AI371" s="112">
        <v>4565</v>
      </c>
    </row>
    <row r="372" spans="34:35" ht="16.5" customHeight="1">
      <c r="AH372" s="111" t="s">
        <v>724</v>
      </c>
      <c r="AI372" s="112">
        <v>4565</v>
      </c>
    </row>
    <row r="373" spans="34:35" ht="16.5" customHeight="1">
      <c r="AH373" s="111" t="s">
        <v>725</v>
      </c>
      <c r="AI373" s="112">
        <v>4565</v>
      </c>
    </row>
    <row r="374" spans="34:35" ht="16.5" customHeight="1">
      <c r="AH374" s="114" t="s">
        <v>726</v>
      </c>
      <c r="AI374" s="115">
        <v>1870</v>
      </c>
    </row>
    <row r="375" spans="34:35" ht="16.5" customHeight="1">
      <c r="AH375" s="114" t="s">
        <v>727</v>
      </c>
      <c r="AI375" s="115">
        <v>1870</v>
      </c>
    </row>
    <row r="376" spans="34:35" ht="16.5" customHeight="1">
      <c r="AH376" s="116" t="s">
        <v>728</v>
      </c>
      <c r="AI376" s="117">
        <v>1540</v>
      </c>
    </row>
    <row r="377" spans="34:35" ht="16.5" customHeight="1">
      <c r="AH377" s="118" t="s">
        <v>729</v>
      </c>
      <c r="AI377" s="119">
        <v>1210</v>
      </c>
    </row>
    <row r="378" spans="34:35" ht="16.5" customHeight="1">
      <c r="AH378" s="103" t="s">
        <v>1452</v>
      </c>
      <c r="AI378" s="104">
        <v>7095</v>
      </c>
    </row>
    <row r="379" spans="34:35" ht="16.5" customHeight="1">
      <c r="AH379" s="103" t="s">
        <v>1362</v>
      </c>
      <c r="AI379" s="104">
        <v>7095</v>
      </c>
    </row>
    <row r="380" spans="34:35" ht="16.5" customHeight="1">
      <c r="AH380" s="103" t="s">
        <v>730</v>
      </c>
      <c r="AI380" s="104">
        <v>7095</v>
      </c>
    </row>
    <row r="381" spans="34:35" ht="16.5" customHeight="1">
      <c r="AH381" s="103" t="s">
        <v>731</v>
      </c>
      <c r="AI381" s="104">
        <v>5445</v>
      </c>
    </row>
    <row r="382" spans="34:35" ht="16.5" customHeight="1">
      <c r="AH382" s="111" t="s">
        <v>732</v>
      </c>
      <c r="AI382" s="112">
        <v>4565</v>
      </c>
    </row>
    <row r="383" spans="34:35" ht="16.5" customHeight="1">
      <c r="AH383" s="111" t="s">
        <v>733</v>
      </c>
      <c r="AI383" s="112">
        <v>4565</v>
      </c>
    </row>
    <row r="384" spans="34:35" ht="16.5" customHeight="1">
      <c r="AH384" s="111" t="s">
        <v>734</v>
      </c>
      <c r="AI384" s="112">
        <v>4565</v>
      </c>
    </row>
    <row r="385" spans="34:35" ht="16.5" customHeight="1">
      <c r="AH385" s="114" t="s">
        <v>735</v>
      </c>
      <c r="AI385" s="115">
        <v>1870</v>
      </c>
    </row>
    <row r="386" spans="34:35" ht="16.5" customHeight="1">
      <c r="AH386" s="114" t="s">
        <v>736</v>
      </c>
      <c r="AI386" s="115">
        <v>1870</v>
      </c>
    </row>
    <row r="387" spans="34:35" ht="16.5" customHeight="1">
      <c r="AH387" s="116" t="s">
        <v>737</v>
      </c>
      <c r="AI387" s="117">
        <v>1540</v>
      </c>
    </row>
    <row r="388" spans="34:35" ht="16.5" customHeight="1">
      <c r="AH388" s="118" t="s">
        <v>738</v>
      </c>
      <c r="AI388" s="119">
        <v>1210</v>
      </c>
    </row>
    <row r="389" spans="34:35" ht="16.5" customHeight="1">
      <c r="AH389" s="103" t="s">
        <v>1453</v>
      </c>
      <c r="AI389" s="104">
        <v>7095</v>
      </c>
    </row>
    <row r="390" spans="34:35" ht="16.5" customHeight="1">
      <c r="AH390" s="103" t="s">
        <v>1363</v>
      </c>
      <c r="AI390" s="104">
        <v>7095</v>
      </c>
    </row>
    <row r="391" spans="34:35" ht="16.5" customHeight="1">
      <c r="AH391" s="103" t="s">
        <v>739</v>
      </c>
      <c r="AI391" s="104">
        <v>7095</v>
      </c>
    </row>
    <row r="392" spans="34:35" ht="16.5" customHeight="1">
      <c r="AH392" s="103" t="s">
        <v>740</v>
      </c>
      <c r="AI392" s="104">
        <v>5445</v>
      </c>
    </row>
    <row r="393" spans="34:35" ht="16.5" customHeight="1">
      <c r="AH393" s="111" t="s">
        <v>741</v>
      </c>
      <c r="AI393" s="112">
        <v>4565</v>
      </c>
    </row>
    <row r="394" spans="34:35" ht="16.5" customHeight="1">
      <c r="AH394" s="111" t="s">
        <v>742</v>
      </c>
      <c r="AI394" s="112">
        <v>4565</v>
      </c>
    </row>
    <row r="395" spans="34:35" ht="16.5" customHeight="1">
      <c r="AH395" s="111" t="s">
        <v>743</v>
      </c>
      <c r="AI395" s="112">
        <v>4565</v>
      </c>
    </row>
    <row r="396" spans="34:35" ht="16.5" customHeight="1">
      <c r="AH396" s="114" t="s">
        <v>744</v>
      </c>
      <c r="AI396" s="115">
        <v>1980</v>
      </c>
    </row>
    <row r="397" spans="34:35" ht="16.5" customHeight="1">
      <c r="AH397" s="114" t="s">
        <v>745</v>
      </c>
      <c r="AI397" s="115">
        <v>1980</v>
      </c>
    </row>
    <row r="398" spans="34:35" ht="16.5" customHeight="1">
      <c r="AH398" s="116" t="s">
        <v>746</v>
      </c>
      <c r="AI398" s="117">
        <v>1650</v>
      </c>
    </row>
    <row r="399" spans="34:35" ht="16.5" customHeight="1">
      <c r="AH399" s="118" t="s">
        <v>747</v>
      </c>
      <c r="AI399" s="119">
        <v>1320</v>
      </c>
    </row>
    <row r="400" spans="34:35" ht="16.5" customHeight="1">
      <c r="AH400" s="103" t="s">
        <v>1454</v>
      </c>
      <c r="AI400" s="104">
        <v>7095</v>
      </c>
    </row>
    <row r="401" spans="34:35" ht="16.5" customHeight="1">
      <c r="AH401" s="103" t="s">
        <v>1364</v>
      </c>
      <c r="AI401" s="104">
        <v>7095</v>
      </c>
    </row>
    <row r="402" spans="34:35" ht="16.5" customHeight="1">
      <c r="AH402" s="103" t="s">
        <v>748</v>
      </c>
      <c r="AI402" s="104">
        <v>7095</v>
      </c>
    </row>
    <row r="403" spans="34:35" ht="16.5" customHeight="1">
      <c r="AH403" s="103" t="s">
        <v>749</v>
      </c>
      <c r="AI403" s="104">
        <v>5445</v>
      </c>
    </row>
    <row r="404" spans="34:35" ht="16.5" customHeight="1">
      <c r="AH404" s="111" t="s">
        <v>750</v>
      </c>
      <c r="AI404" s="112">
        <v>4565</v>
      </c>
    </row>
    <row r="405" spans="34:35" ht="16.5" customHeight="1">
      <c r="AH405" s="111" t="s">
        <v>751</v>
      </c>
      <c r="AI405" s="112">
        <v>4565</v>
      </c>
    </row>
    <row r="406" spans="34:35" ht="16.5" customHeight="1">
      <c r="AH406" s="111" t="s">
        <v>752</v>
      </c>
      <c r="AI406" s="112">
        <v>4565</v>
      </c>
    </row>
    <row r="407" spans="34:35" ht="16.5" customHeight="1">
      <c r="AH407" s="114" t="s">
        <v>753</v>
      </c>
      <c r="AI407" s="115">
        <v>1980</v>
      </c>
    </row>
    <row r="408" spans="34:35" ht="16.5" customHeight="1">
      <c r="AH408" s="114" t="s">
        <v>754</v>
      </c>
      <c r="AI408" s="115">
        <v>1980</v>
      </c>
    </row>
    <row r="409" spans="34:35" ht="16.5" customHeight="1">
      <c r="AH409" s="116" t="s">
        <v>755</v>
      </c>
      <c r="AI409" s="117">
        <v>1650</v>
      </c>
    </row>
    <row r="410" spans="34:35" ht="16.5" customHeight="1">
      <c r="AH410" s="118" t="s">
        <v>756</v>
      </c>
      <c r="AI410" s="119">
        <v>1320</v>
      </c>
    </row>
    <row r="411" spans="34:35" ht="16.5" customHeight="1">
      <c r="AH411" s="103" t="s">
        <v>1455</v>
      </c>
      <c r="AI411" s="104">
        <v>7095</v>
      </c>
    </row>
    <row r="412" spans="34:35" ht="16.5" customHeight="1">
      <c r="AH412" s="103" t="s">
        <v>1365</v>
      </c>
      <c r="AI412" s="104">
        <v>7095</v>
      </c>
    </row>
    <row r="413" spans="34:35" ht="16.5" customHeight="1">
      <c r="AH413" s="103" t="s">
        <v>757</v>
      </c>
      <c r="AI413" s="104">
        <v>7095</v>
      </c>
    </row>
    <row r="414" spans="34:35" ht="16.5" customHeight="1">
      <c r="AH414" s="103" t="s">
        <v>758</v>
      </c>
      <c r="AI414" s="104">
        <v>5445</v>
      </c>
    </row>
    <row r="415" spans="34:35" ht="16.5" customHeight="1">
      <c r="AH415" s="111" t="s">
        <v>759</v>
      </c>
      <c r="AI415" s="112">
        <v>4565</v>
      </c>
    </row>
    <row r="416" spans="34:35" ht="16.5" customHeight="1">
      <c r="AH416" s="111" t="s">
        <v>760</v>
      </c>
      <c r="AI416" s="112">
        <v>4565</v>
      </c>
    </row>
    <row r="417" spans="34:35" ht="16.5" customHeight="1">
      <c r="AH417" s="111" t="s">
        <v>761</v>
      </c>
      <c r="AI417" s="112">
        <v>4565</v>
      </c>
    </row>
    <row r="418" spans="34:35" ht="16.5" customHeight="1">
      <c r="AH418" s="114" t="s">
        <v>762</v>
      </c>
      <c r="AI418" s="115">
        <v>1980</v>
      </c>
    </row>
    <row r="419" spans="34:35" ht="16.5" customHeight="1">
      <c r="AH419" s="114" t="s">
        <v>763</v>
      </c>
      <c r="AI419" s="115">
        <v>1980</v>
      </c>
    </row>
    <row r="420" spans="34:35" ht="16.5" customHeight="1">
      <c r="AH420" s="116" t="s">
        <v>764</v>
      </c>
      <c r="AI420" s="117">
        <v>1650</v>
      </c>
    </row>
    <row r="421" spans="34:35" ht="16.5" customHeight="1">
      <c r="AH421" s="118" t="s">
        <v>765</v>
      </c>
      <c r="AI421" s="119">
        <v>1320</v>
      </c>
    </row>
    <row r="422" spans="34:35" ht="16.5" customHeight="1">
      <c r="AH422" s="103" t="s">
        <v>1456</v>
      </c>
      <c r="AI422" s="104">
        <v>7095</v>
      </c>
    </row>
    <row r="423" spans="34:35" ht="16.5" customHeight="1">
      <c r="AH423" s="103" t="s">
        <v>1366</v>
      </c>
      <c r="AI423" s="104">
        <v>7095</v>
      </c>
    </row>
    <row r="424" spans="34:35" ht="16.5" customHeight="1">
      <c r="AH424" s="103" t="s">
        <v>766</v>
      </c>
      <c r="AI424" s="104">
        <v>7095</v>
      </c>
    </row>
    <row r="425" spans="34:35" ht="16.5" customHeight="1">
      <c r="AH425" s="103" t="s">
        <v>767</v>
      </c>
      <c r="AI425" s="104">
        <v>5445</v>
      </c>
    </row>
    <row r="426" spans="34:35" ht="16.5" customHeight="1">
      <c r="AH426" s="111" t="s">
        <v>768</v>
      </c>
      <c r="AI426" s="112">
        <v>4565</v>
      </c>
    </row>
    <row r="427" spans="34:35" ht="16.5" customHeight="1">
      <c r="AH427" s="111" t="s">
        <v>769</v>
      </c>
      <c r="AI427" s="112">
        <v>4565</v>
      </c>
    </row>
    <row r="428" spans="34:35" ht="16.5" customHeight="1">
      <c r="AH428" s="111" t="s">
        <v>770</v>
      </c>
      <c r="AI428" s="112">
        <v>4565</v>
      </c>
    </row>
    <row r="429" spans="34:35" ht="16.5" customHeight="1">
      <c r="AH429" s="114" t="s">
        <v>771</v>
      </c>
      <c r="AI429" s="115">
        <v>1980</v>
      </c>
    </row>
    <row r="430" spans="34:35" ht="16.5" customHeight="1">
      <c r="AH430" s="114" t="s">
        <v>772</v>
      </c>
      <c r="AI430" s="115">
        <v>1980</v>
      </c>
    </row>
    <row r="431" spans="34:35" ht="16.5" customHeight="1">
      <c r="AH431" s="116" t="s">
        <v>773</v>
      </c>
      <c r="AI431" s="117">
        <v>1650</v>
      </c>
    </row>
    <row r="432" spans="34:35" ht="16.5" customHeight="1">
      <c r="AH432" s="118" t="s">
        <v>774</v>
      </c>
      <c r="AI432" s="119">
        <v>1320</v>
      </c>
    </row>
    <row r="433" spans="34:35" ht="16.5" customHeight="1">
      <c r="AH433" s="103" t="s">
        <v>1457</v>
      </c>
      <c r="AI433" s="104">
        <v>7810</v>
      </c>
    </row>
    <row r="434" spans="34:35" ht="16.5" customHeight="1">
      <c r="AH434" s="103" t="s">
        <v>1367</v>
      </c>
      <c r="AI434" s="104">
        <v>7810</v>
      </c>
    </row>
    <row r="435" spans="34:35" ht="16.5" customHeight="1">
      <c r="AH435" s="103" t="s">
        <v>775</v>
      </c>
      <c r="AI435" s="104">
        <v>7810</v>
      </c>
    </row>
    <row r="436" spans="34:35" ht="16.5" customHeight="1">
      <c r="AH436" s="103" t="s">
        <v>776</v>
      </c>
      <c r="AI436" s="104">
        <v>5940</v>
      </c>
    </row>
    <row r="437" spans="34:35" ht="16.5" customHeight="1">
      <c r="AH437" s="111" t="s">
        <v>777</v>
      </c>
      <c r="AI437" s="112">
        <v>5005</v>
      </c>
    </row>
    <row r="438" spans="34:35" ht="16.5" customHeight="1">
      <c r="AH438" s="111" t="s">
        <v>778</v>
      </c>
      <c r="AI438" s="112">
        <v>5005</v>
      </c>
    </row>
    <row r="439" spans="34:35" ht="16.5" customHeight="1">
      <c r="AH439" s="111" t="s">
        <v>779</v>
      </c>
      <c r="AI439" s="112">
        <v>5005</v>
      </c>
    </row>
    <row r="440" spans="34:35" ht="16.5" customHeight="1">
      <c r="AH440" s="114" t="s">
        <v>780</v>
      </c>
      <c r="AI440" s="115">
        <v>2090</v>
      </c>
    </row>
    <row r="441" spans="34:35" ht="16.5" customHeight="1">
      <c r="AH441" s="114" t="s">
        <v>781</v>
      </c>
      <c r="AI441" s="115">
        <v>2090</v>
      </c>
    </row>
    <row r="442" spans="34:35" ht="16.5" customHeight="1">
      <c r="AH442" s="116" t="s">
        <v>782</v>
      </c>
      <c r="AI442" s="117">
        <v>1760</v>
      </c>
    </row>
    <row r="443" spans="34:35" ht="16.5" customHeight="1">
      <c r="AH443" s="118" t="s">
        <v>783</v>
      </c>
      <c r="AI443" s="119">
        <v>1430</v>
      </c>
    </row>
    <row r="444" spans="34:35" ht="16.5" customHeight="1">
      <c r="AH444" s="103" t="s">
        <v>1458</v>
      </c>
      <c r="AI444" s="104">
        <v>7810</v>
      </c>
    </row>
    <row r="445" spans="34:35" ht="16.5" customHeight="1">
      <c r="AH445" s="103" t="s">
        <v>1368</v>
      </c>
      <c r="AI445" s="104">
        <v>7810</v>
      </c>
    </row>
    <row r="446" spans="34:35" ht="16.5" customHeight="1">
      <c r="AH446" s="103" t="s">
        <v>784</v>
      </c>
      <c r="AI446" s="104">
        <v>7810</v>
      </c>
    </row>
    <row r="447" spans="34:35" ht="16.5" customHeight="1">
      <c r="AH447" s="103" t="s">
        <v>785</v>
      </c>
      <c r="AI447" s="104">
        <v>5940</v>
      </c>
    </row>
    <row r="448" spans="34:35" ht="16.5" customHeight="1">
      <c r="AH448" s="111" t="s">
        <v>786</v>
      </c>
      <c r="AI448" s="112">
        <v>5005</v>
      </c>
    </row>
    <row r="449" spans="34:35" ht="16.5" customHeight="1">
      <c r="AH449" s="111" t="s">
        <v>787</v>
      </c>
      <c r="AI449" s="112">
        <v>5005</v>
      </c>
    </row>
    <row r="450" spans="34:35" ht="16.5" customHeight="1">
      <c r="AH450" s="111" t="s">
        <v>788</v>
      </c>
      <c r="AI450" s="112">
        <v>5005</v>
      </c>
    </row>
    <row r="451" spans="34:35" ht="16.5" customHeight="1">
      <c r="AH451" s="114" t="s">
        <v>789</v>
      </c>
      <c r="AI451" s="115">
        <v>2090</v>
      </c>
    </row>
    <row r="452" spans="34:35" ht="16.5" customHeight="1">
      <c r="AH452" s="114" t="s">
        <v>790</v>
      </c>
      <c r="AI452" s="115">
        <v>2090</v>
      </c>
    </row>
    <row r="453" spans="34:35" ht="16.5" customHeight="1">
      <c r="AH453" s="116" t="s">
        <v>791</v>
      </c>
      <c r="AI453" s="117">
        <v>1760</v>
      </c>
    </row>
    <row r="454" spans="34:35" ht="16.5" customHeight="1">
      <c r="AH454" s="118" t="s">
        <v>792</v>
      </c>
      <c r="AI454" s="119">
        <v>1430</v>
      </c>
    </row>
    <row r="455" spans="34:35" ht="16.5" customHeight="1">
      <c r="AH455" s="103" t="s">
        <v>1459</v>
      </c>
      <c r="AI455" s="104">
        <v>7810</v>
      </c>
    </row>
    <row r="456" spans="34:35" ht="16.5" customHeight="1">
      <c r="AH456" s="103" t="s">
        <v>1369</v>
      </c>
      <c r="AI456" s="104">
        <v>7810</v>
      </c>
    </row>
    <row r="457" spans="34:35" ht="16.5" customHeight="1">
      <c r="AH457" s="103" t="s">
        <v>793</v>
      </c>
      <c r="AI457" s="104">
        <v>7810</v>
      </c>
    </row>
    <row r="458" spans="34:35" ht="16.5" customHeight="1">
      <c r="AH458" s="103" t="s">
        <v>794</v>
      </c>
      <c r="AI458" s="104">
        <v>5940</v>
      </c>
    </row>
    <row r="459" spans="34:35" ht="16.5" customHeight="1">
      <c r="AH459" s="111" t="s">
        <v>795</v>
      </c>
      <c r="AI459" s="112">
        <v>5005</v>
      </c>
    </row>
    <row r="460" spans="34:35" ht="16.5" customHeight="1">
      <c r="AH460" s="111" t="s">
        <v>796</v>
      </c>
      <c r="AI460" s="112">
        <v>5005</v>
      </c>
    </row>
    <row r="461" spans="34:35" ht="16.5" customHeight="1">
      <c r="AH461" s="111" t="s">
        <v>797</v>
      </c>
      <c r="AI461" s="112">
        <v>5005</v>
      </c>
    </row>
    <row r="462" spans="34:35" ht="16.5" customHeight="1">
      <c r="AH462" s="114" t="s">
        <v>798</v>
      </c>
      <c r="AI462" s="115">
        <v>2090</v>
      </c>
    </row>
    <row r="463" spans="34:35" ht="16.5" customHeight="1">
      <c r="AH463" s="114" t="s">
        <v>799</v>
      </c>
      <c r="AI463" s="115">
        <v>2090</v>
      </c>
    </row>
    <row r="464" spans="34:35" ht="16.5" customHeight="1">
      <c r="AH464" s="116" t="s">
        <v>800</v>
      </c>
      <c r="AI464" s="117">
        <v>1760</v>
      </c>
    </row>
    <row r="465" spans="34:35" ht="16.5" customHeight="1">
      <c r="AH465" s="118" t="s">
        <v>801</v>
      </c>
      <c r="AI465" s="119">
        <v>1430</v>
      </c>
    </row>
    <row r="466" spans="34:35" ht="16.5" customHeight="1">
      <c r="AH466" s="103" t="s">
        <v>1460</v>
      </c>
      <c r="AI466" s="104">
        <v>7810</v>
      </c>
    </row>
    <row r="467" spans="34:35" ht="16.5" customHeight="1">
      <c r="AH467" s="103" t="s">
        <v>1370</v>
      </c>
      <c r="AI467" s="104">
        <v>7810</v>
      </c>
    </row>
    <row r="468" spans="34:35" ht="16.5" customHeight="1">
      <c r="AH468" s="103" t="s">
        <v>802</v>
      </c>
      <c r="AI468" s="104">
        <v>7810</v>
      </c>
    </row>
    <row r="469" spans="34:35" ht="16.5" customHeight="1">
      <c r="AH469" s="103" t="s">
        <v>803</v>
      </c>
      <c r="AI469" s="104">
        <v>5940</v>
      </c>
    </row>
    <row r="470" spans="34:35" ht="16.5" customHeight="1">
      <c r="AH470" s="111" t="s">
        <v>804</v>
      </c>
      <c r="AI470" s="112">
        <v>5005</v>
      </c>
    </row>
    <row r="471" spans="34:35" ht="16.5" customHeight="1">
      <c r="AH471" s="111" t="s">
        <v>805</v>
      </c>
      <c r="AI471" s="112">
        <v>5005</v>
      </c>
    </row>
    <row r="472" spans="34:35" ht="16.5" customHeight="1">
      <c r="AH472" s="111" t="s">
        <v>806</v>
      </c>
      <c r="AI472" s="112">
        <v>5005</v>
      </c>
    </row>
    <row r="473" spans="34:35" ht="16.5" customHeight="1">
      <c r="AH473" s="114" t="s">
        <v>807</v>
      </c>
      <c r="AI473" s="115">
        <v>2090</v>
      </c>
    </row>
    <row r="474" spans="34:35" ht="16.5" customHeight="1">
      <c r="AH474" s="114" t="s">
        <v>808</v>
      </c>
      <c r="AI474" s="115">
        <v>2090</v>
      </c>
    </row>
    <row r="475" spans="34:35" ht="16.5" customHeight="1">
      <c r="AH475" s="116" t="s">
        <v>809</v>
      </c>
      <c r="AI475" s="117">
        <v>1760</v>
      </c>
    </row>
    <row r="476" spans="34:35" ht="16.5" customHeight="1">
      <c r="AH476" s="118" t="s">
        <v>810</v>
      </c>
      <c r="AI476" s="119">
        <v>1430</v>
      </c>
    </row>
    <row r="477" spans="34:35" ht="16.5" customHeight="1">
      <c r="AH477" s="103" t="s">
        <v>1461</v>
      </c>
      <c r="AI477" s="104">
        <v>7810</v>
      </c>
    </row>
    <row r="478" spans="34:35" ht="16.5" customHeight="1">
      <c r="AH478" s="103" t="s">
        <v>1371</v>
      </c>
      <c r="AI478" s="104">
        <v>7810</v>
      </c>
    </row>
    <row r="479" spans="34:35" ht="16.5" customHeight="1">
      <c r="AH479" s="103" t="s">
        <v>811</v>
      </c>
      <c r="AI479" s="104">
        <v>7810</v>
      </c>
    </row>
    <row r="480" spans="34:35" ht="16.5" customHeight="1">
      <c r="AH480" s="103" t="s">
        <v>812</v>
      </c>
      <c r="AI480" s="104">
        <v>5940</v>
      </c>
    </row>
    <row r="481" spans="34:35" ht="16.5" customHeight="1">
      <c r="AH481" s="111" t="s">
        <v>813</v>
      </c>
      <c r="AI481" s="112">
        <v>5005</v>
      </c>
    </row>
    <row r="482" spans="34:35" ht="16.5" customHeight="1">
      <c r="AH482" s="111" t="s">
        <v>814</v>
      </c>
      <c r="AI482" s="112">
        <v>5005</v>
      </c>
    </row>
    <row r="483" spans="34:35" ht="16.5" customHeight="1">
      <c r="AH483" s="111" t="s">
        <v>815</v>
      </c>
      <c r="AI483" s="112">
        <v>5005</v>
      </c>
    </row>
    <row r="484" spans="34:35" ht="16.5" customHeight="1">
      <c r="AH484" s="114" t="s">
        <v>816</v>
      </c>
      <c r="AI484" s="115">
        <v>2090</v>
      </c>
    </row>
    <row r="485" spans="34:35" ht="16.5" customHeight="1">
      <c r="AH485" s="114" t="s">
        <v>817</v>
      </c>
      <c r="AI485" s="115">
        <v>2090</v>
      </c>
    </row>
    <row r="486" spans="34:35" ht="16.5" customHeight="1">
      <c r="AH486" s="116" t="s">
        <v>818</v>
      </c>
      <c r="AI486" s="117">
        <v>1760</v>
      </c>
    </row>
    <row r="487" spans="34:35" ht="16.5" customHeight="1">
      <c r="AH487" s="118" t="s">
        <v>819</v>
      </c>
      <c r="AI487" s="119">
        <v>1430</v>
      </c>
    </row>
    <row r="488" spans="34:35" ht="16.5" customHeight="1">
      <c r="AH488" s="103" t="s">
        <v>1462</v>
      </c>
      <c r="AI488" s="104">
        <v>8690</v>
      </c>
    </row>
    <row r="489" spans="34:35" ht="16.5" customHeight="1">
      <c r="AH489" s="103" t="s">
        <v>1372</v>
      </c>
      <c r="AI489" s="104">
        <v>8690</v>
      </c>
    </row>
    <row r="490" spans="34:35" ht="16.5" customHeight="1">
      <c r="AH490" s="103" t="s">
        <v>820</v>
      </c>
      <c r="AI490" s="104">
        <v>8690</v>
      </c>
    </row>
    <row r="491" spans="34:35" ht="16.5" customHeight="1">
      <c r="AH491" s="103" t="s">
        <v>821</v>
      </c>
      <c r="AI491" s="104">
        <v>6545</v>
      </c>
    </row>
    <row r="492" spans="34:35" ht="16.5" customHeight="1">
      <c r="AH492" s="111" t="s">
        <v>822</v>
      </c>
      <c r="AI492" s="112">
        <v>5500</v>
      </c>
    </row>
    <row r="493" spans="34:35" ht="16.5" customHeight="1">
      <c r="AH493" s="111" t="s">
        <v>823</v>
      </c>
      <c r="AI493" s="112">
        <v>5500</v>
      </c>
    </row>
    <row r="494" spans="34:35" ht="16.5" customHeight="1">
      <c r="AH494" s="111" t="s">
        <v>824</v>
      </c>
      <c r="AI494" s="112">
        <v>5500</v>
      </c>
    </row>
    <row r="495" spans="34:35" ht="16.5" customHeight="1">
      <c r="AH495" s="114" t="s">
        <v>825</v>
      </c>
      <c r="AI495" s="115">
        <v>2090</v>
      </c>
    </row>
    <row r="496" spans="34:35" ht="16.5" customHeight="1">
      <c r="AH496" s="114" t="s">
        <v>826</v>
      </c>
      <c r="AI496" s="115">
        <v>2090</v>
      </c>
    </row>
    <row r="497" spans="34:35" ht="16.5" customHeight="1">
      <c r="AH497" s="116" t="s">
        <v>827</v>
      </c>
      <c r="AI497" s="117">
        <v>1760</v>
      </c>
    </row>
    <row r="498" spans="34:35" ht="16.5" customHeight="1">
      <c r="AH498" s="118" t="s">
        <v>828</v>
      </c>
      <c r="AI498" s="119">
        <v>1430</v>
      </c>
    </row>
    <row r="499" spans="34:35" ht="16.5" customHeight="1">
      <c r="AH499" s="103" t="s">
        <v>1463</v>
      </c>
      <c r="AI499" s="104">
        <v>8690</v>
      </c>
    </row>
    <row r="500" spans="34:35" ht="16.5" customHeight="1">
      <c r="AH500" s="103" t="s">
        <v>1373</v>
      </c>
      <c r="AI500" s="104">
        <v>8690</v>
      </c>
    </row>
    <row r="501" spans="34:35" ht="16.5" customHeight="1">
      <c r="AH501" s="103" t="s">
        <v>829</v>
      </c>
      <c r="AI501" s="104">
        <v>8690</v>
      </c>
    </row>
    <row r="502" spans="34:35" ht="16.5" customHeight="1">
      <c r="AH502" s="103" t="s">
        <v>830</v>
      </c>
      <c r="AI502" s="104">
        <v>6545</v>
      </c>
    </row>
    <row r="503" spans="34:35" ht="16.5" customHeight="1">
      <c r="AH503" s="111" t="s">
        <v>831</v>
      </c>
      <c r="AI503" s="112">
        <v>5500</v>
      </c>
    </row>
    <row r="504" spans="34:35" ht="16.5" customHeight="1">
      <c r="AH504" s="111" t="s">
        <v>832</v>
      </c>
      <c r="AI504" s="112">
        <v>5500</v>
      </c>
    </row>
    <row r="505" spans="34:35" ht="16.5" customHeight="1">
      <c r="AH505" s="111" t="s">
        <v>833</v>
      </c>
      <c r="AI505" s="112">
        <v>5500</v>
      </c>
    </row>
    <row r="506" spans="34:35" ht="16.5" customHeight="1">
      <c r="AH506" s="114" t="s">
        <v>834</v>
      </c>
      <c r="AI506" s="115">
        <v>2090</v>
      </c>
    </row>
    <row r="507" spans="34:35" ht="16.5" customHeight="1">
      <c r="AH507" s="114" t="s">
        <v>835</v>
      </c>
      <c r="AI507" s="115">
        <v>2090</v>
      </c>
    </row>
    <row r="508" spans="34:35" ht="16.5" customHeight="1">
      <c r="AH508" s="116" t="s">
        <v>836</v>
      </c>
      <c r="AI508" s="117">
        <v>1760</v>
      </c>
    </row>
    <row r="509" spans="34:35" ht="16.5" customHeight="1">
      <c r="AH509" s="118" t="s">
        <v>837</v>
      </c>
      <c r="AI509" s="119">
        <v>1430</v>
      </c>
    </row>
    <row r="510" spans="34:35" ht="16.5" customHeight="1">
      <c r="AH510" s="103" t="s">
        <v>1327</v>
      </c>
      <c r="AI510" s="104">
        <v>8745</v>
      </c>
    </row>
    <row r="511" spans="34:35" ht="16.5" customHeight="1">
      <c r="AH511" s="103" t="s">
        <v>1328</v>
      </c>
      <c r="AI511" s="104">
        <v>8745</v>
      </c>
    </row>
    <row r="512" spans="34:35" ht="16.5" customHeight="1">
      <c r="AH512" s="103" t="s">
        <v>442</v>
      </c>
      <c r="AI512" s="104">
        <v>8745</v>
      </c>
    </row>
    <row r="513" spans="34:35" ht="16.5" customHeight="1">
      <c r="AH513" s="103" t="s">
        <v>443</v>
      </c>
      <c r="AI513" s="104">
        <v>6985</v>
      </c>
    </row>
    <row r="514" spans="34:35" ht="16.5" customHeight="1">
      <c r="AH514" s="111" t="s">
        <v>444</v>
      </c>
      <c r="AI514" s="112">
        <v>5500</v>
      </c>
    </row>
    <row r="515" spans="34:35" ht="16.5" customHeight="1">
      <c r="AH515" s="111" t="s">
        <v>445</v>
      </c>
      <c r="AI515" s="112">
        <v>5500</v>
      </c>
    </row>
    <row r="516" spans="34:35" ht="16.5" customHeight="1">
      <c r="AH516" s="111" t="s">
        <v>446</v>
      </c>
      <c r="AI516" s="112">
        <v>5500</v>
      </c>
    </row>
    <row r="517" spans="34:35" ht="16.5" customHeight="1">
      <c r="AH517" s="114" t="s">
        <v>447</v>
      </c>
      <c r="AI517" s="115">
        <v>2090</v>
      </c>
    </row>
    <row r="518" spans="34:35" ht="16.5" customHeight="1">
      <c r="AH518" s="114" t="s">
        <v>448</v>
      </c>
      <c r="AI518" s="115">
        <v>2090</v>
      </c>
    </row>
    <row r="519" spans="34:35" ht="16.5" customHeight="1">
      <c r="AH519" s="116" t="s">
        <v>449</v>
      </c>
      <c r="AI519" s="117">
        <v>1760</v>
      </c>
    </row>
    <row r="520" spans="34:35" ht="16.5" customHeight="1">
      <c r="AH520" s="118" t="s">
        <v>450</v>
      </c>
      <c r="AI520" s="119">
        <v>1430</v>
      </c>
    </row>
    <row r="521" spans="34:35" ht="16.5" customHeight="1">
      <c r="AH521" s="103" t="s">
        <v>1464</v>
      </c>
      <c r="AI521" s="104">
        <v>7095</v>
      </c>
    </row>
    <row r="522" spans="34:35" ht="16.5" customHeight="1">
      <c r="AH522" s="103" t="s">
        <v>1374</v>
      </c>
      <c r="AI522" s="104">
        <v>7095</v>
      </c>
    </row>
    <row r="523" spans="34:35" ht="16.5" customHeight="1">
      <c r="AH523" s="103" t="s">
        <v>847</v>
      </c>
      <c r="AI523" s="104">
        <v>7095</v>
      </c>
    </row>
    <row r="524" spans="34:35" ht="16.5" customHeight="1">
      <c r="AH524" s="103" t="s">
        <v>848</v>
      </c>
      <c r="AI524" s="104">
        <v>5390</v>
      </c>
    </row>
    <row r="525" spans="34:35" ht="16.5" customHeight="1">
      <c r="AH525" s="111" t="s">
        <v>849</v>
      </c>
      <c r="AI525" s="112">
        <v>4565</v>
      </c>
    </row>
    <row r="526" spans="34:35" ht="16.5" customHeight="1">
      <c r="AH526" s="111" t="s">
        <v>850</v>
      </c>
      <c r="AI526" s="112">
        <v>4565</v>
      </c>
    </row>
    <row r="527" spans="34:35" ht="16.5" customHeight="1">
      <c r="AH527" s="111" t="s">
        <v>851</v>
      </c>
      <c r="AI527" s="112">
        <v>4565</v>
      </c>
    </row>
    <row r="528" spans="34:35" ht="16.5" customHeight="1">
      <c r="AH528" s="114" t="s">
        <v>852</v>
      </c>
      <c r="AI528" s="115">
        <v>1815</v>
      </c>
    </row>
    <row r="529" spans="34:35" ht="16.5" customHeight="1">
      <c r="AH529" s="114" t="s">
        <v>853</v>
      </c>
      <c r="AI529" s="115">
        <v>1815</v>
      </c>
    </row>
    <row r="530" spans="34:35" ht="16.5" customHeight="1">
      <c r="AH530" s="116" t="s">
        <v>854</v>
      </c>
      <c r="AI530" s="117">
        <v>1485</v>
      </c>
    </row>
    <row r="531" spans="34:35" ht="16.5" customHeight="1">
      <c r="AH531" s="118" t="s">
        <v>855</v>
      </c>
      <c r="AI531" s="119">
        <v>1155</v>
      </c>
    </row>
    <row r="532" spans="34:35" ht="16.5" customHeight="1">
      <c r="AH532" s="103" t="s">
        <v>1465</v>
      </c>
      <c r="AI532" s="104">
        <v>7095</v>
      </c>
    </row>
    <row r="533" spans="34:35" ht="16.5" customHeight="1">
      <c r="AH533" s="103" t="s">
        <v>1375</v>
      </c>
      <c r="AI533" s="104">
        <v>7095</v>
      </c>
    </row>
    <row r="534" spans="34:35" ht="16.5" customHeight="1">
      <c r="AH534" s="103" t="s">
        <v>856</v>
      </c>
      <c r="AI534" s="104">
        <v>7095</v>
      </c>
    </row>
    <row r="535" spans="34:35" ht="16.5" customHeight="1">
      <c r="AH535" s="103" t="s">
        <v>857</v>
      </c>
      <c r="AI535" s="104">
        <v>5390</v>
      </c>
    </row>
    <row r="536" spans="34:35" ht="16.5" customHeight="1">
      <c r="AH536" s="111" t="s">
        <v>858</v>
      </c>
      <c r="AI536" s="112">
        <v>4565</v>
      </c>
    </row>
    <row r="537" spans="34:35" ht="16.5" customHeight="1">
      <c r="AH537" s="111" t="s">
        <v>859</v>
      </c>
      <c r="AI537" s="112">
        <v>4565</v>
      </c>
    </row>
    <row r="538" spans="34:35" ht="16.5" customHeight="1">
      <c r="AH538" s="111" t="s">
        <v>860</v>
      </c>
      <c r="AI538" s="112">
        <v>4565</v>
      </c>
    </row>
    <row r="539" spans="34:35" ht="16.5" customHeight="1">
      <c r="AH539" s="114" t="s">
        <v>861</v>
      </c>
      <c r="AI539" s="115">
        <v>1815</v>
      </c>
    </row>
    <row r="540" spans="34:35" ht="16.5" customHeight="1">
      <c r="AH540" s="114" t="s">
        <v>862</v>
      </c>
      <c r="AI540" s="115">
        <v>1815</v>
      </c>
    </row>
    <row r="541" spans="34:35" ht="16.5" customHeight="1">
      <c r="AH541" s="116" t="s">
        <v>863</v>
      </c>
      <c r="AI541" s="117">
        <v>1485</v>
      </c>
    </row>
    <row r="542" spans="34:35" ht="16.5" customHeight="1">
      <c r="AH542" s="118" t="s">
        <v>864</v>
      </c>
      <c r="AI542" s="119">
        <v>1155</v>
      </c>
    </row>
    <row r="543" spans="34:35" ht="16.5" customHeight="1">
      <c r="AH543" s="103" t="s">
        <v>1466</v>
      </c>
      <c r="AI543" s="104">
        <v>7095</v>
      </c>
    </row>
    <row r="544" spans="34:35" ht="16.5" customHeight="1">
      <c r="AH544" s="103" t="s">
        <v>1376</v>
      </c>
      <c r="AI544" s="104">
        <v>7095</v>
      </c>
    </row>
    <row r="545" spans="34:35" ht="16.5" customHeight="1">
      <c r="AH545" s="103" t="s">
        <v>865</v>
      </c>
      <c r="AI545" s="104">
        <v>7095</v>
      </c>
    </row>
    <row r="546" spans="34:35" ht="16.5" customHeight="1">
      <c r="AH546" s="103" t="s">
        <v>866</v>
      </c>
      <c r="AI546" s="104">
        <v>5390</v>
      </c>
    </row>
    <row r="547" spans="34:35" ht="16.5" customHeight="1">
      <c r="AH547" s="111" t="s">
        <v>867</v>
      </c>
      <c r="AI547" s="112">
        <v>4565</v>
      </c>
    </row>
    <row r="548" spans="34:35" ht="16.5" customHeight="1">
      <c r="AH548" s="111" t="s">
        <v>868</v>
      </c>
      <c r="AI548" s="112">
        <v>4565</v>
      </c>
    </row>
    <row r="549" spans="34:35" ht="16.5" customHeight="1">
      <c r="AH549" s="111" t="s">
        <v>869</v>
      </c>
      <c r="AI549" s="112">
        <v>4565</v>
      </c>
    </row>
    <row r="550" spans="34:35" ht="16.5" customHeight="1">
      <c r="AH550" s="114" t="s">
        <v>870</v>
      </c>
      <c r="AI550" s="115">
        <v>1815</v>
      </c>
    </row>
    <row r="551" spans="34:35" ht="16.5" customHeight="1">
      <c r="AH551" s="114" t="s">
        <v>871</v>
      </c>
      <c r="AI551" s="115">
        <v>1815</v>
      </c>
    </row>
    <row r="552" spans="34:35" ht="16.5" customHeight="1">
      <c r="AH552" s="116" t="s">
        <v>872</v>
      </c>
      <c r="AI552" s="117">
        <v>1485</v>
      </c>
    </row>
    <row r="553" spans="34:35" ht="16.5" customHeight="1">
      <c r="AH553" s="118" t="s">
        <v>873</v>
      </c>
      <c r="AI553" s="119">
        <v>1155</v>
      </c>
    </row>
    <row r="554" spans="34:35" ht="16.5" customHeight="1">
      <c r="AH554" s="103" t="s">
        <v>1467</v>
      </c>
      <c r="AI554" s="104">
        <v>6600</v>
      </c>
    </row>
    <row r="555" spans="34:35" ht="16.5" customHeight="1">
      <c r="AH555" s="103" t="s">
        <v>1377</v>
      </c>
      <c r="AI555" s="104">
        <v>6600</v>
      </c>
    </row>
    <row r="556" spans="34:35" ht="16.5" customHeight="1">
      <c r="AH556" s="103" t="s">
        <v>874</v>
      </c>
      <c r="AI556" s="104">
        <v>6600</v>
      </c>
    </row>
    <row r="557" spans="34:35" ht="16.5" customHeight="1">
      <c r="AH557" s="103" t="s">
        <v>875</v>
      </c>
      <c r="AI557" s="104">
        <v>5060</v>
      </c>
    </row>
    <row r="558" spans="34:35" ht="16.5" customHeight="1">
      <c r="AH558" s="111" t="s">
        <v>876</v>
      </c>
      <c r="AI558" s="112">
        <v>4290</v>
      </c>
    </row>
    <row r="559" spans="34:35" ht="16.5" customHeight="1">
      <c r="AH559" s="111" t="s">
        <v>877</v>
      </c>
      <c r="AI559" s="112">
        <v>4290</v>
      </c>
    </row>
    <row r="560" spans="34:35" ht="16.5" customHeight="1">
      <c r="AH560" s="111" t="s">
        <v>878</v>
      </c>
      <c r="AI560" s="112">
        <v>4290</v>
      </c>
    </row>
    <row r="561" spans="34:35" ht="16.5" customHeight="1">
      <c r="AH561" s="114" t="s">
        <v>879</v>
      </c>
      <c r="AI561" s="115">
        <v>1705</v>
      </c>
    </row>
    <row r="562" spans="34:35" ht="16.5" customHeight="1">
      <c r="AH562" s="114" t="s">
        <v>880</v>
      </c>
      <c r="AI562" s="115">
        <v>1705</v>
      </c>
    </row>
    <row r="563" spans="34:35" ht="16.5" customHeight="1">
      <c r="AH563" s="116" t="s">
        <v>881</v>
      </c>
      <c r="AI563" s="117">
        <v>1375</v>
      </c>
    </row>
    <row r="564" spans="34:35" ht="16.5" customHeight="1">
      <c r="AH564" s="118" t="s">
        <v>882</v>
      </c>
      <c r="AI564" s="119">
        <v>1045</v>
      </c>
    </row>
    <row r="565" spans="34:35" ht="16.5" customHeight="1">
      <c r="AH565" s="103" t="s">
        <v>1468</v>
      </c>
      <c r="AI565" s="104">
        <v>6600</v>
      </c>
    </row>
    <row r="566" spans="34:35" ht="16.5" customHeight="1">
      <c r="AH566" s="103" t="s">
        <v>1378</v>
      </c>
      <c r="AI566" s="104">
        <v>6600</v>
      </c>
    </row>
    <row r="567" spans="34:35" ht="16.5" customHeight="1">
      <c r="AH567" s="103" t="s">
        <v>883</v>
      </c>
      <c r="AI567" s="104">
        <v>6600</v>
      </c>
    </row>
    <row r="568" spans="34:35" ht="16.5" customHeight="1">
      <c r="AH568" s="103" t="s">
        <v>884</v>
      </c>
      <c r="AI568" s="104">
        <v>5060</v>
      </c>
    </row>
    <row r="569" spans="34:35" ht="16.5" customHeight="1">
      <c r="AH569" s="111" t="s">
        <v>885</v>
      </c>
      <c r="AI569" s="112">
        <v>4290</v>
      </c>
    </row>
    <row r="570" spans="34:35" ht="16.5" customHeight="1">
      <c r="AH570" s="111" t="s">
        <v>886</v>
      </c>
      <c r="AI570" s="112">
        <v>4290</v>
      </c>
    </row>
    <row r="571" spans="34:35" ht="16.5" customHeight="1">
      <c r="AH571" s="111" t="s">
        <v>887</v>
      </c>
      <c r="AI571" s="112">
        <v>4290</v>
      </c>
    </row>
    <row r="572" spans="34:35" ht="16.5" customHeight="1">
      <c r="AH572" s="114" t="s">
        <v>888</v>
      </c>
      <c r="AI572" s="115">
        <v>1705</v>
      </c>
    </row>
    <row r="573" spans="34:35" ht="16.5" customHeight="1">
      <c r="AH573" s="114" t="s">
        <v>889</v>
      </c>
      <c r="AI573" s="115">
        <v>1705</v>
      </c>
    </row>
    <row r="574" spans="34:35" ht="16.5" customHeight="1">
      <c r="AH574" s="116" t="s">
        <v>890</v>
      </c>
      <c r="AI574" s="117">
        <v>1375</v>
      </c>
    </row>
    <row r="575" spans="34:35" ht="16.5" customHeight="1">
      <c r="AH575" s="118" t="s">
        <v>891</v>
      </c>
      <c r="AI575" s="119">
        <v>1045</v>
      </c>
    </row>
    <row r="576" spans="34:35" ht="16.5" customHeight="1">
      <c r="AH576" s="103" t="s">
        <v>1469</v>
      </c>
      <c r="AI576" s="104">
        <v>6600</v>
      </c>
    </row>
    <row r="577" spans="34:35" ht="16.5" customHeight="1">
      <c r="AH577" s="103" t="s">
        <v>1379</v>
      </c>
      <c r="AI577" s="104">
        <v>6600</v>
      </c>
    </row>
    <row r="578" spans="34:35" ht="16.5" customHeight="1">
      <c r="AH578" s="103" t="s">
        <v>892</v>
      </c>
      <c r="AI578" s="104">
        <v>6600</v>
      </c>
    </row>
    <row r="579" spans="34:35" ht="16.5" customHeight="1">
      <c r="AH579" s="103" t="s">
        <v>893</v>
      </c>
      <c r="AI579" s="104">
        <v>5060</v>
      </c>
    </row>
    <row r="580" spans="34:35" ht="16.5" customHeight="1">
      <c r="AH580" s="111" t="s">
        <v>894</v>
      </c>
      <c r="AI580" s="112">
        <v>4290</v>
      </c>
    </row>
    <row r="581" spans="34:35" ht="16.5" customHeight="1">
      <c r="AH581" s="111" t="s">
        <v>895</v>
      </c>
      <c r="AI581" s="112">
        <v>4290</v>
      </c>
    </row>
    <row r="582" spans="34:35" ht="16.5" customHeight="1">
      <c r="AH582" s="111" t="s">
        <v>896</v>
      </c>
      <c r="AI582" s="112">
        <v>4290</v>
      </c>
    </row>
    <row r="583" spans="34:35" ht="16.5" customHeight="1">
      <c r="AH583" s="114" t="s">
        <v>897</v>
      </c>
      <c r="AI583" s="115">
        <v>1705</v>
      </c>
    </row>
    <row r="584" spans="34:35" ht="16.5" customHeight="1">
      <c r="AH584" s="114" t="s">
        <v>898</v>
      </c>
      <c r="AI584" s="115">
        <v>1705</v>
      </c>
    </row>
    <row r="585" spans="34:35" ht="16.5" customHeight="1">
      <c r="AH585" s="116" t="s">
        <v>899</v>
      </c>
      <c r="AI585" s="117">
        <v>1375</v>
      </c>
    </row>
    <row r="586" spans="34:35" ht="16.5" customHeight="1">
      <c r="AH586" s="118" t="s">
        <v>900</v>
      </c>
      <c r="AI586" s="119">
        <v>1045</v>
      </c>
    </row>
    <row r="587" spans="34:35" ht="16.5" customHeight="1">
      <c r="AH587" s="103" t="s">
        <v>1470</v>
      </c>
      <c r="AI587" s="104">
        <v>4895</v>
      </c>
    </row>
    <row r="588" spans="34:35" ht="16.5" customHeight="1">
      <c r="AH588" s="103" t="s">
        <v>1380</v>
      </c>
      <c r="AI588" s="104">
        <v>4895</v>
      </c>
    </row>
    <row r="589" spans="34:35" ht="16.5" customHeight="1">
      <c r="AH589" s="103" t="s">
        <v>901</v>
      </c>
      <c r="AI589" s="104">
        <v>4895</v>
      </c>
    </row>
    <row r="590" spans="34:35" ht="16.5" customHeight="1">
      <c r="AH590" s="103" t="s">
        <v>902</v>
      </c>
      <c r="AI590" s="104">
        <v>3795</v>
      </c>
    </row>
    <row r="591" spans="34:35" ht="16.5" customHeight="1">
      <c r="AH591" s="111" t="s">
        <v>903</v>
      </c>
      <c r="AI591" s="112">
        <v>3245</v>
      </c>
    </row>
    <row r="592" spans="34:35" ht="16.5" customHeight="1">
      <c r="AH592" s="111" t="s">
        <v>904</v>
      </c>
      <c r="AI592" s="112">
        <v>3245</v>
      </c>
    </row>
    <row r="593" spans="34:35" ht="16.5" customHeight="1">
      <c r="AH593" s="111" t="s">
        <v>905</v>
      </c>
      <c r="AI593" s="112">
        <v>3245</v>
      </c>
    </row>
    <row r="594" spans="34:35" ht="16.5" customHeight="1">
      <c r="AH594" s="114" t="s">
        <v>906</v>
      </c>
      <c r="AI594" s="115">
        <v>1705</v>
      </c>
    </row>
    <row r="595" spans="34:35" ht="16.5" customHeight="1">
      <c r="AH595" s="114" t="s">
        <v>907</v>
      </c>
      <c r="AI595" s="115">
        <v>1705</v>
      </c>
    </row>
    <row r="596" spans="34:35" ht="16.5" customHeight="1">
      <c r="AH596" s="116" t="s">
        <v>908</v>
      </c>
      <c r="AI596" s="117">
        <v>1375</v>
      </c>
    </row>
    <row r="597" spans="34:35" ht="16.5" customHeight="1">
      <c r="AH597" s="118" t="s">
        <v>909</v>
      </c>
      <c r="AI597" s="119">
        <v>1045</v>
      </c>
    </row>
    <row r="598" spans="34:35" ht="16.5" customHeight="1">
      <c r="AH598" s="103" t="s">
        <v>1471</v>
      </c>
      <c r="AI598" s="104">
        <v>4895</v>
      </c>
    </row>
    <row r="599" spans="34:35" ht="16.5" customHeight="1">
      <c r="AH599" s="103" t="s">
        <v>1381</v>
      </c>
      <c r="AI599" s="104">
        <v>4895</v>
      </c>
    </row>
    <row r="600" spans="34:35" ht="16.5" customHeight="1">
      <c r="AH600" s="103" t="s">
        <v>910</v>
      </c>
      <c r="AI600" s="104">
        <v>4895</v>
      </c>
    </row>
    <row r="601" spans="34:35" ht="16.5" customHeight="1">
      <c r="AH601" s="103" t="s">
        <v>911</v>
      </c>
      <c r="AI601" s="104">
        <v>3795</v>
      </c>
    </row>
    <row r="602" spans="34:35" ht="16.5" customHeight="1">
      <c r="AH602" s="111" t="s">
        <v>912</v>
      </c>
      <c r="AI602" s="112">
        <v>3245</v>
      </c>
    </row>
    <row r="603" spans="34:35" ht="16.5" customHeight="1">
      <c r="AH603" s="111" t="s">
        <v>913</v>
      </c>
      <c r="AI603" s="112">
        <v>3245</v>
      </c>
    </row>
    <row r="604" spans="34:35" ht="16.5" customHeight="1">
      <c r="AH604" s="111" t="s">
        <v>914</v>
      </c>
      <c r="AI604" s="112">
        <v>3245</v>
      </c>
    </row>
    <row r="605" spans="34:35" ht="16.5" customHeight="1">
      <c r="AH605" s="114" t="s">
        <v>915</v>
      </c>
      <c r="AI605" s="115">
        <v>1705</v>
      </c>
    </row>
    <row r="606" spans="34:35" ht="16.5" customHeight="1">
      <c r="AH606" s="114" t="s">
        <v>916</v>
      </c>
      <c r="AI606" s="115">
        <v>1705</v>
      </c>
    </row>
    <row r="607" spans="34:35" ht="16.5" customHeight="1">
      <c r="AH607" s="116" t="s">
        <v>917</v>
      </c>
      <c r="AI607" s="117">
        <v>1375</v>
      </c>
    </row>
    <row r="608" spans="34:35" ht="16.5" customHeight="1">
      <c r="AH608" s="118" t="s">
        <v>918</v>
      </c>
      <c r="AI608" s="119">
        <v>1045</v>
      </c>
    </row>
    <row r="609" spans="34:35" ht="16.5" customHeight="1">
      <c r="AH609" s="103" t="s">
        <v>1472</v>
      </c>
      <c r="AI609" s="104">
        <v>4895</v>
      </c>
    </row>
    <row r="610" spans="34:35" ht="16.5" customHeight="1">
      <c r="AH610" s="103" t="s">
        <v>1382</v>
      </c>
      <c r="AI610" s="104">
        <v>4895</v>
      </c>
    </row>
    <row r="611" spans="34:35" ht="16.5" customHeight="1">
      <c r="AH611" s="103" t="s">
        <v>919</v>
      </c>
      <c r="AI611" s="104">
        <v>4895</v>
      </c>
    </row>
    <row r="612" spans="34:35" ht="16.5" customHeight="1">
      <c r="AH612" s="103" t="s">
        <v>920</v>
      </c>
      <c r="AI612" s="104">
        <v>3795</v>
      </c>
    </row>
    <row r="613" spans="34:35" ht="16.5" customHeight="1">
      <c r="AH613" s="111" t="s">
        <v>921</v>
      </c>
      <c r="AI613" s="112">
        <v>3245</v>
      </c>
    </row>
    <row r="614" spans="34:35" ht="16.5" customHeight="1">
      <c r="AH614" s="111" t="s">
        <v>922</v>
      </c>
      <c r="AI614" s="112">
        <v>3245</v>
      </c>
    </row>
    <row r="615" spans="34:35" ht="16.5" customHeight="1">
      <c r="AH615" s="111" t="s">
        <v>923</v>
      </c>
      <c r="AI615" s="112">
        <v>3245</v>
      </c>
    </row>
    <row r="616" spans="34:35" ht="16.5" customHeight="1">
      <c r="AH616" s="114" t="s">
        <v>924</v>
      </c>
      <c r="AI616" s="115">
        <v>1705</v>
      </c>
    </row>
    <row r="617" spans="34:35" ht="16.5" customHeight="1">
      <c r="AH617" s="114" t="s">
        <v>925</v>
      </c>
      <c r="AI617" s="115">
        <v>1705</v>
      </c>
    </row>
    <row r="618" spans="34:35" ht="16.5" customHeight="1">
      <c r="AH618" s="116" t="s">
        <v>926</v>
      </c>
      <c r="AI618" s="117">
        <v>1375</v>
      </c>
    </row>
    <row r="619" spans="34:35" ht="16.5" customHeight="1">
      <c r="AH619" s="118" t="s">
        <v>927</v>
      </c>
      <c r="AI619" s="119">
        <v>1045</v>
      </c>
    </row>
    <row r="620" spans="34:35" ht="16.5" customHeight="1">
      <c r="AH620" s="103" t="s">
        <v>1473</v>
      </c>
      <c r="AI620" s="104">
        <v>4895</v>
      </c>
    </row>
    <row r="621" spans="34:35" ht="16.5" customHeight="1">
      <c r="AH621" s="103" t="s">
        <v>1383</v>
      </c>
      <c r="AI621" s="104">
        <v>4895</v>
      </c>
    </row>
    <row r="622" spans="34:35" ht="16.5" customHeight="1">
      <c r="AH622" s="103" t="s">
        <v>928</v>
      </c>
      <c r="AI622" s="104">
        <v>4895</v>
      </c>
    </row>
    <row r="623" spans="34:35" ht="16.5" customHeight="1">
      <c r="AH623" s="103" t="s">
        <v>929</v>
      </c>
      <c r="AI623" s="104">
        <v>3795</v>
      </c>
    </row>
    <row r="624" spans="34:35" ht="16.5" customHeight="1">
      <c r="AH624" s="111" t="s">
        <v>930</v>
      </c>
      <c r="AI624" s="112">
        <v>3245</v>
      </c>
    </row>
    <row r="625" spans="34:35" ht="16.5" customHeight="1">
      <c r="AH625" s="111" t="s">
        <v>931</v>
      </c>
      <c r="AI625" s="112">
        <v>3245</v>
      </c>
    </row>
    <row r="626" spans="34:35" ht="16.5" customHeight="1">
      <c r="AH626" s="111" t="s">
        <v>932</v>
      </c>
      <c r="AI626" s="112">
        <v>3245</v>
      </c>
    </row>
    <row r="627" spans="34:35" ht="16.5" customHeight="1">
      <c r="AH627" s="114" t="s">
        <v>933</v>
      </c>
      <c r="AI627" s="115">
        <v>1705</v>
      </c>
    </row>
    <row r="628" spans="34:35" ht="16.5" customHeight="1">
      <c r="AH628" s="114" t="s">
        <v>934</v>
      </c>
      <c r="AI628" s="115">
        <v>1705</v>
      </c>
    </row>
    <row r="629" spans="34:35" ht="16.5" customHeight="1">
      <c r="AH629" s="116" t="s">
        <v>935</v>
      </c>
      <c r="AI629" s="117">
        <v>1375</v>
      </c>
    </row>
    <row r="630" spans="34:35" ht="16.5" customHeight="1">
      <c r="AH630" s="118" t="s">
        <v>936</v>
      </c>
      <c r="AI630" s="119">
        <v>1045</v>
      </c>
    </row>
    <row r="631" spans="34:35" ht="16.5" customHeight="1">
      <c r="AH631" s="103" t="s">
        <v>1474</v>
      </c>
      <c r="AI631" s="104">
        <v>4895</v>
      </c>
    </row>
    <row r="632" spans="34:35" ht="16.5" customHeight="1">
      <c r="AH632" s="103" t="s">
        <v>1384</v>
      </c>
      <c r="AI632" s="104">
        <v>4895</v>
      </c>
    </row>
    <row r="633" spans="34:35" ht="16.5" customHeight="1">
      <c r="AH633" s="103" t="s">
        <v>937</v>
      </c>
      <c r="AI633" s="104">
        <v>4895</v>
      </c>
    </row>
    <row r="634" spans="34:35" ht="16.5" customHeight="1">
      <c r="AH634" s="103" t="s">
        <v>938</v>
      </c>
      <c r="AI634" s="104">
        <v>3795</v>
      </c>
    </row>
    <row r="635" spans="34:35" ht="16.5" customHeight="1">
      <c r="AH635" s="111" t="s">
        <v>939</v>
      </c>
      <c r="AI635" s="112">
        <v>3245</v>
      </c>
    </row>
    <row r="636" spans="34:35" ht="16.5" customHeight="1">
      <c r="AH636" s="111" t="s">
        <v>940</v>
      </c>
      <c r="AI636" s="112">
        <v>3245</v>
      </c>
    </row>
    <row r="637" spans="34:35" ht="16.5" customHeight="1">
      <c r="AH637" s="111" t="s">
        <v>941</v>
      </c>
      <c r="AI637" s="112">
        <v>3245</v>
      </c>
    </row>
    <row r="638" spans="34:35" ht="16.5" customHeight="1">
      <c r="AH638" s="114" t="s">
        <v>942</v>
      </c>
      <c r="AI638" s="115">
        <v>1705</v>
      </c>
    </row>
    <row r="639" spans="34:35" ht="16.5" customHeight="1">
      <c r="AH639" s="114" t="s">
        <v>943</v>
      </c>
      <c r="AI639" s="115">
        <v>1705</v>
      </c>
    </row>
    <row r="640" spans="34:35" ht="16.5" customHeight="1">
      <c r="AH640" s="116" t="s">
        <v>944</v>
      </c>
      <c r="AI640" s="117">
        <v>1375</v>
      </c>
    </row>
    <row r="641" spans="34:35" ht="16.5" customHeight="1">
      <c r="AH641" s="118" t="s">
        <v>945</v>
      </c>
      <c r="AI641" s="119">
        <v>1045</v>
      </c>
    </row>
    <row r="642" spans="34:35" ht="16.5" customHeight="1">
      <c r="AH642" s="103" t="s">
        <v>1475</v>
      </c>
      <c r="AI642" s="104">
        <v>4895</v>
      </c>
    </row>
    <row r="643" spans="34:35" ht="16.5" customHeight="1">
      <c r="AH643" s="103" t="s">
        <v>1385</v>
      </c>
      <c r="AI643" s="104">
        <v>4895</v>
      </c>
    </row>
    <row r="644" spans="34:35" ht="16.5" customHeight="1">
      <c r="AH644" s="103" t="s">
        <v>838</v>
      </c>
      <c r="AI644" s="104">
        <v>4895</v>
      </c>
    </row>
    <row r="645" spans="34:35" ht="16.5" customHeight="1">
      <c r="AH645" s="103" t="s">
        <v>839</v>
      </c>
      <c r="AI645" s="104">
        <v>3795</v>
      </c>
    </row>
    <row r="646" spans="34:35" ht="16.5" customHeight="1">
      <c r="AH646" s="111" t="s">
        <v>840</v>
      </c>
      <c r="AI646" s="112">
        <v>3245</v>
      </c>
    </row>
    <row r="647" spans="34:35" ht="16.5" customHeight="1">
      <c r="AH647" s="111" t="s">
        <v>841</v>
      </c>
      <c r="AI647" s="112">
        <v>3245</v>
      </c>
    </row>
    <row r="648" spans="34:35" ht="16.5" customHeight="1">
      <c r="AH648" s="111" t="s">
        <v>842</v>
      </c>
      <c r="AI648" s="112">
        <v>3245</v>
      </c>
    </row>
    <row r="649" spans="34:35" ht="16.5" customHeight="1">
      <c r="AH649" s="114" t="s">
        <v>843</v>
      </c>
      <c r="AI649" s="115">
        <v>1705</v>
      </c>
    </row>
    <row r="650" spans="34:35" ht="16.5" customHeight="1">
      <c r="AH650" s="114" t="s">
        <v>844</v>
      </c>
      <c r="AI650" s="115">
        <v>1705</v>
      </c>
    </row>
    <row r="651" spans="34:35" ht="16.5" customHeight="1">
      <c r="AH651" s="116" t="s">
        <v>845</v>
      </c>
      <c r="AI651" s="117">
        <v>1375</v>
      </c>
    </row>
    <row r="652" spans="34:35" ht="16.5" customHeight="1">
      <c r="AH652" s="118" t="s">
        <v>846</v>
      </c>
      <c r="AI652" s="119">
        <v>1045</v>
      </c>
    </row>
    <row r="653" spans="34:35" ht="16.5" customHeight="1">
      <c r="AH653" s="103" t="s">
        <v>1476</v>
      </c>
      <c r="AI653" s="104">
        <v>4895</v>
      </c>
    </row>
    <row r="654" spans="34:35" ht="16.5" customHeight="1">
      <c r="AH654" s="103" t="s">
        <v>1386</v>
      </c>
      <c r="AI654" s="104">
        <v>4895</v>
      </c>
    </row>
    <row r="655" spans="34:35" ht="16.5" customHeight="1">
      <c r="AH655" s="103" t="s">
        <v>946</v>
      </c>
      <c r="AI655" s="104">
        <v>4895</v>
      </c>
    </row>
    <row r="656" spans="34:35" ht="16.5" customHeight="1">
      <c r="AH656" s="103" t="s">
        <v>947</v>
      </c>
      <c r="AI656" s="104">
        <v>3795</v>
      </c>
    </row>
    <row r="657" spans="34:35" ht="16.5" customHeight="1">
      <c r="AH657" s="111" t="s">
        <v>948</v>
      </c>
      <c r="AI657" s="112">
        <v>3245</v>
      </c>
    </row>
    <row r="658" spans="34:35" ht="16.5" customHeight="1">
      <c r="AH658" s="111" t="s">
        <v>949</v>
      </c>
      <c r="AI658" s="112">
        <v>3245</v>
      </c>
    </row>
    <row r="659" spans="34:35" ht="16.5" customHeight="1">
      <c r="AH659" s="111" t="s">
        <v>950</v>
      </c>
      <c r="AI659" s="112">
        <v>3245</v>
      </c>
    </row>
    <row r="660" spans="34:35" ht="16.5" customHeight="1">
      <c r="AH660" s="114" t="s">
        <v>951</v>
      </c>
      <c r="AI660" s="115">
        <v>1705</v>
      </c>
    </row>
    <row r="661" spans="34:35" ht="16.5" customHeight="1">
      <c r="AH661" s="114" t="s">
        <v>952</v>
      </c>
      <c r="AI661" s="115">
        <v>1705</v>
      </c>
    </row>
    <row r="662" spans="34:35" ht="16.5" customHeight="1">
      <c r="AH662" s="116" t="s">
        <v>953</v>
      </c>
      <c r="AI662" s="117">
        <v>1375</v>
      </c>
    </row>
    <row r="663" spans="34:35" ht="16.5" customHeight="1">
      <c r="AH663" s="118" t="s">
        <v>954</v>
      </c>
      <c r="AI663" s="119">
        <v>1045</v>
      </c>
    </row>
    <row r="664" spans="34:35" ht="16.5" customHeight="1">
      <c r="AH664" s="103" t="s">
        <v>1477</v>
      </c>
      <c r="AI664" s="104">
        <v>6380</v>
      </c>
    </row>
    <row r="665" spans="34:35" ht="16.5" customHeight="1">
      <c r="AH665" s="103" t="s">
        <v>1387</v>
      </c>
      <c r="AI665" s="104">
        <v>6380</v>
      </c>
    </row>
    <row r="666" spans="34:35" ht="16.5" customHeight="1">
      <c r="AH666" s="103" t="s">
        <v>955</v>
      </c>
      <c r="AI666" s="104">
        <v>6380</v>
      </c>
    </row>
    <row r="667" spans="34:35" ht="16.5" customHeight="1">
      <c r="AH667" s="103" t="s">
        <v>956</v>
      </c>
      <c r="AI667" s="104">
        <v>4895</v>
      </c>
    </row>
    <row r="668" spans="34:35" ht="16.5" customHeight="1">
      <c r="AH668" s="111" t="s">
        <v>957</v>
      </c>
      <c r="AI668" s="112">
        <v>4180</v>
      </c>
    </row>
    <row r="669" spans="34:35" ht="16.5" customHeight="1">
      <c r="AH669" s="111" t="s">
        <v>958</v>
      </c>
      <c r="AI669" s="112">
        <v>4180</v>
      </c>
    </row>
    <row r="670" spans="34:35" ht="16.5" customHeight="1">
      <c r="AH670" s="111" t="s">
        <v>959</v>
      </c>
      <c r="AI670" s="112">
        <v>4180</v>
      </c>
    </row>
    <row r="671" spans="34:35" ht="16.5" customHeight="1">
      <c r="AH671" s="114" t="s">
        <v>960</v>
      </c>
      <c r="AI671" s="115">
        <v>1705</v>
      </c>
    </row>
    <row r="672" spans="34:35" ht="16.5" customHeight="1">
      <c r="AH672" s="114" t="s">
        <v>961</v>
      </c>
      <c r="AI672" s="115">
        <v>1705</v>
      </c>
    </row>
    <row r="673" spans="34:35" ht="16.5" customHeight="1">
      <c r="AH673" s="116" t="s">
        <v>962</v>
      </c>
      <c r="AI673" s="117">
        <v>1320</v>
      </c>
    </row>
    <row r="674" spans="34:35" ht="16.5" customHeight="1">
      <c r="AH674" s="118" t="s">
        <v>963</v>
      </c>
      <c r="AI674" s="119">
        <v>1045</v>
      </c>
    </row>
    <row r="675" spans="34:35" ht="16.5" customHeight="1">
      <c r="AH675" s="103" t="s">
        <v>1478</v>
      </c>
      <c r="AI675" s="104">
        <v>6380</v>
      </c>
    </row>
    <row r="676" spans="34:35" ht="16.5" customHeight="1">
      <c r="AH676" s="103" t="s">
        <v>1388</v>
      </c>
      <c r="AI676" s="104">
        <v>6380</v>
      </c>
    </row>
    <row r="677" spans="34:35" ht="16.5" customHeight="1">
      <c r="AH677" s="103" t="s">
        <v>964</v>
      </c>
      <c r="AI677" s="104">
        <v>6380</v>
      </c>
    </row>
    <row r="678" spans="34:35" ht="16.5" customHeight="1">
      <c r="AH678" s="103" t="s">
        <v>965</v>
      </c>
      <c r="AI678" s="104">
        <v>4895</v>
      </c>
    </row>
    <row r="679" spans="34:35" ht="16.5" customHeight="1">
      <c r="AH679" s="111" t="s">
        <v>966</v>
      </c>
      <c r="AI679" s="112">
        <v>4180</v>
      </c>
    </row>
    <row r="680" spans="34:35" ht="16.5" customHeight="1">
      <c r="AH680" s="111" t="s">
        <v>967</v>
      </c>
      <c r="AI680" s="112">
        <v>4180</v>
      </c>
    </row>
    <row r="681" spans="34:35" ht="16.5" customHeight="1">
      <c r="AH681" s="111" t="s">
        <v>968</v>
      </c>
      <c r="AI681" s="112">
        <v>4180</v>
      </c>
    </row>
    <row r="682" spans="34:35" ht="16.5" customHeight="1">
      <c r="AH682" s="114" t="s">
        <v>969</v>
      </c>
      <c r="AI682" s="115">
        <v>1705</v>
      </c>
    </row>
    <row r="683" spans="34:35" ht="16.5" customHeight="1">
      <c r="AH683" s="114" t="s">
        <v>970</v>
      </c>
      <c r="AI683" s="115">
        <v>1705</v>
      </c>
    </row>
    <row r="684" spans="34:35" ht="16.5" customHeight="1">
      <c r="AH684" s="116" t="s">
        <v>971</v>
      </c>
      <c r="AI684" s="117">
        <v>1320</v>
      </c>
    </row>
    <row r="685" spans="34:35" ht="16.5" customHeight="1">
      <c r="AH685" s="118" t="s">
        <v>972</v>
      </c>
      <c r="AI685" s="119">
        <v>1045</v>
      </c>
    </row>
    <row r="686" spans="34:35" ht="16.5" customHeight="1">
      <c r="AH686" s="103" t="s">
        <v>1479</v>
      </c>
      <c r="AI686" s="104">
        <v>6380</v>
      </c>
    </row>
    <row r="687" spans="34:35" ht="16.5" customHeight="1">
      <c r="AH687" s="103" t="s">
        <v>1389</v>
      </c>
      <c r="AI687" s="104">
        <v>6380</v>
      </c>
    </row>
    <row r="688" spans="34:35" ht="16.5" customHeight="1">
      <c r="AH688" s="103" t="s">
        <v>973</v>
      </c>
      <c r="AI688" s="104">
        <v>6380</v>
      </c>
    </row>
    <row r="689" spans="34:35" ht="16.5" customHeight="1">
      <c r="AH689" s="103" t="s">
        <v>974</v>
      </c>
      <c r="AI689" s="104">
        <v>4895</v>
      </c>
    </row>
    <row r="690" spans="34:35" ht="16.5" customHeight="1">
      <c r="AH690" s="111" t="s">
        <v>975</v>
      </c>
      <c r="AI690" s="112">
        <v>4180</v>
      </c>
    </row>
    <row r="691" spans="34:35" ht="16.5" customHeight="1">
      <c r="AH691" s="111" t="s">
        <v>976</v>
      </c>
      <c r="AI691" s="112">
        <v>4180</v>
      </c>
    </row>
    <row r="692" spans="34:35" ht="16.5" customHeight="1">
      <c r="AH692" s="111" t="s">
        <v>977</v>
      </c>
      <c r="AI692" s="112">
        <v>4180</v>
      </c>
    </row>
    <row r="693" spans="34:35" ht="16.5" customHeight="1">
      <c r="AH693" s="114" t="s">
        <v>978</v>
      </c>
      <c r="AI693" s="115">
        <v>1705</v>
      </c>
    </row>
    <row r="694" spans="34:35" ht="16.5" customHeight="1">
      <c r="AH694" s="114" t="s">
        <v>979</v>
      </c>
      <c r="AI694" s="115">
        <v>1705</v>
      </c>
    </row>
    <row r="695" spans="34:35" ht="16.5" customHeight="1">
      <c r="AH695" s="116" t="s">
        <v>980</v>
      </c>
      <c r="AI695" s="117">
        <v>1320</v>
      </c>
    </row>
    <row r="696" spans="34:35" ht="16.5" customHeight="1">
      <c r="AH696" s="118" t="s">
        <v>981</v>
      </c>
      <c r="AI696" s="119">
        <v>1045</v>
      </c>
    </row>
    <row r="697" spans="34:35" ht="16.5" customHeight="1">
      <c r="AH697" s="103" t="s">
        <v>1480</v>
      </c>
      <c r="AI697" s="104">
        <v>6380</v>
      </c>
    </row>
    <row r="698" spans="34:35" ht="16.5" customHeight="1">
      <c r="AH698" s="103" t="s">
        <v>1390</v>
      </c>
      <c r="AI698" s="104">
        <v>6380</v>
      </c>
    </row>
    <row r="699" spans="34:35" ht="16.5" customHeight="1">
      <c r="AH699" s="103" t="s">
        <v>982</v>
      </c>
      <c r="AI699" s="104">
        <v>6380</v>
      </c>
    </row>
    <row r="700" spans="34:35" ht="16.5" customHeight="1">
      <c r="AH700" s="103" t="s">
        <v>983</v>
      </c>
      <c r="AI700" s="104">
        <v>4895</v>
      </c>
    </row>
    <row r="701" spans="34:35" ht="16.5" customHeight="1">
      <c r="AH701" s="111" t="s">
        <v>984</v>
      </c>
      <c r="AI701" s="112">
        <v>4180</v>
      </c>
    </row>
    <row r="702" spans="34:35" ht="16.5" customHeight="1">
      <c r="AH702" s="111" t="s">
        <v>985</v>
      </c>
      <c r="AI702" s="112">
        <v>4180</v>
      </c>
    </row>
    <row r="703" spans="34:35" ht="16.5" customHeight="1">
      <c r="AH703" s="111" t="s">
        <v>986</v>
      </c>
      <c r="AI703" s="112">
        <v>4180</v>
      </c>
    </row>
    <row r="704" spans="34:35" ht="16.5" customHeight="1">
      <c r="AH704" s="114" t="s">
        <v>987</v>
      </c>
      <c r="AI704" s="115">
        <v>1705</v>
      </c>
    </row>
    <row r="705" spans="34:35" ht="16.5" customHeight="1">
      <c r="AH705" s="114" t="s">
        <v>988</v>
      </c>
      <c r="AI705" s="115">
        <v>1705</v>
      </c>
    </row>
    <row r="706" spans="34:35" ht="16.5" customHeight="1">
      <c r="AH706" s="116" t="s">
        <v>989</v>
      </c>
      <c r="AI706" s="117">
        <v>1320</v>
      </c>
    </row>
    <row r="707" spans="34:35" ht="16.5" customHeight="1">
      <c r="AH707" s="118" t="s">
        <v>990</v>
      </c>
      <c r="AI707" s="119">
        <v>1045</v>
      </c>
    </row>
    <row r="708" spans="34:35" ht="16.5" customHeight="1">
      <c r="AH708" s="103" t="s">
        <v>1481</v>
      </c>
      <c r="AI708" s="104">
        <v>6380</v>
      </c>
    </row>
    <row r="709" spans="34:35" ht="16.5" customHeight="1">
      <c r="AH709" s="103" t="s">
        <v>1391</v>
      </c>
      <c r="AI709" s="104">
        <v>6380</v>
      </c>
    </row>
    <row r="710" spans="34:35" ht="16.5" customHeight="1">
      <c r="AH710" s="103" t="s">
        <v>991</v>
      </c>
      <c r="AI710" s="104">
        <v>6380</v>
      </c>
    </row>
    <row r="711" spans="34:35" ht="16.5" customHeight="1">
      <c r="AH711" s="103" t="s">
        <v>992</v>
      </c>
      <c r="AI711" s="104">
        <v>4895</v>
      </c>
    </row>
    <row r="712" spans="34:35" ht="16.5" customHeight="1">
      <c r="AH712" s="111" t="s">
        <v>993</v>
      </c>
      <c r="AI712" s="112">
        <v>4180</v>
      </c>
    </row>
    <row r="713" spans="34:35" ht="16.5" customHeight="1">
      <c r="AH713" s="111" t="s">
        <v>994</v>
      </c>
      <c r="AI713" s="112">
        <v>4180</v>
      </c>
    </row>
    <row r="714" spans="34:35" ht="16.5" customHeight="1">
      <c r="AH714" s="111" t="s">
        <v>995</v>
      </c>
      <c r="AI714" s="112">
        <v>4180</v>
      </c>
    </row>
    <row r="715" spans="34:35" ht="16.5" customHeight="1">
      <c r="AH715" s="114" t="s">
        <v>996</v>
      </c>
      <c r="AI715" s="115">
        <v>1705</v>
      </c>
    </row>
    <row r="716" spans="34:35" ht="16.5" customHeight="1">
      <c r="AH716" s="114" t="s">
        <v>997</v>
      </c>
      <c r="AI716" s="115">
        <v>1705</v>
      </c>
    </row>
    <row r="717" spans="34:35" ht="16.5" customHeight="1">
      <c r="AH717" s="116" t="s">
        <v>998</v>
      </c>
      <c r="AI717" s="117">
        <v>1320</v>
      </c>
    </row>
    <row r="718" spans="34:35" ht="16.5" customHeight="1">
      <c r="AH718" s="118" t="s">
        <v>999</v>
      </c>
      <c r="AI718" s="119">
        <v>1045</v>
      </c>
    </row>
    <row r="719" spans="34:35" ht="16.5" customHeight="1">
      <c r="AH719" s="103" t="s">
        <v>1482</v>
      </c>
      <c r="AI719" s="104">
        <v>6380</v>
      </c>
    </row>
    <row r="720" spans="34:35" ht="16.5" customHeight="1">
      <c r="AH720" s="103" t="s">
        <v>1392</v>
      </c>
      <c r="AI720" s="104">
        <v>6380</v>
      </c>
    </row>
    <row r="721" spans="34:35" ht="16.5" customHeight="1">
      <c r="AH721" s="103" t="s">
        <v>1000</v>
      </c>
      <c r="AI721" s="104">
        <v>6380</v>
      </c>
    </row>
    <row r="722" spans="34:35" ht="16.5" customHeight="1">
      <c r="AH722" s="103" t="s">
        <v>1001</v>
      </c>
      <c r="AI722" s="104">
        <v>4895</v>
      </c>
    </row>
    <row r="723" spans="34:35" ht="16.5" customHeight="1">
      <c r="AH723" s="111" t="s">
        <v>1002</v>
      </c>
      <c r="AI723" s="112">
        <v>4180</v>
      </c>
    </row>
    <row r="724" spans="34:35" ht="16.5" customHeight="1">
      <c r="AH724" s="111" t="s">
        <v>1003</v>
      </c>
      <c r="AI724" s="112">
        <v>4180</v>
      </c>
    </row>
    <row r="725" spans="34:35" ht="16.5" customHeight="1">
      <c r="AH725" s="111" t="s">
        <v>1004</v>
      </c>
      <c r="AI725" s="112">
        <v>4180</v>
      </c>
    </row>
    <row r="726" spans="34:35" ht="16.5" customHeight="1">
      <c r="AH726" s="114" t="s">
        <v>1005</v>
      </c>
      <c r="AI726" s="115">
        <v>1705</v>
      </c>
    </row>
    <row r="727" spans="34:35" ht="16.5" customHeight="1">
      <c r="AH727" s="114" t="s">
        <v>1006</v>
      </c>
      <c r="AI727" s="115">
        <v>1705</v>
      </c>
    </row>
    <row r="728" spans="34:35" ht="16.5" customHeight="1">
      <c r="AH728" s="116" t="s">
        <v>1007</v>
      </c>
      <c r="AI728" s="117">
        <v>1320</v>
      </c>
    </row>
    <row r="729" spans="34:35" ht="16.5" customHeight="1">
      <c r="AH729" s="118" t="s">
        <v>1008</v>
      </c>
      <c r="AI729" s="119">
        <v>1045</v>
      </c>
    </row>
    <row r="730" spans="34:35" ht="16.5" customHeight="1">
      <c r="AH730" s="103" t="s">
        <v>1483</v>
      </c>
      <c r="AI730" s="104">
        <v>6380</v>
      </c>
    </row>
    <row r="731" spans="34:35" ht="16.5" customHeight="1">
      <c r="AH731" s="103" t="s">
        <v>1393</v>
      </c>
      <c r="AI731" s="104">
        <v>6380</v>
      </c>
    </row>
    <row r="732" spans="34:35" ht="16.5" customHeight="1">
      <c r="AH732" s="103" t="s">
        <v>1009</v>
      </c>
      <c r="AI732" s="104">
        <v>6380</v>
      </c>
    </row>
    <row r="733" spans="34:35" ht="16.5" customHeight="1">
      <c r="AH733" s="103" t="s">
        <v>1010</v>
      </c>
      <c r="AI733" s="104">
        <v>4895</v>
      </c>
    </row>
    <row r="734" spans="34:35" ht="16.5" customHeight="1">
      <c r="AH734" s="111" t="s">
        <v>1011</v>
      </c>
      <c r="AI734" s="112">
        <v>4180</v>
      </c>
    </row>
    <row r="735" spans="34:35" ht="16.5" customHeight="1">
      <c r="AH735" s="111" t="s">
        <v>1012</v>
      </c>
      <c r="AI735" s="112">
        <v>4180</v>
      </c>
    </row>
    <row r="736" spans="34:35" ht="16.5" customHeight="1">
      <c r="AH736" s="111" t="s">
        <v>1013</v>
      </c>
      <c r="AI736" s="112">
        <v>4180</v>
      </c>
    </row>
    <row r="737" spans="34:35" ht="16.5" customHeight="1">
      <c r="AH737" s="114" t="s">
        <v>1014</v>
      </c>
      <c r="AI737" s="115">
        <v>1705</v>
      </c>
    </row>
    <row r="738" spans="34:35" ht="16.5" customHeight="1">
      <c r="AH738" s="114" t="s">
        <v>1015</v>
      </c>
      <c r="AI738" s="115">
        <v>1705</v>
      </c>
    </row>
    <row r="739" spans="34:35" ht="16.5" customHeight="1">
      <c r="AH739" s="116" t="s">
        <v>1016</v>
      </c>
      <c r="AI739" s="117">
        <v>1320</v>
      </c>
    </row>
    <row r="740" spans="34:35" ht="16.5" customHeight="1">
      <c r="AH740" s="118" t="s">
        <v>1017</v>
      </c>
      <c r="AI740" s="119">
        <v>1045</v>
      </c>
    </row>
    <row r="741" spans="34:35" ht="16.5" customHeight="1">
      <c r="AH741" s="103" t="s">
        <v>1484</v>
      </c>
      <c r="AI741" s="104">
        <v>6380</v>
      </c>
    </row>
    <row r="742" spans="34:35" ht="16.5" customHeight="1">
      <c r="AH742" s="103" t="s">
        <v>1394</v>
      </c>
      <c r="AI742" s="104">
        <v>6380</v>
      </c>
    </row>
    <row r="743" spans="34:35" ht="16.5" customHeight="1">
      <c r="AH743" s="103" t="s">
        <v>1018</v>
      </c>
      <c r="AI743" s="104">
        <v>6380</v>
      </c>
    </row>
    <row r="744" spans="34:35" ht="16.5" customHeight="1">
      <c r="AH744" s="103" t="s">
        <v>1019</v>
      </c>
      <c r="AI744" s="104">
        <v>4895</v>
      </c>
    </row>
    <row r="745" spans="34:35" ht="16.5" customHeight="1">
      <c r="AH745" s="111" t="s">
        <v>1020</v>
      </c>
      <c r="AI745" s="112">
        <v>4180</v>
      </c>
    </row>
    <row r="746" spans="34:35" ht="16.5" customHeight="1">
      <c r="AH746" s="111" t="s">
        <v>1021</v>
      </c>
      <c r="AI746" s="112">
        <v>4180</v>
      </c>
    </row>
    <row r="747" spans="34:35" ht="16.5" customHeight="1">
      <c r="AH747" s="111" t="s">
        <v>1022</v>
      </c>
      <c r="AI747" s="112">
        <v>4180</v>
      </c>
    </row>
    <row r="748" spans="34:35" ht="16.5" customHeight="1">
      <c r="AH748" s="114" t="s">
        <v>1023</v>
      </c>
      <c r="AI748" s="115">
        <v>1705</v>
      </c>
    </row>
    <row r="749" spans="34:35" ht="16.5" customHeight="1">
      <c r="AH749" s="114" t="s">
        <v>1024</v>
      </c>
      <c r="AI749" s="115">
        <v>1705</v>
      </c>
    </row>
    <row r="750" spans="34:35" ht="16.5" customHeight="1">
      <c r="AH750" s="116" t="s">
        <v>1025</v>
      </c>
      <c r="AI750" s="117">
        <v>1320</v>
      </c>
    </row>
    <row r="751" spans="34:35" ht="16.5" customHeight="1">
      <c r="AH751" s="118" t="s">
        <v>1026</v>
      </c>
      <c r="AI751" s="119">
        <v>1045</v>
      </c>
    </row>
    <row r="752" spans="34:35" ht="16.5" customHeight="1">
      <c r="AH752" s="103" t="s">
        <v>1485</v>
      </c>
      <c r="AI752" s="104">
        <v>6380</v>
      </c>
    </row>
    <row r="753" spans="34:35" ht="16.5" customHeight="1">
      <c r="AH753" s="103" t="s">
        <v>1395</v>
      </c>
      <c r="AI753" s="104">
        <v>6380</v>
      </c>
    </row>
    <row r="754" spans="34:35" ht="16.5" customHeight="1">
      <c r="AH754" s="103" t="s">
        <v>1027</v>
      </c>
      <c r="AI754" s="104">
        <v>6380</v>
      </c>
    </row>
    <row r="755" spans="34:35" ht="16.5" customHeight="1">
      <c r="AH755" s="103" t="s">
        <v>1028</v>
      </c>
      <c r="AI755" s="104">
        <v>4895</v>
      </c>
    </row>
    <row r="756" spans="34:35" ht="16.5" customHeight="1">
      <c r="AH756" s="111" t="s">
        <v>1029</v>
      </c>
      <c r="AI756" s="112">
        <v>4180</v>
      </c>
    </row>
    <row r="757" spans="34:35" ht="16.5" customHeight="1">
      <c r="AH757" s="111" t="s">
        <v>1030</v>
      </c>
      <c r="AI757" s="112">
        <v>4180</v>
      </c>
    </row>
    <row r="758" spans="34:35" ht="16.5" customHeight="1">
      <c r="AH758" s="111" t="s">
        <v>1031</v>
      </c>
      <c r="AI758" s="112">
        <v>4180</v>
      </c>
    </row>
    <row r="759" spans="34:35" ht="16.5" customHeight="1">
      <c r="AH759" s="114" t="s">
        <v>1032</v>
      </c>
      <c r="AI759" s="115">
        <v>1705</v>
      </c>
    </row>
    <row r="760" spans="34:35" ht="16.5" customHeight="1">
      <c r="AH760" s="114" t="s">
        <v>1033</v>
      </c>
      <c r="AI760" s="115">
        <v>1705</v>
      </c>
    </row>
    <row r="761" spans="34:35" ht="16.5" customHeight="1">
      <c r="AH761" s="116" t="s">
        <v>1034</v>
      </c>
      <c r="AI761" s="117">
        <v>1320</v>
      </c>
    </row>
    <row r="762" spans="34:35" ht="16.5" customHeight="1">
      <c r="AH762" s="118" t="s">
        <v>1035</v>
      </c>
      <c r="AI762" s="119">
        <v>1045</v>
      </c>
    </row>
    <row r="763" spans="34:35" ht="16.5" customHeight="1">
      <c r="AH763" s="103" t="s">
        <v>1486</v>
      </c>
      <c r="AI763" s="104">
        <v>6380</v>
      </c>
    </row>
    <row r="764" spans="34:35" ht="16.5" customHeight="1">
      <c r="AH764" s="103" t="s">
        <v>1396</v>
      </c>
      <c r="AI764" s="104">
        <v>6380</v>
      </c>
    </row>
    <row r="765" spans="34:35" ht="16.5" customHeight="1">
      <c r="AH765" s="103" t="s">
        <v>1036</v>
      </c>
      <c r="AI765" s="104">
        <v>6380</v>
      </c>
    </row>
    <row r="766" spans="34:35" ht="16.5" customHeight="1">
      <c r="AH766" s="103" t="s">
        <v>1037</v>
      </c>
      <c r="AI766" s="104">
        <v>4895</v>
      </c>
    </row>
    <row r="767" spans="34:35" ht="16.5" customHeight="1">
      <c r="AH767" s="111" t="s">
        <v>1038</v>
      </c>
      <c r="AI767" s="112">
        <v>4180</v>
      </c>
    </row>
    <row r="768" spans="34:35" ht="16.5" customHeight="1">
      <c r="AH768" s="111" t="s">
        <v>1039</v>
      </c>
      <c r="AI768" s="112">
        <v>4180</v>
      </c>
    </row>
    <row r="769" spans="34:35" ht="16.5" customHeight="1">
      <c r="AH769" s="111" t="s">
        <v>1040</v>
      </c>
      <c r="AI769" s="112">
        <v>4180</v>
      </c>
    </row>
    <row r="770" spans="34:35" ht="16.5" customHeight="1">
      <c r="AH770" s="114" t="s">
        <v>1041</v>
      </c>
      <c r="AI770" s="115">
        <v>1705</v>
      </c>
    </row>
    <row r="771" spans="34:35" ht="16.5" customHeight="1">
      <c r="AH771" s="114" t="s">
        <v>1042</v>
      </c>
      <c r="AI771" s="115">
        <v>1705</v>
      </c>
    </row>
    <row r="772" spans="34:35" ht="16.5" customHeight="1">
      <c r="AH772" s="116" t="s">
        <v>1043</v>
      </c>
      <c r="AI772" s="117">
        <v>1320</v>
      </c>
    </row>
    <row r="773" spans="34:35" ht="16.5" customHeight="1">
      <c r="AH773" s="118" t="s">
        <v>1044</v>
      </c>
      <c r="AI773" s="119">
        <v>1045</v>
      </c>
    </row>
    <row r="774" spans="34:35" ht="16.5" customHeight="1">
      <c r="AH774" s="103" t="s">
        <v>1487</v>
      </c>
      <c r="AI774" s="104">
        <v>6380</v>
      </c>
    </row>
    <row r="775" spans="34:35" ht="16.5" customHeight="1">
      <c r="AH775" s="103" t="s">
        <v>1397</v>
      </c>
      <c r="AI775" s="104">
        <v>6380</v>
      </c>
    </row>
    <row r="776" spans="34:35" ht="16.5" customHeight="1">
      <c r="AH776" s="103" t="s">
        <v>1045</v>
      </c>
      <c r="AI776" s="104">
        <v>6380</v>
      </c>
    </row>
    <row r="777" spans="34:35" ht="16.5" customHeight="1">
      <c r="AH777" s="103" t="s">
        <v>1046</v>
      </c>
      <c r="AI777" s="104">
        <v>5005</v>
      </c>
    </row>
    <row r="778" spans="34:35" ht="16.5" customHeight="1">
      <c r="AH778" s="111" t="s">
        <v>1047</v>
      </c>
      <c r="AI778" s="112">
        <v>4180</v>
      </c>
    </row>
    <row r="779" spans="34:35" ht="16.5" customHeight="1">
      <c r="AH779" s="111" t="s">
        <v>1048</v>
      </c>
      <c r="AI779" s="112">
        <v>4180</v>
      </c>
    </row>
    <row r="780" spans="34:35" ht="16.5" customHeight="1">
      <c r="AH780" s="111" t="s">
        <v>1049</v>
      </c>
      <c r="AI780" s="112">
        <v>4180</v>
      </c>
    </row>
    <row r="781" spans="34:35" ht="16.5" customHeight="1">
      <c r="AH781" s="114" t="s">
        <v>1050</v>
      </c>
      <c r="AI781" s="115">
        <v>1760</v>
      </c>
    </row>
    <row r="782" spans="34:35" ht="16.5" customHeight="1">
      <c r="AH782" s="114" t="s">
        <v>1051</v>
      </c>
      <c r="AI782" s="115">
        <v>1760</v>
      </c>
    </row>
    <row r="783" spans="34:35" ht="16.5" customHeight="1">
      <c r="AH783" s="116" t="s">
        <v>1052</v>
      </c>
      <c r="AI783" s="117">
        <v>1430</v>
      </c>
    </row>
    <row r="784" spans="34:35" ht="16.5" customHeight="1">
      <c r="AH784" s="118" t="s">
        <v>1053</v>
      </c>
      <c r="AI784" s="119">
        <v>1100</v>
      </c>
    </row>
    <row r="785" spans="34:35" ht="16.5" customHeight="1">
      <c r="AH785" s="103" t="s">
        <v>1488</v>
      </c>
      <c r="AI785" s="104">
        <v>6380</v>
      </c>
    </row>
    <row r="786" spans="34:35" ht="16.5" customHeight="1">
      <c r="AH786" s="103" t="s">
        <v>1398</v>
      </c>
      <c r="AI786" s="104">
        <v>6380</v>
      </c>
    </row>
    <row r="787" spans="34:35" ht="16.5" customHeight="1">
      <c r="AH787" s="103" t="s">
        <v>1225</v>
      </c>
      <c r="AI787" s="104">
        <v>6380</v>
      </c>
    </row>
    <row r="788" spans="34:35" ht="16.5" customHeight="1">
      <c r="AH788" s="103" t="s">
        <v>1226</v>
      </c>
      <c r="AI788" s="104">
        <v>5005</v>
      </c>
    </row>
    <row r="789" spans="34:35" ht="16.5" customHeight="1">
      <c r="AH789" s="111" t="s">
        <v>1227</v>
      </c>
      <c r="AI789" s="112">
        <v>4180</v>
      </c>
    </row>
    <row r="790" spans="34:35" ht="16.5" customHeight="1">
      <c r="AH790" s="111" t="s">
        <v>1228</v>
      </c>
      <c r="AI790" s="112">
        <v>4180</v>
      </c>
    </row>
    <row r="791" spans="34:35" ht="16.5" customHeight="1">
      <c r="AH791" s="111" t="s">
        <v>1229</v>
      </c>
      <c r="AI791" s="112">
        <v>4180</v>
      </c>
    </row>
    <row r="792" spans="34:35" ht="16.5" customHeight="1">
      <c r="AH792" s="114" t="s">
        <v>1230</v>
      </c>
      <c r="AI792" s="115">
        <v>1760</v>
      </c>
    </row>
    <row r="793" spans="34:35" ht="16.5" customHeight="1">
      <c r="AH793" s="114" t="s">
        <v>1231</v>
      </c>
      <c r="AI793" s="115">
        <v>1760</v>
      </c>
    </row>
    <row r="794" spans="34:35" ht="16.5" customHeight="1">
      <c r="AH794" s="116" t="s">
        <v>1232</v>
      </c>
      <c r="AI794" s="117">
        <v>1430</v>
      </c>
    </row>
    <row r="795" spans="34:35" ht="16.5" customHeight="1">
      <c r="AH795" s="118" t="s">
        <v>1233</v>
      </c>
      <c r="AI795" s="119">
        <v>1100</v>
      </c>
    </row>
    <row r="796" spans="34:35" ht="16.5" customHeight="1">
      <c r="AH796" s="103" t="s">
        <v>1489</v>
      </c>
      <c r="AI796" s="104">
        <v>6380</v>
      </c>
    </row>
    <row r="797" spans="34:35" ht="16.5" customHeight="1">
      <c r="AH797" s="103" t="s">
        <v>1399</v>
      </c>
      <c r="AI797" s="104">
        <v>6380</v>
      </c>
    </row>
    <row r="798" spans="34:35" ht="16.5" customHeight="1">
      <c r="AH798" s="103" t="s">
        <v>1234</v>
      </c>
      <c r="AI798" s="104">
        <v>6380</v>
      </c>
    </row>
    <row r="799" spans="34:35" ht="16.5" customHeight="1">
      <c r="AH799" s="103" t="s">
        <v>1235</v>
      </c>
      <c r="AI799" s="104">
        <v>5005</v>
      </c>
    </row>
    <row r="800" spans="34:35" ht="16.5" customHeight="1">
      <c r="AH800" s="111" t="s">
        <v>1236</v>
      </c>
      <c r="AI800" s="112">
        <v>4180</v>
      </c>
    </row>
    <row r="801" spans="34:35" ht="16.5" customHeight="1">
      <c r="AH801" s="111" t="s">
        <v>1237</v>
      </c>
      <c r="AI801" s="112">
        <v>4180</v>
      </c>
    </row>
    <row r="802" spans="34:35" ht="16.5" customHeight="1">
      <c r="AH802" s="111" t="s">
        <v>1238</v>
      </c>
      <c r="AI802" s="112">
        <v>4180</v>
      </c>
    </row>
    <row r="803" spans="34:35" ht="16.5" customHeight="1">
      <c r="AH803" s="114" t="s">
        <v>1239</v>
      </c>
      <c r="AI803" s="115">
        <v>1760</v>
      </c>
    </row>
    <row r="804" spans="34:35" ht="16.5" customHeight="1">
      <c r="AH804" s="114" t="s">
        <v>1240</v>
      </c>
      <c r="AI804" s="115">
        <v>1760</v>
      </c>
    </row>
    <row r="805" spans="34:35" ht="16.5" customHeight="1">
      <c r="AH805" s="116" t="s">
        <v>1241</v>
      </c>
      <c r="AI805" s="117">
        <v>1430</v>
      </c>
    </row>
    <row r="806" spans="34:35" ht="16.5" customHeight="1">
      <c r="AH806" s="118" t="s">
        <v>1242</v>
      </c>
      <c r="AI806" s="119">
        <v>1100</v>
      </c>
    </row>
    <row r="807" spans="34:35" ht="16.5" customHeight="1">
      <c r="AH807" s="103" t="s">
        <v>1490</v>
      </c>
      <c r="AI807" s="104">
        <v>6380</v>
      </c>
    </row>
    <row r="808" spans="34:35" ht="16.5" customHeight="1">
      <c r="AH808" s="103" t="s">
        <v>1400</v>
      </c>
      <c r="AI808" s="104">
        <v>6380</v>
      </c>
    </row>
    <row r="809" spans="34:35" ht="16.5" customHeight="1">
      <c r="AH809" s="103" t="s">
        <v>1054</v>
      </c>
      <c r="AI809" s="104">
        <v>6380</v>
      </c>
    </row>
    <row r="810" spans="34:35" ht="16.5" customHeight="1">
      <c r="AH810" s="103" t="s">
        <v>1055</v>
      </c>
      <c r="AI810" s="104">
        <v>5005</v>
      </c>
    </row>
    <row r="811" spans="34:35" ht="16.5" customHeight="1">
      <c r="AH811" s="111" t="s">
        <v>1056</v>
      </c>
      <c r="AI811" s="112">
        <v>4180</v>
      </c>
    </row>
    <row r="812" spans="34:35" ht="16.5" customHeight="1">
      <c r="AH812" s="111" t="s">
        <v>1057</v>
      </c>
      <c r="AI812" s="112">
        <v>4180</v>
      </c>
    </row>
    <row r="813" spans="34:35" ht="16.5" customHeight="1">
      <c r="AH813" s="111" t="s">
        <v>1058</v>
      </c>
      <c r="AI813" s="112">
        <v>4180</v>
      </c>
    </row>
    <row r="814" spans="34:35" ht="16.5" customHeight="1">
      <c r="AH814" s="114" t="s">
        <v>1059</v>
      </c>
      <c r="AI814" s="115">
        <v>1760</v>
      </c>
    </row>
    <row r="815" spans="34:35" ht="16.5" customHeight="1">
      <c r="AH815" s="114" t="s">
        <v>1060</v>
      </c>
      <c r="AI815" s="115">
        <v>1760</v>
      </c>
    </row>
    <row r="816" spans="34:35" ht="16.5" customHeight="1">
      <c r="AH816" s="116" t="s">
        <v>1061</v>
      </c>
      <c r="AI816" s="117">
        <v>1430</v>
      </c>
    </row>
    <row r="817" spans="34:35" ht="16.5" customHeight="1">
      <c r="AH817" s="118" t="s">
        <v>1062</v>
      </c>
      <c r="AI817" s="119">
        <v>1100</v>
      </c>
    </row>
    <row r="818" spans="34:35" ht="16.5" customHeight="1">
      <c r="AH818" s="103" t="s">
        <v>1491</v>
      </c>
      <c r="AI818" s="104">
        <v>6380</v>
      </c>
    </row>
    <row r="819" spans="34:35" ht="16.5" customHeight="1">
      <c r="AH819" s="103" t="s">
        <v>1401</v>
      </c>
      <c r="AI819" s="104">
        <v>6380</v>
      </c>
    </row>
    <row r="820" spans="34:35" ht="16.5" customHeight="1">
      <c r="AH820" s="103" t="s">
        <v>1063</v>
      </c>
      <c r="AI820" s="104">
        <v>6380</v>
      </c>
    </row>
    <row r="821" spans="34:35" ht="16.5" customHeight="1">
      <c r="AH821" s="103" t="s">
        <v>1064</v>
      </c>
      <c r="AI821" s="104">
        <v>5005</v>
      </c>
    </row>
    <row r="822" spans="34:35" ht="16.5" customHeight="1">
      <c r="AH822" s="111" t="s">
        <v>1065</v>
      </c>
      <c r="AI822" s="112">
        <v>4180</v>
      </c>
    </row>
    <row r="823" spans="34:35" ht="16.5" customHeight="1">
      <c r="AH823" s="111" t="s">
        <v>1066</v>
      </c>
      <c r="AI823" s="112">
        <v>4180</v>
      </c>
    </row>
    <row r="824" spans="34:35" ht="16.5" customHeight="1">
      <c r="AH824" s="111" t="s">
        <v>1067</v>
      </c>
      <c r="AI824" s="112">
        <v>4180</v>
      </c>
    </row>
    <row r="825" spans="34:35" ht="16.5" customHeight="1">
      <c r="AH825" s="114" t="s">
        <v>1068</v>
      </c>
      <c r="AI825" s="115">
        <v>1760</v>
      </c>
    </row>
    <row r="826" spans="34:35" ht="16.5" customHeight="1">
      <c r="AH826" s="114" t="s">
        <v>1069</v>
      </c>
      <c r="AI826" s="115">
        <v>1760</v>
      </c>
    </row>
    <row r="827" spans="34:35" ht="16.5" customHeight="1">
      <c r="AH827" s="116" t="s">
        <v>1070</v>
      </c>
      <c r="AI827" s="117">
        <v>1430</v>
      </c>
    </row>
    <row r="828" spans="34:35" ht="16.5" customHeight="1">
      <c r="AH828" s="118" t="s">
        <v>1071</v>
      </c>
      <c r="AI828" s="119">
        <v>1100</v>
      </c>
    </row>
    <row r="829" spans="34:35" ht="16.5" customHeight="1">
      <c r="AH829" s="103" t="s">
        <v>1492</v>
      </c>
      <c r="AI829" s="104">
        <v>6380</v>
      </c>
    </row>
    <row r="830" spans="34:35" ht="16.5" customHeight="1">
      <c r="AH830" s="103" t="s">
        <v>1402</v>
      </c>
      <c r="AI830" s="104">
        <v>6380</v>
      </c>
    </row>
    <row r="831" spans="34:35" ht="16.5" customHeight="1">
      <c r="AH831" s="103" t="s">
        <v>1072</v>
      </c>
      <c r="AI831" s="104">
        <v>6380</v>
      </c>
    </row>
    <row r="832" spans="34:35" ht="16.5" customHeight="1">
      <c r="AH832" s="103" t="s">
        <v>1073</v>
      </c>
      <c r="AI832" s="104">
        <v>5005</v>
      </c>
    </row>
    <row r="833" spans="34:35" ht="16.5" customHeight="1">
      <c r="AH833" s="111" t="s">
        <v>1074</v>
      </c>
      <c r="AI833" s="112">
        <v>4180</v>
      </c>
    </row>
    <row r="834" spans="34:35" ht="16.5" customHeight="1">
      <c r="AH834" s="111" t="s">
        <v>1075</v>
      </c>
      <c r="AI834" s="112">
        <v>4180</v>
      </c>
    </row>
    <row r="835" spans="34:35" ht="16.5" customHeight="1">
      <c r="AH835" s="111" t="s">
        <v>1076</v>
      </c>
      <c r="AI835" s="112">
        <v>4180</v>
      </c>
    </row>
    <row r="836" spans="34:35" ht="16.5" customHeight="1">
      <c r="AH836" s="114" t="s">
        <v>1077</v>
      </c>
      <c r="AI836" s="115">
        <v>1760</v>
      </c>
    </row>
    <row r="837" spans="34:35" ht="16.5" customHeight="1">
      <c r="AH837" s="114" t="s">
        <v>1078</v>
      </c>
      <c r="AI837" s="115">
        <v>1760</v>
      </c>
    </row>
    <row r="838" spans="34:35" ht="16.5" customHeight="1">
      <c r="AH838" s="116" t="s">
        <v>1079</v>
      </c>
      <c r="AI838" s="117">
        <v>1430</v>
      </c>
    </row>
    <row r="839" spans="34:35" ht="16.5" customHeight="1">
      <c r="AH839" s="118" t="s">
        <v>1080</v>
      </c>
      <c r="AI839" s="119">
        <v>1100</v>
      </c>
    </row>
    <row r="840" spans="34:35" ht="16.5" customHeight="1">
      <c r="AH840" s="103" t="s">
        <v>1493</v>
      </c>
      <c r="AI840" s="104">
        <v>7095</v>
      </c>
    </row>
    <row r="841" spans="34:35" ht="16.5" customHeight="1">
      <c r="AH841" s="103" t="s">
        <v>1403</v>
      </c>
      <c r="AI841" s="104">
        <v>7095</v>
      </c>
    </row>
    <row r="842" spans="34:35" ht="16.5" customHeight="1">
      <c r="AH842" s="103" t="s">
        <v>1081</v>
      </c>
      <c r="AI842" s="104">
        <v>7095</v>
      </c>
    </row>
    <row r="843" spans="34:35" ht="16.5" customHeight="1">
      <c r="AH843" s="103" t="s">
        <v>1082</v>
      </c>
      <c r="AI843" s="104">
        <v>5445</v>
      </c>
    </row>
    <row r="844" spans="34:35" ht="16.5" customHeight="1">
      <c r="AH844" s="111" t="s">
        <v>1083</v>
      </c>
      <c r="AI844" s="112">
        <v>4565</v>
      </c>
    </row>
    <row r="845" spans="34:35" ht="16.5" customHeight="1">
      <c r="AH845" s="111" t="s">
        <v>1084</v>
      </c>
      <c r="AI845" s="112">
        <v>4565</v>
      </c>
    </row>
    <row r="846" spans="34:35" ht="16.5" customHeight="1">
      <c r="AH846" s="111" t="s">
        <v>1085</v>
      </c>
      <c r="AI846" s="112">
        <v>4565</v>
      </c>
    </row>
    <row r="847" spans="34:35" ht="16.5" customHeight="1">
      <c r="AH847" s="114" t="s">
        <v>1086</v>
      </c>
      <c r="AI847" s="115">
        <v>1870</v>
      </c>
    </row>
    <row r="848" spans="34:35" ht="16.5" customHeight="1">
      <c r="AH848" s="114" t="s">
        <v>1087</v>
      </c>
      <c r="AI848" s="115">
        <v>1870</v>
      </c>
    </row>
    <row r="849" spans="34:35" ht="16.5" customHeight="1">
      <c r="AH849" s="116" t="s">
        <v>1088</v>
      </c>
      <c r="AI849" s="117">
        <v>1540</v>
      </c>
    </row>
    <row r="850" spans="34:35" ht="16.5" customHeight="1">
      <c r="AH850" s="118" t="s">
        <v>1089</v>
      </c>
      <c r="AI850" s="119">
        <v>1210</v>
      </c>
    </row>
    <row r="851" spans="34:35" ht="16.5" customHeight="1">
      <c r="AH851" s="103" t="s">
        <v>1494</v>
      </c>
      <c r="AI851" s="104">
        <v>7095</v>
      </c>
    </row>
    <row r="852" spans="34:35" ht="16.5" customHeight="1">
      <c r="AH852" s="103" t="s">
        <v>1404</v>
      </c>
      <c r="AI852" s="104">
        <v>7095</v>
      </c>
    </row>
    <row r="853" spans="34:35" ht="16.5" customHeight="1">
      <c r="AH853" s="103" t="s">
        <v>1090</v>
      </c>
      <c r="AI853" s="104">
        <v>7095</v>
      </c>
    </row>
    <row r="854" spans="34:35" ht="16.5" customHeight="1">
      <c r="AH854" s="103" t="s">
        <v>1091</v>
      </c>
      <c r="AI854" s="104">
        <v>5445</v>
      </c>
    </row>
    <row r="855" spans="34:35" ht="16.5" customHeight="1">
      <c r="AH855" s="111" t="s">
        <v>1092</v>
      </c>
      <c r="AI855" s="112">
        <v>4565</v>
      </c>
    </row>
    <row r="856" spans="34:35" ht="16.5" customHeight="1">
      <c r="AH856" s="111" t="s">
        <v>1093</v>
      </c>
      <c r="AI856" s="112">
        <v>4565</v>
      </c>
    </row>
    <row r="857" spans="34:35" ht="16.5" customHeight="1">
      <c r="AH857" s="111" t="s">
        <v>1094</v>
      </c>
      <c r="AI857" s="112">
        <v>4565</v>
      </c>
    </row>
    <row r="858" spans="34:35" ht="16.5" customHeight="1">
      <c r="AH858" s="114" t="s">
        <v>1095</v>
      </c>
      <c r="AI858" s="115">
        <v>1870</v>
      </c>
    </row>
    <row r="859" spans="34:35" ht="16.5" customHeight="1">
      <c r="AH859" s="114" t="s">
        <v>1096</v>
      </c>
      <c r="AI859" s="115">
        <v>1870</v>
      </c>
    </row>
    <row r="860" spans="34:35" ht="16.5" customHeight="1">
      <c r="AH860" s="116" t="s">
        <v>1097</v>
      </c>
      <c r="AI860" s="117">
        <v>1540</v>
      </c>
    </row>
    <row r="861" spans="34:35" ht="16.5" customHeight="1">
      <c r="AH861" s="118" t="s">
        <v>1098</v>
      </c>
      <c r="AI861" s="119">
        <v>1210</v>
      </c>
    </row>
    <row r="862" spans="34:35" ht="16.5" customHeight="1">
      <c r="AH862" s="103" t="s">
        <v>1495</v>
      </c>
      <c r="AI862" s="104">
        <v>7095</v>
      </c>
    </row>
    <row r="863" spans="34:35" ht="16.5" customHeight="1">
      <c r="AH863" s="103" t="s">
        <v>1405</v>
      </c>
      <c r="AI863" s="104">
        <v>7095</v>
      </c>
    </row>
    <row r="864" spans="34:35" ht="16.5" customHeight="1">
      <c r="AH864" s="103" t="s">
        <v>1099</v>
      </c>
      <c r="AI864" s="104">
        <v>7095</v>
      </c>
    </row>
    <row r="865" spans="34:35" ht="16.5" customHeight="1">
      <c r="AH865" s="103" t="s">
        <v>1100</v>
      </c>
      <c r="AI865" s="104">
        <v>5445</v>
      </c>
    </row>
    <row r="866" spans="34:35" ht="16.5" customHeight="1">
      <c r="AH866" s="111" t="s">
        <v>1101</v>
      </c>
      <c r="AI866" s="112">
        <v>4565</v>
      </c>
    </row>
    <row r="867" spans="34:35" ht="16.5" customHeight="1">
      <c r="AH867" s="111" t="s">
        <v>1102</v>
      </c>
      <c r="AI867" s="112">
        <v>4565</v>
      </c>
    </row>
    <row r="868" spans="34:35" ht="16.5" customHeight="1">
      <c r="AH868" s="111" t="s">
        <v>1103</v>
      </c>
      <c r="AI868" s="112">
        <v>4565</v>
      </c>
    </row>
    <row r="869" spans="34:35" ht="16.5" customHeight="1">
      <c r="AH869" s="114" t="s">
        <v>1104</v>
      </c>
      <c r="AI869" s="115">
        <v>1870</v>
      </c>
    </row>
    <row r="870" spans="34:35" ht="16.5" customHeight="1">
      <c r="AH870" s="114" t="s">
        <v>1105</v>
      </c>
      <c r="AI870" s="115">
        <v>1870</v>
      </c>
    </row>
    <row r="871" spans="34:35" ht="16.5" customHeight="1">
      <c r="AH871" s="116" t="s">
        <v>1106</v>
      </c>
      <c r="AI871" s="117">
        <v>1540</v>
      </c>
    </row>
    <row r="872" spans="34:35" ht="16.5" customHeight="1">
      <c r="AH872" s="118" t="s">
        <v>1107</v>
      </c>
      <c r="AI872" s="119">
        <v>1210</v>
      </c>
    </row>
    <row r="873" spans="34:35" ht="16.5" customHeight="1">
      <c r="AH873" s="103" t="s">
        <v>1496</v>
      </c>
      <c r="AI873" s="104">
        <v>7095</v>
      </c>
    </row>
    <row r="874" spans="34:35" ht="16.5" customHeight="1">
      <c r="AH874" s="103" t="s">
        <v>1406</v>
      </c>
      <c r="AI874" s="104">
        <v>7095</v>
      </c>
    </row>
    <row r="875" spans="34:35" ht="16.5" customHeight="1">
      <c r="AH875" s="103" t="s">
        <v>1108</v>
      </c>
      <c r="AI875" s="104">
        <v>7095</v>
      </c>
    </row>
    <row r="876" spans="34:35" ht="16.5" customHeight="1">
      <c r="AH876" s="103" t="s">
        <v>1109</v>
      </c>
      <c r="AI876" s="104">
        <v>5445</v>
      </c>
    </row>
    <row r="877" spans="34:35" ht="16.5" customHeight="1">
      <c r="AH877" s="111" t="s">
        <v>1110</v>
      </c>
      <c r="AI877" s="112">
        <v>4565</v>
      </c>
    </row>
    <row r="878" spans="34:35" ht="16.5" customHeight="1">
      <c r="AH878" s="111" t="s">
        <v>1111</v>
      </c>
      <c r="AI878" s="112">
        <v>4565</v>
      </c>
    </row>
    <row r="879" spans="34:35" ht="16.5" customHeight="1">
      <c r="AH879" s="111" t="s">
        <v>1112</v>
      </c>
      <c r="AI879" s="112">
        <v>4565</v>
      </c>
    </row>
    <row r="880" spans="34:35" ht="16.5" customHeight="1">
      <c r="AH880" s="114" t="s">
        <v>1113</v>
      </c>
      <c r="AI880" s="115">
        <v>1870</v>
      </c>
    </row>
    <row r="881" spans="34:35" ht="16.5" customHeight="1">
      <c r="AH881" s="114" t="s">
        <v>1114</v>
      </c>
      <c r="AI881" s="115">
        <v>1870</v>
      </c>
    </row>
    <row r="882" spans="34:35" ht="16.5" customHeight="1">
      <c r="AH882" s="116" t="s">
        <v>1115</v>
      </c>
      <c r="AI882" s="117">
        <v>1540</v>
      </c>
    </row>
    <row r="883" spans="34:35" ht="16.5" customHeight="1">
      <c r="AH883" s="118" t="s">
        <v>1116</v>
      </c>
      <c r="AI883" s="119">
        <v>1210</v>
      </c>
    </row>
    <row r="884" spans="34:35" ht="16.5" customHeight="1">
      <c r="AH884" s="103" t="s">
        <v>1497</v>
      </c>
      <c r="AI884" s="104">
        <v>7095</v>
      </c>
    </row>
    <row r="885" spans="34:35" ht="16.5" customHeight="1">
      <c r="AH885" s="103" t="s">
        <v>1407</v>
      </c>
      <c r="AI885" s="104">
        <v>7095</v>
      </c>
    </row>
    <row r="886" spans="34:35" ht="16.5" customHeight="1">
      <c r="AH886" s="103" t="s">
        <v>1117</v>
      </c>
      <c r="AI886" s="104">
        <v>7095</v>
      </c>
    </row>
    <row r="887" spans="34:35" ht="16.5" customHeight="1">
      <c r="AH887" s="103" t="s">
        <v>1118</v>
      </c>
      <c r="AI887" s="104">
        <v>5445</v>
      </c>
    </row>
    <row r="888" spans="34:35" ht="16.5" customHeight="1">
      <c r="AH888" s="111" t="s">
        <v>1119</v>
      </c>
      <c r="AI888" s="112">
        <v>4565</v>
      </c>
    </row>
    <row r="889" spans="34:35" ht="16.5" customHeight="1">
      <c r="AH889" s="111" t="s">
        <v>1120</v>
      </c>
      <c r="AI889" s="112">
        <v>4565</v>
      </c>
    </row>
    <row r="890" spans="34:35" ht="16.5" customHeight="1">
      <c r="AH890" s="111" t="s">
        <v>1121</v>
      </c>
      <c r="AI890" s="112">
        <v>4565</v>
      </c>
    </row>
    <row r="891" spans="34:35" ht="16.5" customHeight="1">
      <c r="AH891" s="114" t="s">
        <v>1122</v>
      </c>
      <c r="AI891" s="115">
        <v>1870</v>
      </c>
    </row>
    <row r="892" spans="34:35" ht="16.5" customHeight="1">
      <c r="AH892" s="114" t="s">
        <v>1123</v>
      </c>
      <c r="AI892" s="115">
        <v>1870</v>
      </c>
    </row>
    <row r="893" spans="34:35" ht="16.5" customHeight="1">
      <c r="AH893" s="116" t="s">
        <v>1124</v>
      </c>
      <c r="AI893" s="117">
        <v>1540</v>
      </c>
    </row>
    <row r="894" spans="34:35" ht="16.5" customHeight="1">
      <c r="AH894" s="118" t="s">
        <v>1125</v>
      </c>
      <c r="AI894" s="119">
        <v>1210</v>
      </c>
    </row>
    <row r="895" spans="34:35" ht="16.5" customHeight="1">
      <c r="AH895" s="103" t="s">
        <v>1498</v>
      </c>
      <c r="AI895" s="104">
        <v>7095</v>
      </c>
    </row>
    <row r="896" spans="34:35" ht="16.5" customHeight="1">
      <c r="AH896" s="103" t="s">
        <v>1408</v>
      </c>
      <c r="AI896" s="104">
        <v>7095</v>
      </c>
    </row>
    <row r="897" spans="34:35" ht="16.5" customHeight="1">
      <c r="AH897" s="103" t="s">
        <v>1126</v>
      </c>
      <c r="AI897" s="104">
        <v>7095</v>
      </c>
    </row>
    <row r="898" spans="34:35" ht="16.5" customHeight="1">
      <c r="AH898" s="103" t="s">
        <v>1127</v>
      </c>
      <c r="AI898" s="104">
        <v>5445</v>
      </c>
    </row>
    <row r="899" spans="34:35" ht="16.5" customHeight="1">
      <c r="AH899" s="111" t="s">
        <v>1128</v>
      </c>
      <c r="AI899" s="112">
        <v>4565</v>
      </c>
    </row>
    <row r="900" spans="34:35" ht="16.5" customHeight="1">
      <c r="AH900" s="111" t="s">
        <v>1129</v>
      </c>
      <c r="AI900" s="112">
        <v>4565</v>
      </c>
    </row>
    <row r="901" spans="34:35" ht="16.5" customHeight="1">
      <c r="AH901" s="111" t="s">
        <v>1130</v>
      </c>
      <c r="AI901" s="112">
        <v>4565</v>
      </c>
    </row>
    <row r="902" spans="34:35" ht="16.5" customHeight="1">
      <c r="AH902" s="114" t="s">
        <v>1131</v>
      </c>
      <c r="AI902" s="115">
        <v>1980</v>
      </c>
    </row>
    <row r="903" spans="34:35" ht="16.5" customHeight="1">
      <c r="AH903" s="114" t="s">
        <v>1132</v>
      </c>
      <c r="AI903" s="115">
        <v>1980</v>
      </c>
    </row>
    <row r="904" spans="34:35" ht="16.5" customHeight="1">
      <c r="AH904" s="116" t="s">
        <v>1133</v>
      </c>
      <c r="AI904" s="117">
        <v>1650</v>
      </c>
    </row>
    <row r="905" spans="34:35" ht="16.5" customHeight="1">
      <c r="AH905" s="118" t="s">
        <v>1134</v>
      </c>
      <c r="AI905" s="119">
        <v>1320</v>
      </c>
    </row>
    <row r="906" spans="34:35" ht="16.5" customHeight="1">
      <c r="AH906" s="103" t="s">
        <v>1499</v>
      </c>
      <c r="AI906" s="104">
        <v>7095</v>
      </c>
    </row>
    <row r="907" spans="34:35" ht="16.5" customHeight="1">
      <c r="AH907" s="103" t="s">
        <v>1409</v>
      </c>
      <c r="AI907" s="104">
        <v>7095</v>
      </c>
    </row>
    <row r="908" spans="34:35" ht="16.5" customHeight="1">
      <c r="AH908" s="103" t="s">
        <v>1135</v>
      </c>
      <c r="AI908" s="104">
        <v>7095</v>
      </c>
    </row>
    <row r="909" spans="34:35" ht="16.5" customHeight="1">
      <c r="AH909" s="103" t="s">
        <v>1136</v>
      </c>
      <c r="AI909" s="104">
        <v>5445</v>
      </c>
    </row>
    <row r="910" spans="34:35" ht="16.5" customHeight="1">
      <c r="AH910" s="111" t="s">
        <v>1137</v>
      </c>
      <c r="AI910" s="112">
        <v>4565</v>
      </c>
    </row>
    <row r="911" spans="34:35" ht="16.5" customHeight="1">
      <c r="AH911" s="111" t="s">
        <v>1138</v>
      </c>
      <c r="AI911" s="112">
        <v>4565</v>
      </c>
    </row>
    <row r="912" spans="34:35" ht="16.5" customHeight="1">
      <c r="AH912" s="111" t="s">
        <v>1139</v>
      </c>
      <c r="AI912" s="112">
        <v>4565</v>
      </c>
    </row>
    <row r="913" spans="34:35" ht="16.5" customHeight="1">
      <c r="AH913" s="114" t="s">
        <v>1140</v>
      </c>
      <c r="AI913" s="115">
        <v>1980</v>
      </c>
    </row>
    <row r="914" spans="34:35" ht="16.5" customHeight="1">
      <c r="AH914" s="114" t="s">
        <v>1141</v>
      </c>
      <c r="AI914" s="115">
        <v>1980</v>
      </c>
    </row>
    <row r="915" spans="34:35" ht="16.5" customHeight="1">
      <c r="AH915" s="116" t="s">
        <v>1142</v>
      </c>
      <c r="AI915" s="117">
        <v>1650</v>
      </c>
    </row>
    <row r="916" spans="34:35" ht="16.5" customHeight="1">
      <c r="AH916" s="118" t="s">
        <v>1143</v>
      </c>
      <c r="AI916" s="119">
        <v>1320</v>
      </c>
    </row>
    <row r="917" spans="34:35" ht="16.5" customHeight="1">
      <c r="AH917" s="103" t="s">
        <v>1500</v>
      </c>
      <c r="AI917" s="104">
        <v>7095</v>
      </c>
    </row>
    <row r="918" spans="34:35" ht="16.5" customHeight="1">
      <c r="AH918" s="103" t="s">
        <v>1410</v>
      </c>
      <c r="AI918" s="104">
        <v>7095</v>
      </c>
    </row>
    <row r="919" spans="34:35" ht="16.5" customHeight="1">
      <c r="AH919" s="103" t="s">
        <v>1144</v>
      </c>
      <c r="AI919" s="104">
        <v>7095</v>
      </c>
    </row>
    <row r="920" spans="34:35" ht="16.5" customHeight="1">
      <c r="AH920" s="103" t="s">
        <v>1145</v>
      </c>
      <c r="AI920" s="104">
        <v>5445</v>
      </c>
    </row>
    <row r="921" spans="34:35" ht="16.5" customHeight="1">
      <c r="AH921" s="111" t="s">
        <v>1146</v>
      </c>
      <c r="AI921" s="112">
        <v>4565</v>
      </c>
    </row>
    <row r="922" spans="34:35" ht="16.5" customHeight="1">
      <c r="AH922" s="111" t="s">
        <v>1147</v>
      </c>
      <c r="AI922" s="112">
        <v>4565</v>
      </c>
    </row>
    <row r="923" spans="34:35" ht="16.5" customHeight="1">
      <c r="AH923" s="111" t="s">
        <v>1148</v>
      </c>
      <c r="AI923" s="112">
        <v>4565</v>
      </c>
    </row>
    <row r="924" spans="34:35" ht="16.5" customHeight="1">
      <c r="AH924" s="114" t="s">
        <v>1149</v>
      </c>
      <c r="AI924" s="115">
        <v>1980</v>
      </c>
    </row>
    <row r="925" spans="34:35" ht="16.5" customHeight="1">
      <c r="AH925" s="114" t="s">
        <v>1150</v>
      </c>
      <c r="AI925" s="115">
        <v>1980</v>
      </c>
    </row>
    <row r="926" spans="34:35" ht="16.5" customHeight="1">
      <c r="AH926" s="116" t="s">
        <v>1151</v>
      </c>
      <c r="AI926" s="117">
        <v>1650</v>
      </c>
    </row>
    <row r="927" spans="34:35" ht="16.5" customHeight="1">
      <c r="AH927" s="118" t="s">
        <v>1152</v>
      </c>
      <c r="AI927" s="119">
        <v>1320</v>
      </c>
    </row>
    <row r="928" spans="34:35" ht="16.5" customHeight="1">
      <c r="AH928" s="103" t="s">
        <v>1501</v>
      </c>
      <c r="AI928" s="104">
        <v>7095</v>
      </c>
    </row>
    <row r="929" spans="34:35" ht="16.5" customHeight="1">
      <c r="AH929" s="103" t="s">
        <v>1411</v>
      </c>
      <c r="AI929" s="104">
        <v>7095</v>
      </c>
    </row>
    <row r="930" spans="34:35" ht="16.5" customHeight="1">
      <c r="AH930" s="103" t="s">
        <v>1153</v>
      </c>
      <c r="AI930" s="104">
        <v>7095</v>
      </c>
    </row>
    <row r="931" spans="34:35" ht="16.5" customHeight="1">
      <c r="AH931" s="103" t="s">
        <v>1154</v>
      </c>
      <c r="AI931" s="104">
        <v>5445</v>
      </c>
    </row>
    <row r="932" spans="34:35" ht="16.5" customHeight="1">
      <c r="AH932" s="111" t="s">
        <v>1155</v>
      </c>
      <c r="AI932" s="112">
        <v>4565</v>
      </c>
    </row>
    <row r="933" spans="34:35" ht="16.5" customHeight="1">
      <c r="AH933" s="111" t="s">
        <v>1156</v>
      </c>
      <c r="AI933" s="112">
        <v>4565</v>
      </c>
    </row>
    <row r="934" spans="34:35" ht="16.5" customHeight="1">
      <c r="AH934" s="111" t="s">
        <v>1157</v>
      </c>
      <c r="AI934" s="112">
        <v>4565</v>
      </c>
    </row>
    <row r="935" spans="34:35" ht="16.5" customHeight="1">
      <c r="AH935" s="114" t="s">
        <v>1158</v>
      </c>
      <c r="AI935" s="115">
        <v>1980</v>
      </c>
    </row>
    <row r="936" spans="34:35" ht="16.5" customHeight="1">
      <c r="AH936" s="114" t="s">
        <v>1159</v>
      </c>
      <c r="AI936" s="115">
        <v>1980</v>
      </c>
    </row>
    <row r="937" spans="34:35" ht="16.5" customHeight="1">
      <c r="AH937" s="116" t="s">
        <v>1160</v>
      </c>
      <c r="AI937" s="117">
        <v>1650</v>
      </c>
    </row>
    <row r="938" spans="34:35" ht="16.5" customHeight="1">
      <c r="AH938" s="118" t="s">
        <v>1161</v>
      </c>
      <c r="AI938" s="119">
        <v>1320</v>
      </c>
    </row>
    <row r="939" spans="34:35" ht="16.5" customHeight="1">
      <c r="AH939" s="103" t="s">
        <v>1502</v>
      </c>
      <c r="AI939" s="104">
        <v>7810</v>
      </c>
    </row>
    <row r="940" spans="34:35" ht="16.5" customHeight="1">
      <c r="AH940" s="103" t="s">
        <v>1412</v>
      </c>
      <c r="AI940" s="104">
        <v>7810</v>
      </c>
    </row>
    <row r="941" spans="34:35" ht="16.5" customHeight="1">
      <c r="AH941" s="103" t="s">
        <v>1162</v>
      </c>
      <c r="AI941" s="104">
        <v>7810</v>
      </c>
    </row>
    <row r="942" spans="34:35" ht="16.5" customHeight="1">
      <c r="AH942" s="103" t="s">
        <v>1163</v>
      </c>
      <c r="AI942" s="104">
        <v>5940</v>
      </c>
    </row>
    <row r="943" spans="34:35" ht="16.5" customHeight="1">
      <c r="AH943" s="111" t="s">
        <v>1164</v>
      </c>
      <c r="AI943" s="112">
        <v>5005</v>
      </c>
    </row>
    <row r="944" spans="34:35" ht="16.5" customHeight="1">
      <c r="AH944" s="111" t="s">
        <v>1165</v>
      </c>
      <c r="AI944" s="112">
        <v>5005</v>
      </c>
    </row>
    <row r="945" spans="34:35" ht="16.5" customHeight="1">
      <c r="AH945" s="111" t="s">
        <v>1166</v>
      </c>
      <c r="AI945" s="112">
        <v>5005</v>
      </c>
    </row>
    <row r="946" spans="34:35" ht="16.5" customHeight="1">
      <c r="AH946" s="114" t="s">
        <v>1167</v>
      </c>
      <c r="AI946" s="115">
        <v>2090</v>
      </c>
    </row>
    <row r="947" spans="34:35" ht="16.5" customHeight="1">
      <c r="AH947" s="114" t="s">
        <v>1168</v>
      </c>
      <c r="AI947" s="115">
        <v>2090</v>
      </c>
    </row>
    <row r="948" spans="34:35" ht="16.5" customHeight="1">
      <c r="AH948" s="116" t="s">
        <v>1169</v>
      </c>
      <c r="AI948" s="117">
        <v>1760</v>
      </c>
    </row>
    <row r="949" spans="34:35" ht="16.5" customHeight="1">
      <c r="AH949" s="118" t="s">
        <v>1170</v>
      </c>
      <c r="AI949" s="119">
        <v>1430</v>
      </c>
    </row>
    <row r="950" spans="34:35" ht="16.5" customHeight="1">
      <c r="AH950" s="103" t="s">
        <v>1503</v>
      </c>
      <c r="AI950" s="104">
        <v>7810</v>
      </c>
    </row>
    <row r="951" spans="34:35" ht="16.5" customHeight="1">
      <c r="AH951" s="103" t="s">
        <v>1413</v>
      </c>
      <c r="AI951" s="104">
        <v>7810</v>
      </c>
    </row>
    <row r="952" spans="34:35" ht="16.5" customHeight="1">
      <c r="AH952" s="103" t="s">
        <v>1171</v>
      </c>
      <c r="AI952" s="104">
        <v>7810</v>
      </c>
    </row>
    <row r="953" spans="34:35" ht="16.5" customHeight="1">
      <c r="AH953" s="103" t="s">
        <v>1172</v>
      </c>
      <c r="AI953" s="104">
        <v>5940</v>
      </c>
    </row>
    <row r="954" spans="34:35" ht="16.5" customHeight="1">
      <c r="AH954" s="111" t="s">
        <v>1173</v>
      </c>
      <c r="AI954" s="112">
        <v>5005</v>
      </c>
    </row>
    <row r="955" spans="34:35" ht="16.5" customHeight="1">
      <c r="AH955" s="111" t="s">
        <v>1174</v>
      </c>
      <c r="AI955" s="112">
        <v>5005</v>
      </c>
    </row>
    <row r="956" spans="34:35" ht="16.5" customHeight="1">
      <c r="AH956" s="111" t="s">
        <v>1175</v>
      </c>
      <c r="AI956" s="112">
        <v>5005</v>
      </c>
    </row>
    <row r="957" spans="34:35" ht="16.5" customHeight="1">
      <c r="AH957" s="114" t="s">
        <v>1176</v>
      </c>
      <c r="AI957" s="115">
        <v>2090</v>
      </c>
    </row>
    <row r="958" spans="34:35" ht="16.5" customHeight="1">
      <c r="AH958" s="114" t="s">
        <v>1177</v>
      </c>
      <c r="AI958" s="115">
        <v>2090</v>
      </c>
    </row>
    <row r="959" spans="34:35" ht="16.5" customHeight="1">
      <c r="AH959" s="116" t="s">
        <v>1178</v>
      </c>
      <c r="AI959" s="117">
        <v>1760</v>
      </c>
    </row>
    <row r="960" spans="34:35" ht="16.5" customHeight="1">
      <c r="AH960" s="118" t="s">
        <v>1179</v>
      </c>
      <c r="AI960" s="119">
        <v>1430</v>
      </c>
    </row>
    <row r="961" spans="34:35" ht="16.5" customHeight="1">
      <c r="AH961" s="103" t="s">
        <v>1504</v>
      </c>
      <c r="AI961" s="104">
        <v>7810</v>
      </c>
    </row>
    <row r="962" spans="34:35" ht="16.5" customHeight="1">
      <c r="AH962" s="103" t="s">
        <v>1414</v>
      </c>
      <c r="AI962" s="104">
        <v>7810</v>
      </c>
    </row>
    <row r="963" spans="34:35" ht="16.5" customHeight="1">
      <c r="AH963" s="103" t="s">
        <v>1180</v>
      </c>
      <c r="AI963" s="104">
        <v>7810</v>
      </c>
    </row>
    <row r="964" spans="34:35" ht="16.5" customHeight="1">
      <c r="AH964" s="103" t="s">
        <v>1181</v>
      </c>
      <c r="AI964" s="104">
        <v>5940</v>
      </c>
    </row>
    <row r="965" spans="34:35" ht="16.5" customHeight="1">
      <c r="AH965" s="111" t="s">
        <v>1182</v>
      </c>
      <c r="AI965" s="112">
        <v>5005</v>
      </c>
    </row>
    <row r="966" spans="34:35" ht="16.5" customHeight="1">
      <c r="AH966" s="111" t="s">
        <v>1183</v>
      </c>
      <c r="AI966" s="112">
        <v>5005</v>
      </c>
    </row>
    <row r="967" spans="34:35" ht="16.5" customHeight="1">
      <c r="AH967" s="111" t="s">
        <v>1184</v>
      </c>
      <c r="AI967" s="112">
        <v>5005</v>
      </c>
    </row>
    <row r="968" spans="34:35" ht="16.5" customHeight="1">
      <c r="AH968" s="114" t="s">
        <v>1185</v>
      </c>
      <c r="AI968" s="115">
        <v>2090</v>
      </c>
    </row>
    <row r="969" spans="34:35" ht="16.5" customHeight="1">
      <c r="AH969" s="114" t="s">
        <v>1186</v>
      </c>
      <c r="AI969" s="115">
        <v>2090</v>
      </c>
    </row>
    <row r="970" spans="34:35" ht="16.5" customHeight="1">
      <c r="AH970" s="116" t="s">
        <v>1187</v>
      </c>
      <c r="AI970" s="117">
        <v>1760</v>
      </c>
    </row>
    <row r="971" spans="34:35" ht="16.5" customHeight="1">
      <c r="AH971" s="118" t="s">
        <v>1188</v>
      </c>
      <c r="AI971" s="119">
        <v>1430</v>
      </c>
    </row>
    <row r="972" spans="34:35" ht="16.5" customHeight="1">
      <c r="AH972" s="103" t="s">
        <v>1505</v>
      </c>
      <c r="AI972" s="104">
        <v>7810</v>
      </c>
    </row>
    <row r="973" spans="34:35" ht="16.5" customHeight="1">
      <c r="AH973" s="103" t="s">
        <v>1415</v>
      </c>
      <c r="AI973" s="104">
        <v>7810</v>
      </c>
    </row>
    <row r="974" spans="34:35" ht="16.5" customHeight="1">
      <c r="AH974" s="103" t="s">
        <v>1189</v>
      </c>
      <c r="AI974" s="104">
        <v>7810</v>
      </c>
    </row>
    <row r="975" spans="34:35" ht="16.5" customHeight="1">
      <c r="AH975" s="103" t="s">
        <v>1190</v>
      </c>
      <c r="AI975" s="104">
        <v>5940</v>
      </c>
    </row>
    <row r="976" spans="34:35" ht="16.5" customHeight="1">
      <c r="AH976" s="111" t="s">
        <v>1191</v>
      </c>
      <c r="AI976" s="112">
        <v>5005</v>
      </c>
    </row>
    <row r="977" spans="34:35" ht="16.5" customHeight="1">
      <c r="AH977" s="111" t="s">
        <v>1192</v>
      </c>
      <c r="AI977" s="112">
        <v>5005</v>
      </c>
    </row>
    <row r="978" spans="34:35" ht="16.5" customHeight="1">
      <c r="AH978" s="111" t="s">
        <v>1193</v>
      </c>
      <c r="AI978" s="112">
        <v>5005</v>
      </c>
    </row>
    <row r="979" spans="34:35" ht="16.5" customHeight="1">
      <c r="AH979" s="114" t="s">
        <v>1194</v>
      </c>
      <c r="AI979" s="115">
        <v>2090</v>
      </c>
    </row>
    <row r="980" spans="34:35" ht="16.5" customHeight="1">
      <c r="AH980" s="114" t="s">
        <v>1195</v>
      </c>
      <c r="AI980" s="115">
        <v>2090</v>
      </c>
    </row>
    <row r="981" spans="34:35" ht="16.5" customHeight="1">
      <c r="AH981" s="116" t="s">
        <v>1196</v>
      </c>
      <c r="AI981" s="117">
        <v>1760</v>
      </c>
    </row>
    <row r="982" spans="34:35" ht="16.5" customHeight="1">
      <c r="AH982" s="118" t="s">
        <v>1197</v>
      </c>
      <c r="AI982" s="119">
        <v>1430</v>
      </c>
    </row>
    <row r="983" spans="34:35" ht="16.5" customHeight="1">
      <c r="AH983" s="103" t="s">
        <v>1506</v>
      </c>
      <c r="AI983" s="104">
        <v>7810</v>
      </c>
    </row>
    <row r="984" spans="34:35" ht="16.5" customHeight="1">
      <c r="AH984" s="103" t="s">
        <v>1416</v>
      </c>
      <c r="AI984" s="104">
        <v>7810</v>
      </c>
    </row>
    <row r="985" spans="34:35" ht="16.5" customHeight="1">
      <c r="AH985" s="103" t="s">
        <v>1198</v>
      </c>
      <c r="AI985" s="104">
        <v>7810</v>
      </c>
    </row>
    <row r="986" spans="34:35" ht="16.5" customHeight="1">
      <c r="AH986" s="103" t="s">
        <v>1199</v>
      </c>
      <c r="AI986" s="104">
        <v>5940</v>
      </c>
    </row>
    <row r="987" spans="34:35" ht="16.5" customHeight="1">
      <c r="AH987" s="111" t="s">
        <v>1200</v>
      </c>
      <c r="AI987" s="112">
        <v>5005</v>
      </c>
    </row>
    <row r="988" spans="34:35" ht="16.5" customHeight="1">
      <c r="AH988" s="111" t="s">
        <v>1201</v>
      </c>
      <c r="AI988" s="112">
        <v>5005</v>
      </c>
    </row>
    <row r="989" spans="34:35" ht="16.5" customHeight="1">
      <c r="AH989" s="111" t="s">
        <v>1202</v>
      </c>
      <c r="AI989" s="112">
        <v>5005</v>
      </c>
    </row>
    <row r="990" spans="34:35" ht="16.5" customHeight="1">
      <c r="AH990" s="114" t="s">
        <v>1203</v>
      </c>
      <c r="AI990" s="115">
        <v>2090</v>
      </c>
    </row>
    <row r="991" spans="34:35" ht="16.5" customHeight="1">
      <c r="AH991" s="114" t="s">
        <v>1204</v>
      </c>
      <c r="AI991" s="115">
        <v>2090</v>
      </c>
    </row>
    <row r="992" spans="34:35" ht="16.5" customHeight="1">
      <c r="AH992" s="116" t="s">
        <v>1205</v>
      </c>
      <c r="AI992" s="117">
        <v>1760</v>
      </c>
    </row>
    <row r="993" spans="34:35" ht="16.5" customHeight="1">
      <c r="AH993" s="118" t="s">
        <v>1206</v>
      </c>
      <c r="AI993" s="119">
        <v>1430</v>
      </c>
    </row>
    <row r="994" spans="34:35" ht="16.5" customHeight="1">
      <c r="AH994" s="103" t="s">
        <v>1507</v>
      </c>
      <c r="AI994" s="104">
        <v>8690</v>
      </c>
    </row>
    <row r="995" spans="34:35" ht="16.5" customHeight="1">
      <c r="AH995" s="103" t="s">
        <v>1417</v>
      </c>
      <c r="AI995" s="104">
        <v>8690</v>
      </c>
    </row>
    <row r="996" spans="34:35" ht="16.5" customHeight="1">
      <c r="AH996" s="103" t="s">
        <v>1207</v>
      </c>
      <c r="AI996" s="104">
        <v>8690</v>
      </c>
    </row>
    <row r="997" spans="34:35" ht="16.5" customHeight="1">
      <c r="AH997" s="103" t="s">
        <v>1208</v>
      </c>
      <c r="AI997" s="104">
        <v>6545</v>
      </c>
    </row>
    <row r="998" spans="34:35" ht="16.5" customHeight="1">
      <c r="AH998" s="111" t="s">
        <v>1209</v>
      </c>
      <c r="AI998" s="112">
        <v>5500</v>
      </c>
    </row>
    <row r="999" spans="34:35" ht="16.5" customHeight="1">
      <c r="AH999" s="111" t="s">
        <v>1210</v>
      </c>
      <c r="AI999" s="112">
        <v>5500</v>
      </c>
    </row>
    <row r="1000" spans="34:35" ht="16.5" customHeight="1">
      <c r="AH1000" s="111" t="s">
        <v>1211</v>
      </c>
      <c r="AI1000" s="112">
        <v>5500</v>
      </c>
    </row>
    <row r="1001" spans="34:35" ht="16.5" customHeight="1">
      <c r="AH1001" s="114" t="s">
        <v>1212</v>
      </c>
      <c r="AI1001" s="115">
        <v>2090</v>
      </c>
    </row>
    <row r="1002" spans="34:35" ht="16.5" customHeight="1">
      <c r="AH1002" s="114" t="s">
        <v>1213</v>
      </c>
      <c r="AI1002" s="115">
        <v>2090</v>
      </c>
    </row>
    <row r="1003" spans="34:35" ht="16.5" customHeight="1">
      <c r="AH1003" s="116" t="s">
        <v>1214</v>
      </c>
      <c r="AI1003" s="117">
        <v>1760</v>
      </c>
    </row>
    <row r="1004" spans="34:35" ht="16.5" customHeight="1">
      <c r="AH1004" s="118" t="s">
        <v>1215</v>
      </c>
      <c r="AI1004" s="119">
        <v>1430</v>
      </c>
    </row>
    <row r="1005" spans="34:35" ht="16.5" customHeight="1">
      <c r="AH1005" s="103" t="s">
        <v>1508</v>
      </c>
      <c r="AI1005" s="104">
        <v>8690</v>
      </c>
    </row>
    <row r="1006" spans="34:35" ht="16.5" customHeight="1">
      <c r="AH1006" s="103" t="s">
        <v>1418</v>
      </c>
      <c r="AI1006" s="104">
        <v>8690</v>
      </c>
    </row>
    <row r="1007" spans="34:35" ht="16.5" customHeight="1">
      <c r="AH1007" s="103" t="s">
        <v>1216</v>
      </c>
      <c r="AI1007" s="104">
        <v>8690</v>
      </c>
    </row>
    <row r="1008" spans="34:35" ht="16.5" customHeight="1">
      <c r="AH1008" s="103" t="s">
        <v>1217</v>
      </c>
      <c r="AI1008" s="104">
        <v>6545</v>
      </c>
    </row>
    <row r="1009" spans="34:35" ht="16.5" customHeight="1">
      <c r="AH1009" s="111" t="s">
        <v>1218</v>
      </c>
      <c r="AI1009" s="112">
        <v>5500</v>
      </c>
    </row>
    <row r="1010" spans="34:35" ht="16.5" customHeight="1">
      <c r="AH1010" s="111" t="s">
        <v>1219</v>
      </c>
      <c r="AI1010" s="112">
        <v>5500</v>
      </c>
    </row>
    <row r="1011" spans="34:35" ht="16.5" customHeight="1">
      <c r="AH1011" s="111" t="s">
        <v>1220</v>
      </c>
      <c r="AI1011" s="112">
        <v>5500</v>
      </c>
    </row>
    <row r="1012" spans="34:35" ht="16.5" customHeight="1">
      <c r="AH1012" s="114" t="s">
        <v>1221</v>
      </c>
      <c r="AI1012" s="115">
        <v>2090</v>
      </c>
    </row>
    <row r="1013" spans="34:35" ht="16.5" customHeight="1">
      <c r="AH1013" s="114" t="s">
        <v>1222</v>
      </c>
      <c r="AI1013" s="115">
        <v>2090</v>
      </c>
    </row>
    <row r="1014" spans="34:35" ht="16.5" customHeight="1">
      <c r="AH1014" s="116" t="s">
        <v>1223</v>
      </c>
      <c r="AI1014" s="117">
        <v>1760</v>
      </c>
    </row>
    <row r="1015" spans="34:35" ht="16.5" customHeight="1">
      <c r="AH1015" s="118" t="s">
        <v>1224</v>
      </c>
      <c r="AI1015" s="119">
        <v>1430</v>
      </c>
    </row>
  </sheetData>
  <sheetProtection algorithmName="SHA-512" hashValue="HOd0rZ4q1Lm/zUWVAkJJP9dzvWzejPVifldqsBaWFrp4o5AHa+WdNkdb+JSnU+I732O9E0nUbm8viKwjYLTCZw==" saltValue="Br7frLgoOTkNesSHtAe6nA==" spinCount="100000" sheet="1" selectLockedCells="1" selectUnlockedCells="1"/>
  <protectedRanges>
    <protectedRange sqref="R21:R22 I21:I22 AB21:AB22 AG21:AG22 AJ21:AJ22 M21:M22" name="範囲1_6_1_2_4_1_1"/>
  </protectedRanges>
  <mergeCells count="67">
    <mergeCell ref="J86:J89"/>
    <mergeCell ref="J90:J96"/>
    <mergeCell ref="J65:J66"/>
    <mergeCell ref="J67:J70"/>
    <mergeCell ref="J71:J74"/>
    <mergeCell ref="J75:J80"/>
    <mergeCell ref="J81:J85"/>
    <mergeCell ref="J34:J38"/>
    <mergeCell ref="J39:J42"/>
    <mergeCell ref="J43:J49"/>
    <mergeCell ref="J52:J57"/>
    <mergeCell ref="J58:J64"/>
    <mergeCell ref="A75:A80"/>
    <mergeCell ref="A81:A85"/>
    <mergeCell ref="A86:A89"/>
    <mergeCell ref="A90:A96"/>
    <mergeCell ref="A71:A74"/>
    <mergeCell ref="A58:A64"/>
    <mergeCell ref="A24:A27"/>
    <mergeCell ref="A65:A66"/>
    <mergeCell ref="A67:A70"/>
    <mergeCell ref="A34:A38"/>
    <mergeCell ref="A39:A42"/>
    <mergeCell ref="A43:A49"/>
    <mergeCell ref="A52:A57"/>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S95:S96"/>
    <mergeCell ref="AF65:AF74"/>
    <mergeCell ref="S67:S70"/>
    <mergeCell ref="S71:S74"/>
    <mergeCell ref="S75:S80"/>
    <mergeCell ref="S81:S85"/>
    <mergeCell ref="S86:S89"/>
    <mergeCell ref="S43:S47"/>
    <mergeCell ref="S48:S49"/>
    <mergeCell ref="S52:S54"/>
    <mergeCell ref="S55:S57"/>
    <mergeCell ref="S90:S94"/>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2026-04-06T23:43:07Z</dcterms:modified>
</cp:coreProperties>
</file>