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3.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4.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drawings/drawing5.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codeName="ThisWorkbook" defaultThemeVersion="124226"/>
  <mc:AlternateContent xmlns:mc="http://schemas.openxmlformats.org/markup-compatibility/2006">
    <mc:Choice Requires="x15">
      <x15ac:absPath xmlns:x15ac="http://schemas.microsoft.com/office/spreadsheetml/2010/11/ac" url="C:\Users\toda\Desktop\"/>
    </mc:Choice>
  </mc:AlternateContent>
  <xr:revisionPtr revIDLastSave="0" documentId="13_ncr:1_{DC023CF3-21BD-44C5-A2A0-5CE9CF5DD05E}" xr6:coauthVersionLast="47" xr6:coauthVersionMax="47" xr10:uidLastSave="{00000000-0000-0000-0000-000000000000}"/>
  <workbookProtection lockStructure="1"/>
  <bookViews>
    <workbookView xWindow="-120" yWindow="-120" windowWidth="38640" windowHeight="21120" xr2:uid="{FAFA1247-EFE8-42D1-84B4-D2926A4D0063}"/>
  </bookViews>
  <sheets>
    <sheet name="もくじ" sheetId="96" r:id="rId1"/>
    <sheet name="オーダーシート" sheetId="116" r:id="rId2"/>
    <sheet name="胡蝶蘭オーダーシート" sheetId="102" r:id="rId3"/>
    <sheet name="クリスマスツリー" sheetId="111" r:id="rId4"/>
    <sheet name="参考" sheetId="114" r:id="rId5"/>
    <sheet name="." sheetId="58" state="hidden" r:id="rId6"/>
    <sheet name="配送" sheetId="65" state="hidden" r:id="rId7"/>
  </sheets>
  <externalReferences>
    <externalReference r:id="rId8"/>
  </externalReferences>
  <definedNames>
    <definedName name="_xlnm.Print_Area" localSheetId="1">オーダーシート!$A$1:$X$83</definedName>
    <definedName name="_xlnm.Print_Area" localSheetId="3">クリスマスツリー!$A$1:$R$41</definedName>
    <definedName name="_xlnm.Print_Area" localSheetId="0">もくじ!#REF!</definedName>
    <definedName name="_xlnm.Print_Area" localSheetId="2">胡蝶蘭オーダーシート!#REF!</definedName>
    <definedName name="_xlnm.Print_Area" localSheetId="4">参考!#REF!</definedName>
    <definedName name="_xlnm.Print_Area" localSheetId="6">配送!$A$1:$Q$1</definedName>
    <definedName name="完了">[1]予算計画チェックリスト!$F$4:$F$29,[1]予算計画チェックリスト!$J$4:$J$29,[1]予算計画チェックリスト!$N$4:$N$29,[1]予算計画チェックリスト!$R$4:$R$29,[1]予算計画チェックリスト!$V$4:$V$29,[1]予算計画チェックリスト!$Z$4:$Z$29,[1]予算計画チェックリスト!$AD$4:$AD$29,[1]予算計画チェックリスト!$AH$4:$AH$29,[1]予算計画チェックリスト!$AL$4:$AL$29,[1]予算計画チェックリスト!$AP$4:$AP$29,[1]予算計画チェックリスト!$AT$4:$AT$29,[1]予算計画チェックリスト!$AX$4:$AX$29</definedName>
  </definedNames>
  <calcPr calcId="191029"/>
</workbook>
</file>

<file path=xl/calcChain.xml><?xml version="1.0" encoding="utf-8"?>
<calcChain xmlns="http://schemas.openxmlformats.org/spreadsheetml/2006/main">
  <c r="V14" i="111" l="1"/>
  <c r="V10" i="111"/>
  <c r="W10" i="111" s="1"/>
  <c r="V6" i="111"/>
  <c r="W6" i="111" s="1"/>
  <c r="X6" i="111" s="1"/>
  <c r="V8" i="111"/>
  <c r="V7" i="111"/>
  <c r="V9" i="111"/>
  <c r="V4" i="111"/>
  <c r="W4" i="111" s="1"/>
  <c r="V5" i="111"/>
  <c r="W5" i="111" s="1"/>
  <c r="X5" i="111" s="1"/>
  <c r="BK15" i="58"/>
  <c r="AZ15" i="58"/>
  <c r="AX15" i="58"/>
  <c r="AW15" i="58"/>
  <c r="AV15" i="58"/>
  <c r="AU15" i="58"/>
  <c r="AT15" i="58"/>
  <c r="AS15" i="58"/>
  <c r="AL15" i="58"/>
  <c r="AK15" i="58"/>
  <c r="M15" i="58"/>
  <c r="G15" i="58"/>
  <c r="E15" i="58"/>
  <c r="Z9" i="102"/>
  <c r="Z5" i="102"/>
  <c r="Z4" i="102"/>
  <c r="Z10" i="102"/>
  <c r="Z8" i="102"/>
  <c r="Z6" i="102"/>
  <c r="Z7" i="102"/>
  <c r="Z11" i="102"/>
  <c r="Z2" i="102"/>
  <c r="M19" i="102"/>
  <c r="Q19" i="102" s="1"/>
  <c r="M20" i="102"/>
  <c r="Q20" i="102" s="1"/>
  <c r="AF12" i="58"/>
  <c r="AE12" i="58"/>
  <c r="AD12" i="58"/>
  <c r="AC12" i="58"/>
  <c r="AB12" i="58"/>
  <c r="Z12" i="58"/>
  <c r="Y12" i="58"/>
  <c r="X12" i="58"/>
  <c r="Z6" i="58"/>
  <c r="Y6" i="58"/>
  <c r="X6" i="58"/>
  <c r="W6" i="58"/>
  <c r="AD9" i="58"/>
  <c r="W9" i="58"/>
  <c r="AZ3" i="58"/>
  <c r="AY3" i="58" s="1"/>
  <c r="AX3" i="58"/>
  <c r="AW3" i="58"/>
  <c r="AV3" i="58"/>
  <c r="AU3" i="58"/>
  <c r="AT3" i="58"/>
  <c r="AS3" i="58"/>
  <c r="AL3" i="58"/>
  <c r="AK3" i="58"/>
  <c r="AJ3" i="58"/>
  <c r="BJ3" i="58"/>
  <c r="BI3" i="58"/>
  <c r="BH3" i="58"/>
  <c r="BG3" i="58"/>
  <c r="BF3" i="58"/>
  <c r="BD3" i="58"/>
  <c r="BC3" i="58"/>
  <c r="BB3" i="58"/>
  <c r="AG3" i="58"/>
  <c r="AH3" i="58"/>
  <c r="AE3" i="58"/>
  <c r="BM3" i="58"/>
  <c r="BK3" i="58"/>
  <c r="AF3" i="58"/>
  <c r="AD3" i="58"/>
  <c r="AC3" i="58"/>
  <c r="AB3" i="58"/>
  <c r="AA3" i="58"/>
  <c r="Z3" i="58"/>
  <c r="Y3" i="58"/>
  <c r="X3" i="58"/>
  <c r="W3" i="58"/>
  <c r="M3" i="58"/>
  <c r="I3" i="58"/>
  <c r="G3" i="58"/>
  <c r="E3" i="58"/>
  <c r="AC42" i="116"/>
  <c r="AD38" i="116"/>
  <c r="N37" i="116" s="1"/>
  <c r="W12" i="111" l="1"/>
  <c r="X4" i="111"/>
  <c r="X12" i="111" s="1"/>
  <c r="AC34" i="116"/>
  <c r="N20" i="116" l="1"/>
  <c r="R20" i="116" s="1"/>
  <c r="N19" i="116"/>
  <c r="R19" i="116" s="1"/>
  <c r="S41" i="116"/>
  <c r="U41" i="116" s="1"/>
  <c r="S40" i="116"/>
  <c r="U40" i="116" s="1"/>
  <c r="L37" i="116"/>
  <c r="CD3" i="58" s="1"/>
  <c r="AD21" i="116"/>
  <c r="AD20" i="116"/>
  <c r="AD19" i="116"/>
  <c r="AD17" i="116"/>
  <c r="AA2" i="116"/>
  <c r="AA6" i="116"/>
  <c r="AA5" i="116"/>
  <c r="AA4" i="116"/>
  <c r="AA11" i="116"/>
  <c r="AA10" i="116"/>
  <c r="AA9" i="116"/>
  <c r="AA8" i="116"/>
  <c r="AA7" i="116"/>
  <c r="L41" i="116" s="1"/>
  <c r="N41" i="116" s="1"/>
  <c r="AA3" i="116"/>
  <c r="AA12" i="116"/>
  <c r="AE44" i="116" l="1"/>
  <c r="AE39" i="116"/>
  <c r="AE43" i="116"/>
  <c r="AE42" i="116" s="1"/>
  <c r="AE38" i="116"/>
  <c r="AD39" i="116"/>
  <c r="N38" i="116" s="1"/>
  <c r="L38" i="116" s="1"/>
  <c r="AD44" i="116"/>
  <c r="U37" i="116" s="1"/>
  <c r="S37" i="116" s="1"/>
  <c r="U35" i="116" l="1"/>
  <c r="S42" i="116" s="1"/>
  <c r="U42" i="116" s="1"/>
  <c r="AC35" i="116"/>
  <c r="AD37" i="116" s="1"/>
  <c r="N36" i="116" s="1"/>
  <c r="L36" i="116" s="1"/>
  <c r="BZ3" i="58" s="1"/>
  <c r="AE37" i="116" l="1"/>
  <c r="AE36" i="116" s="1"/>
  <c r="N35" i="116" s="1"/>
  <c r="L35" i="116" s="1"/>
  <c r="BN3" i="58" s="1"/>
  <c r="BP3" i="58" s="1"/>
  <c r="U38" i="116"/>
  <c r="S38" i="116" s="1"/>
  <c r="S35" i="116"/>
  <c r="N39" i="116" l="1"/>
  <c r="L39" i="116" s="1"/>
  <c r="Z3" i="102" l="1"/>
  <c r="S15" i="58"/>
  <c r="S67" i="102" l="1"/>
  <c r="BF15" i="58"/>
  <c r="BJ15" i="58" l="1"/>
  <c r="BD15" i="58"/>
  <c r="AY15" i="58"/>
  <c r="W15" i="58"/>
  <c r="AG15" i="58" l="1"/>
  <c r="BH15" i="58"/>
  <c r="BI15" i="58"/>
  <c r="O65" i="102"/>
  <c r="M65" i="102" s="1"/>
  <c r="I15" i="58" l="1"/>
  <c r="AH15" i="58"/>
  <c r="S65" i="102"/>
  <c r="S68" i="102" s="1"/>
  <c r="Q68" i="102" s="1"/>
  <c r="D65" i="102"/>
  <c r="G65" i="102" s="1"/>
  <c r="M62" i="102"/>
  <c r="O67" i="102" s="1"/>
  <c r="BM15" i="58"/>
  <c r="O68" i="102" l="1"/>
  <c r="O66" i="102"/>
  <c r="Q67" i="102" l="1"/>
  <c r="CB15" i="58" s="1"/>
  <c r="Q65" i="102"/>
  <c r="M67" i="102"/>
  <c r="BR15" i="58" s="1"/>
  <c r="BT15" i="58" s="1"/>
  <c r="M66" i="102"/>
  <c r="BZ15" i="58" s="1"/>
  <c r="M68" i="102"/>
  <c r="G64" i="102"/>
  <c r="G63" i="102"/>
  <c r="BN15" i="58" l="1"/>
  <c r="BP15" i="58" s="1"/>
  <c r="AB9" i="58"/>
  <c r="AA9" i="58"/>
  <c r="Z9" i="58"/>
  <c r="Y9" i="58"/>
  <c r="X9" i="58"/>
  <c r="AC9" i="58" l="1"/>
  <c r="AF15" i="58" l="1"/>
  <c r="AE15" i="58"/>
  <c r="AD15" i="58"/>
  <c r="AC15" i="58"/>
  <c r="AB15" i="58"/>
  <c r="AA15" i="58"/>
  <c r="Z15" i="58"/>
  <c r="Y15" i="58"/>
  <c r="X15"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toda</author>
  </authors>
  <commentList>
    <comment ref="BY1" authorId="0" shapeId="0" xr:uid="{80A8E193-8B3A-43B5-8EFC-3EF3FFF305F3}">
      <text>
        <r>
          <rPr>
            <sz val="9"/>
            <color indexed="81"/>
            <rFont val="ＭＳ Ｐゴシック"/>
            <family val="3"/>
            <charset val="128"/>
          </rPr>
          <t xml:space="preserve">ヤマトの引っ越し便で出荷する場合箱代（コチョウランＸＬ箱）は2,500円もらってください。
（下代1,390円）,
</t>
        </r>
      </text>
    </comment>
    <comment ref="AC8" authorId="0" shapeId="0" xr:uid="{5B4E08CA-A497-4493-8F54-8A00F01D484F}">
      <text>
        <r>
          <rPr>
            <b/>
            <sz val="9"/>
            <color indexed="81"/>
            <rFont val="MS P ゴシック"/>
            <family val="3"/>
            <charset val="128"/>
          </rPr>
          <t>toda:</t>
        </r>
        <r>
          <rPr>
            <sz val="9"/>
            <color indexed="81"/>
            <rFont val="MS P ゴシック"/>
            <family val="3"/>
            <charset val="128"/>
          </rPr>
          <t xml:space="preserve">
戸田が振り分けた項目</t>
        </r>
      </text>
    </comment>
  </commentList>
</comments>
</file>

<file path=xl/sharedStrings.xml><?xml version="1.0" encoding="utf-8"?>
<sst xmlns="http://schemas.openxmlformats.org/spreadsheetml/2006/main" count="3244" uniqueCount="1842">
  <si>
    <t>ご用途</t>
    <rPh sb="1" eb="3">
      <t>ヨウト</t>
    </rPh>
    <phoneticPr fontId="8"/>
  </si>
  <si>
    <t>雰囲気</t>
    <rPh sb="0" eb="3">
      <t>フンイキ</t>
    </rPh>
    <phoneticPr fontId="8"/>
  </si>
  <si>
    <t>合計</t>
    <rPh sb="0" eb="2">
      <t>ゴウケイ</t>
    </rPh>
    <phoneticPr fontId="8"/>
  </si>
  <si>
    <t>〒</t>
    <phoneticPr fontId="8"/>
  </si>
  <si>
    <t>TEL</t>
    <phoneticPr fontId="8"/>
  </si>
  <si>
    <t>社名</t>
    <rPh sb="0" eb="2">
      <t>シャメイ</t>
    </rPh>
    <phoneticPr fontId="8"/>
  </si>
  <si>
    <t>氏名</t>
    <rPh sb="0" eb="2">
      <t>シメイ</t>
    </rPh>
    <phoneticPr fontId="8"/>
  </si>
  <si>
    <t>住所</t>
    <rPh sb="0" eb="2">
      <t>ジュウショ</t>
    </rPh>
    <phoneticPr fontId="8"/>
  </si>
  <si>
    <t>単価</t>
    <rPh sb="0" eb="2">
      <t>タンカ</t>
    </rPh>
    <phoneticPr fontId="8"/>
  </si>
  <si>
    <t>数量</t>
    <rPh sb="0" eb="2">
      <t>スウリョウ</t>
    </rPh>
    <phoneticPr fontId="8"/>
  </si>
  <si>
    <t>小計</t>
    <rPh sb="0" eb="2">
      <t>ショウケイ</t>
    </rPh>
    <phoneticPr fontId="8"/>
  </si>
  <si>
    <t>お届け先様</t>
    <rPh sb="1" eb="2">
      <t>トド</t>
    </rPh>
    <rPh sb="3" eb="4">
      <t>サキ</t>
    </rPh>
    <rPh sb="4" eb="5">
      <t>サマ</t>
    </rPh>
    <phoneticPr fontId="8"/>
  </si>
  <si>
    <t>品目</t>
    <rPh sb="0" eb="2">
      <t>ヒンモク</t>
    </rPh>
    <phoneticPr fontId="8"/>
  </si>
  <si>
    <t>部署・役職</t>
    <rPh sb="0" eb="2">
      <t>ブショ</t>
    </rPh>
    <rPh sb="3" eb="5">
      <t>ヤクショク</t>
    </rPh>
    <phoneticPr fontId="8"/>
  </si>
  <si>
    <t>TAX</t>
    <phoneticPr fontId="8"/>
  </si>
  <si>
    <t>紙袋</t>
    <rPh sb="0" eb="2">
      <t>カミブクロ</t>
    </rPh>
    <phoneticPr fontId="8"/>
  </si>
  <si>
    <t>お色味</t>
    <rPh sb="1" eb="3">
      <t>イロミ</t>
    </rPh>
    <phoneticPr fontId="8"/>
  </si>
  <si>
    <t>カード</t>
    <phoneticPr fontId="8"/>
  </si>
  <si>
    <t>祝札</t>
    <rPh sb="0" eb="2">
      <t>イワイフダ</t>
    </rPh>
    <phoneticPr fontId="8"/>
  </si>
  <si>
    <t>商品2</t>
    <rPh sb="0" eb="2">
      <t>ショウヒン</t>
    </rPh>
    <phoneticPr fontId="8"/>
  </si>
  <si>
    <t>商品3</t>
    <rPh sb="0" eb="2">
      <t>ショウヒン</t>
    </rPh>
    <phoneticPr fontId="8"/>
  </si>
  <si>
    <t>NO</t>
    <phoneticPr fontId="8"/>
  </si>
  <si>
    <t>年度</t>
    <rPh sb="0" eb="2">
      <t>ネンド</t>
    </rPh>
    <phoneticPr fontId="8"/>
  </si>
  <si>
    <t>月</t>
    <rPh sb="0" eb="1">
      <t>ツキ</t>
    </rPh>
    <phoneticPr fontId="8"/>
  </si>
  <si>
    <t>納品日</t>
    <rPh sb="0" eb="2">
      <t>ノウヒン</t>
    </rPh>
    <rPh sb="2" eb="3">
      <t>ヒ</t>
    </rPh>
    <phoneticPr fontId="8"/>
  </si>
  <si>
    <t>発送日</t>
    <rPh sb="0" eb="2">
      <t>ハッソウ</t>
    </rPh>
    <rPh sb="2" eb="3">
      <t>ビ</t>
    </rPh>
    <phoneticPr fontId="8"/>
  </si>
  <si>
    <t>時間指定</t>
    <rPh sb="0" eb="2">
      <t>ジカン</t>
    </rPh>
    <rPh sb="2" eb="4">
      <t>シテイ</t>
    </rPh>
    <phoneticPr fontId="8"/>
  </si>
  <si>
    <t>お届け</t>
    <rPh sb="1" eb="2">
      <t>トド</t>
    </rPh>
    <phoneticPr fontId="8"/>
  </si>
  <si>
    <t>宅伝票番号</t>
    <rPh sb="0" eb="1">
      <t>タク</t>
    </rPh>
    <rPh sb="1" eb="3">
      <t>デンピョウ</t>
    </rPh>
    <rPh sb="3" eb="5">
      <t>バンゴウ</t>
    </rPh>
    <phoneticPr fontId="8"/>
  </si>
  <si>
    <t>配送確認</t>
    <rPh sb="0" eb="2">
      <t>ハイソウ</t>
    </rPh>
    <rPh sb="2" eb="4">
      <t>カクニン</t>
    </rPh>
    <phoneticPr fontId="8"/>
  </si>
  <si>
    <t>〒</t>
  </si>
  <si>
    <t>TEL</t>
  </si>
  <si>
    <t>振込名称</t>
    <rPh sb="0" eb="2">
      <t>フリコ</t>
    </rPh>
    <rPh sb="2" eb="4">
      <t>メイショウ</t>
    </rPh>
    <phoneticPr fontId="8"/>
  </si>
  <si>
    <t>備考</t>
    <rPh sb="0" eb="2">
      <t>ビコウ</t>
    </rPh>
    <phoneticPr fontId="8"/>
  </si>
  <si>
    <t>商品1</t>
    <rPh sb="0" eb="2">
      <t>ショウヒン</t>
    </rPh>
    <phoneticPr fontId="8"/>
  </si>
  <si>
    <t>税抜合計</t>
    <rPh sb="0" eb="2">
      <t>ゼイヌ</t>
    </rPh>
    <rPh sb="2" eb="4">
      <t>ゴウケイ</t>
    </rPh>
    <phoneticPr fontId="8"/>
  </si>
  <si>
    <t>宅配便送料</t>
    <phoneticPr fontId="8"/>
  </si>
  <si>
    <t>サイズ</t>
    <phoneticPr fontId="8"/>
  </si>
  <si>
    <t>担当</t>
    <rPh sb="0" eb="2">
      <t>タントウ</t>
    </rPh>
    <phoneticPr fontId="18"/>
  </si>
  <si>
    <t>ロゴ入れ</t>
    <rPh sb="2" eb="3">
      <t>イ</t>
    </rPh>
    <phoneticPr fontId="8"/>
  </si>
  <si>
    <t>目的</t>
    <rPh sb="0" eb="2">
      <t>モクテキ</t>
    </rPh>
    <phoneticPr fontId="8"/>
  </si>
  <si>
    <t>関東</t>
    <rPh sb="0" eb="2">
      <t>カントウ</t>
    </rPh>
    <phoneticPr fontId="8"/>
  </si>
  <si>
    <t>近畿</t>
    <rPh sb="0" eb="2">
      <t>キンキ</t>
    </rPh>
    <phoneticPr fontId="8"/>
  </si>
  <si>
    <t>四国</t>
    <rPh sb="0" eb="2">
      <t>シコク</t>
    </rPh>
    <phoneticPr fontId="8"/>
  </si>
  <si>
    <t>北海道</t>
    <rPh sb="0" eb="3">
      <t>ホッカイドウ</t>
    </rPh>
    <phoneticPr fontId="8"/>
  </si>
  <si>
    <t>沖縄</t>
    <rPh sb="0" eb="2">
      <t>オキナワ</t>
    </rPh>
    <phoneticPr fontId="8"/>
  </si>
  <si>
    <t>九州</t>
    <rPh sb="0" eb="2">
      <t>キュウシュウ</t>
    </rPh>
    <phoneticPr fontId="8"/>
  </si>
  <si>
    <t>東北</t>
    <rPh sb="0" eb="2">
      <t>トウホク</t>
    </rPh>
    <phoneticPr fontId="8"/>
  </si>
  <si>
    <t>信越</t>
    <rPh sb="0" eb="2">
      <t>シンエツ</t>
    </rPh>
    <phoneticPr fontId="8"/>
  </si>
  <si>
    <t>北陸</t>
    <rPh sb="0" eb="2">
      <t>ホクリク</t>
    </rPh>
    <phoneticPr fontId="8"/>
  </si>
  <si>
    <t>東海</t>
    <rPh sb="0" eb="2">
      <t>トウカイ</t>
    </rPh>
    <phoneticPr fontId="8"/>
  </si>
  <si>
    <t>中国</t>
    <rPh sb="0" eb="2">
      <t>チュゴク</t>
    </rPh>
    <phoneticPr fontId="8"/>
  </si>
  <si>
    <t>宅配料金</t>
    <rPh sb="0" eb="3">
      <t>タクハイリョウ</t>
    </rPh>
    <rPh sb="3" eb="4">
      <t>キン</t>
    </rPh>
    <phoneticPr fontId="8"/>
  </si>
  <si>
    <t>地域</t>
    <rPh sb="0" eb="2">
      <t>チイキ</t>
    </rPh>
    <phoneticPr fontId="8"/>
  </si>
  <si>
    <t>東京都</t>
    <rPh sb="0" eb="2">
      <t>トウキョウ</t>
    </rPh>
    <rPh sb="2" eb="3">
      <t>ト</t>
    </rPh>
    <phoneticPr fontId="8"/>
  </si>
  <si>
    <t>青森県</t>
    <rPh sb="0" eb="2">
      <t>アオモリ</t>
    </rPh>
    <rPh sb="2" eb="3">
      <t>ケン</t>
    </rPh>
    <phoneticPr fontId="8"/>
  </si>
  <si>
    <t>岩手県</t>
    <rPh sb="0" eb="2">
      <t>イワテ</t>
    </rPh>
    <phoneticPr fontId="8"/>
  </si>
  <si>
    <t>山形県</t>
    <rPh sb="0" eb="2">
      <t>ヤマガタ</t>
    </rPh>
    <phoneticPr fontId="8"/>
  </si>
  <si>
    <t>宮城県</t>
    <rPh sb="0" eb="2">
      <t>ミヤギ</t>
    </rPh>
    <phoneticPr fontId="8"/>
  </si>
  <si>
    <t>福島県</t>
    <rPh sb="0" eb="2">
      <t>フクシマ</t>
    </rPh>
    <phoneticPr fontId="8"/>
  </si>
  <si>
    <t>群馬県</t>
    <rPh sb="0" eb="2">
      <t>グンマ</t>
    </rPh>
    <phoneticPr fontId="8"/>
  </si>
  <si>
    <t>栃木県</t>
    <rPh sb="0" eb="2">
      <t>トチギ</t>
    </rPh>
    <phoneticPr fontId="8"/>
  </si>
  <si>
    <t>埼玉県</t>
    <rPh sb="0" eb="2">
      <t>サイタマ</t>
    </rPh>
    <phoneticPr fontId="8"/>
  </si>
  <si>
    <t>山梨県</t>
    <rPh sb="0" eb="2">
      <t>ヤマナシ</t>
    </rPh>
    <phoneticPr fontId="8"/>
  </si>
  <si>
    <t>千葉県</t>
    <rPh sb="0" eb="2">
      <t>チバ</t>
    </rPh>
    <phoneticPr fontId="8"/>
  </si>
  <si>
    <t>新潟県</t>
    <rPh sb="0" eb="2">
      <t>ニイガタ</t>
    </rPh>
    <phoneticPr fontId="8"/>
  </si>
  <si>
    <t>長野県</t>
    <rPh sb="0" eb="2">
      <t>ナガノ</t>
    </rPh>
    <phoneticPr fontId="8"/>
  </si>
  <si>
    <t>富山県</t>
    <rPh sb="0" eb="2">
      <t>トヤマ</t>
    </rPh>
    <phoneticPr fontId="8"/>
  </si>
  <si>
    <t>石川県</t>
    <rPh sb="0" eb="2">
      <t>イシカワ</t>
    </rPh>
    <phoneticPr fontId="8"/>
  </si>
  <si>
    <t>福井県</t>
    <rPh sb="0" eb="2">
      <t>フクイ</t>
    </rPh>
    <phoneticPr fontId="8"/>
  </si>
  <si>
    <t>岐阜県</t>
    <rPh sb="0" eb="2">
      <t>ギフ</t>
    </rPh>
    <phoneticPr fontId="8"/>
  </si>
  <si>
    <t>静岡県</t>
    <rPh sb="0" eb="2">
      <t>シズオカ</t>
    </rPh>
    <phoneticPr fontId="8"/>
  </si>
  <si>
    <t>愛知県</t>
    <rPh sb="0" eb="2">
      <t>アイチ</t>
    </rPh>
    <phoneticPr fontId="8"/>
  </si>
  <si>
    <t>三重県</t>
    <rPh sb="0" eb="2">
      <t>ミエ</t>
    </rPh>
    <phoneticPr fontId="8"/>
  </si>
  <si>
    <t>滋賀県</t>
    <rPh sb="0" eb="2">
      <t>シガ</t>
    </rPh>
    <phoneticPr fontId="8"/>
  </si>
  <si>
    <t>奈良県</t>
    <rPh sb="0" eb="2">
      <t>ナラ</t>
    </rPh>
    <phoneticPr fontId="8"/>
  </si>
  <si>
    <t>和歌山県</t>
    <rPh sb="0" eb="3">
      <t>ワカヤマ</t>
    </rPh>
    <phoneticPr fontId="8"/>
  </si>
  <si>
    <t>兵庫県</t>
    <rPh sb="0" eb="2">
      <t>ヒョウゴ</t>
    </rPh>
    <phoneticPr fontId="8"/>
  </si>
  <si>
    <t>鳥取県</t>
    <rPh sb="0" eb="2">
      <t>トットリ</t>
    </rPh>
    <phoneticPr fontId="8"/>
  </si>
  <si>
    <t>島根県</t>
    <rPh sb="0" eb="2">
      <t>シマネ</t>
    </rPh>
    <phoneticPr fontId="8"/>
  </si>
  <si>
    <t>岡山県</t>
    <rPh sb="0" eb="2">
      <t>オカヤマ</t>
    </rPh>
    <phoneticPr fontId="8"/>
  </si>
  <si>
    <t>広島県</t>
    <rPh sb="0" eb="2">
      <t>ヒロシマ</t>
    </rPh>
    <phoneticPr fontId="8"/>
  </si>
  <si>
    <t>山口県</t>
    <rPh sb="0" eb="2">
      <t>ヤマグチ</t>
    </rPh>
    <phoneticPr fontId="8"/>
  </si>
  <si>
    <t>香川県</t>
    <rPh sb="0" eb="2">
      <t>カガワ</t>
    </rPh>
    <phoneticPr fontId="8"/>
  </si>
  <si>
    <t>徳島県</t>
    <rPh sb="0" eb="2">
      <t>トクシマ</t>
    </rPh>
    <phoneticPr fontId="8"/>
  </si>
  <si>
    <t>愛媛県</t>
    <rPh sb="0" eb="2">
      <t>エヒメ</t>
    </rPh>
    <phoneticPr fontId="8"/>
  </si>
  <si>
    <t>高知県</t>
    <rPh sb="0" eb="2">
      <t>コウチ</t>
    </rPh>
    <phoneticPr fontId="8"/>
  </si>
  <si>
    <t>福岡県</t>
    <rPh sb="0" eb="2">
      <t>フクオカ</t>
    </rPh>
    <phoneticPr fontId="8"/>
  </si>
  <si>
    <t>大分県</t>
    <rPh sb="0" eb="2">
      <t>オオイタ</t>
    </rPh>
    <phoneticPr fontId="8"/>
  </si>
  <si>
    <t>宮崎県</t>
    <rPh sb="0" eb="2">
      <t>ミヤザキ</t>
    </rPh>
    <phoneticPr fontId="8"/>
  </si>
  <si>
    <t>佐賀県</t>
    <rPh sb="0" eb="2">
      <t>サガ</t>
    </rPh>
    <phoneticPr fontId="8"/>
  </si>
  <si>
    <t>長崎県</t>
    <rPh sb="0" eb="2">
      <t>ナガサキ</t>
    </rPh>
    <phoneticPr fontId="8"/>
  </si>
  <si>
    <t>熊本県</t>
    <rPh sb="0" eb="2">
      <t>クマモト</t>
    </rPh>
    <phoneticPr fontId="8"/>
  </si>
  <si>
    <t>鹿児島県</t>
    <rPh sb="0" eb="3">
      <t>カゴシマ</t>
    </rPh>
    <phoneticPr fontId="8"/>
  </si>
  <si>
    <t>沖縄県</t>
    <rPh sb="0" eb="2">
      <t>オキナワ</t>
    </rPh>
    <phoneticPr fontId="8"/>
  </si>
  <si>
    <t>神奈川県</t>
    <rPh sb="0" eb="3">
      <t>カナガワ</t>
    </rPh>
    <rPh sb="3" eb="4">
      <t>ケン</t>
    </rPh>
    <phoneticPr fontId="8"/>
  </si>
  <si>
    <t>月</t>
    <rPh sb="0" eb="1">
      <t>ゲツ</t>
    </rPh>
    <phoneticPr fontId="8"/>
  </si>
  <si>
    <t>商品</t>
    <rPh sb="0" eb="2">
      <t>ショウヒン</t>
    </rPh>
    <phoneticPr fontId="8"/>
  </si>
  <si>
    <t>秋田県</t>
    <rPh sb="0" eb="2">
      <t>アキタ</t>
    </rPh>
    <rPh sb="2" eb="3">
      <t>ケン</t>
    </rPh>
    <phoneticPr fontId="8"/>
  </si>
  <si>
    <t>茨城県</t>
    <rPh sb="0" eb="3">
      <t>イバラキケン</t>
    </rPh>
    <phoneticPr fontId="8"/>
  </si>
  <si>
    <t>京都府</t>
    <rPh sb="0" eb="2">
      <t>キョウト</t>
    </rPh>
    <rPh sb="2" eb="3">
      <t>フ</t>
    </rPh>
    <phoneticPr fontId="8"/>
  </si>
  <si>
    <t>大阪府</t>
    <rPh sb="0" eb="3">
      <t>オオサカフ</t>
    </rPh>
    <phoneticPr fontId="8"/>
  </si>
  <si>
    <t>青森</t>
    <rPh sb="0" eb="2">
      <t>アオモリ</t>
    </rPh>
    <phoneticPr fontId="8"/>
  </si>
  <si>
    <t>岩手</t>
    <rPh sb="0" eb="2">
      <t>イワテ</t>
    </rPh>
    <phoneticPr fontId="8"/>
  </si>
  <si>
    <t>宮城</t>
    <rPh sb="0" eb="2">
      <t>ミヤギ</t>
    </rPh>
    <phoneticPr fontId="8"/>
  </si>
  <si>
    <t>秋田</t>
    <rPh sb="0" eb="2">
      <t>アキタ</t>
    </rPh>
    <phoneticPr fontId="8"/>
  </si>
  <si>
    <t>山形</t>
    <rPh sb="0" eb="2">
      <t>ヤマガタ</t>
    </rPh>
    <phoneticPr fontId="8"/>
  </si>
  <si>
    <t>福島</t>
    <rPh sb="0" eb="2">
      <t>フクシマ</t>
    </rPh>
    <phoneticPr fontId="8"/>
  </si>
  <si>
    <t>茨城</t>
    <phoneticPr fontId="8"/>
  </si>
  <si>
    <t>栃木</t>
    <rPh sb="0" eb="2">
      <t>トチギ</t>
    </rPh>
    <phoneticPr fontId="8"/>
  </si>
  <si>
    <t>群馬</t>
    <rPh sb="0" eb="2">
      <t>グンマ</t>
    </rPh>
    <phoneticPr fontId="8"/>
  </si>
  <si>
    <t>埼玉</t>
    <rPh sb="0" eb="2">
      <t>サイタマ</t>
    </rPh>
    <phoneticPr fontId="8"/>
  </si>
  <si>
    <t>千葉</t>
    <rPh sb="0" eb="2">
      <t>チバ</t>
    </rPh>
    <phoneticPr fontId="8"/>
  </si>
  <si>
    <t>神奈川</t>
    <rPh sb="0" eb="3">
      <t>カナガワ</t>
    </rPh>
    <phoneticPr fontId="8"/>
  </si>
  <si>
    <t>新潟</t>
    <rPh sb="0" eb="2">
      <t>ニイガタ</t>
    </rPh>
    <phoneticPr fontId="8"/>
  </si>
  <si>
    <t>富山</t>
    <rPh sb="0" eb="2">
      <t>トヤマ</t>
    </rPh>
    <phoneticPr fontId="8"/>
  </si>
  <si>
    <t>石川</t>
    <rPh sb="0" eb="2">
      <t>イシカワ</t>
    </rPh>
    <phoneticPr fontId="8"/>
  </si>
  <si>
    <t>福井</t>
    <rPh sb="0" eb="2">
      <t>フクイ</t>
    </rPh>
    <phoneticPr fontId="8"/>
  </si>
  <si>
    <t>山梨</t>
    <rPh sb="0" eb="2">
      <t>ヤマナシ</t>
    </rPh>
    <phoneticPr fontId="8"/>
  </si>
  <si>
    <t>長野</t>
    <rPh sb="0" eb="2">
      <t>ナガノ</t>
    </rPh>
    <phoneticPr fontId="8"/>
  </si>
  <si>
    <t>岐阜</t>
    <rPh sb="0" eb="2">
      <t>ギフ</t>
    </rPh>
    <phoneticPr fontId="8"/>
  </si>
  <si>
    <t>静岡</t>
    <rPh sb="0" eb="2">
      <t>シズオカ</t>
    </rPh>
    <phoneticPr fontId="8"/>
  </si>
  <si>
    <t>愛知</t>
    <rPh sb="0" eb="2">
      <t>アイチ</t>
    </rPh>
    <phoneticPr fontId="8"/>
  </si>
  <si>
    <t>三重</t>
    <rPh sb="0" eb="2">
      <t>ミエ</t>
    </rPh>
    <phoneticPr fontId="8"/>
  </si>
  <si>
    <t>滋賀</t>
    <rPh sb="0" eb="2">
      <t>シガ</t>
    </rPh>
    <phoneticPr fontId="8"/>
  </si>
  <si>
    <t>兵庫</t>
    <rPh sb="0" eb="2">
      <t>ヒョウゴ</t>
    </rPh>
    <phoneticPr fontId="8"/>
  </si>
  <si>
    <t>奈良</t>
    <rPh sb="0" eb="2">
      <t>ナラ</t>
    </rPh>
    <phoneticPr fontId="8"/>
  </si>
  <si>
    <t>和歌山</t>
    <rPh sb="0" eb="3">
      <t>ワカヤマ</t>
    </rPh>
    <phoneticPr fontId="8"/>
  </si>
  <si>
    <t>鳥取</t>
    <rPh sb="0" eb="2">
      <t>トットリ</t>
    </rPh>
    <phoneticPr fontId="8"/>
  </si>
  <si>
    <t>島根</t>
    <rPh sb="0" eb="2">
      <t>シマネ</t>
    </rPh>
    <phoneticPr fontId="8"/>
  </si>
  <si>
    <t>岡山</t>
    <rPh sb="0" eb="2">
      <t>オカヤマ</t>
    </rPh>
    <phoneticPr fontId="8"/>
  </si>
  <si>
    <t>広島</t>
    <rPh sb="0" eb="2">
      <t>ヒロシマ</t>
    </rPh>
    <phoneticPr fontId="8"/>
  </si>
  <si>
    <t>山口</t>
    <rPh sb="0" eb="2">
      <t>ヤマグチ</t>
    </rPh>
    <phoneticPr fontId="8"/>
  </si>
  <si>
    <t>徳島</t>
    <rPh sb="0" eb="2">
      <t>トクシマ</t>
    </rPh>
    <phoneticPr fontId="8"/>
  </si>
  <si>
    <t>香川</t>
    <rPh sb="0" eb="2">
      <t>カガワ</t>
    </rPh>
    <phoneticPr fontId="8"/>
  </si>
  <si>
    <t>愛媛</t>
    <rPh sb="0" eb="2">
      <t>エヒメ</t>
    </rPh>
    <phoneticPr fontId="8"/>
  </si>
  <si>
    <t>高知</t>
    <rPh sb="0" eb="2">
      <t>コウチ</t>
    </rPh>
    <phoneticPr fontId="8"/>
  </si>
  <si>
    <t>福岡</t>
    <rPh sb="0" eb="2">
      <t>フクオカ</t>
    </rPh>
    <phoneticPr fontId="8"/>
  </si>
  <si>
    <t>佐賀</t>
    <rPh sb="0" eb="2">
      <t>サガ</t>
    </rPh>
    <phoneticPr fontId="8"/>
  </si>
  <si>
    <t>長崎</t>
    <rPh sb="0" eb="2">
      <t>ナガサキ</t>
    </rPh>
    <phoneticPr fontId="8"/>
  </si>
  <si>
    <t>熊本</t>
    <rPh sb="0" eb="2">
      <t>クマモト</t>
    </rPh>
    <phoneticPr fontId="8"/>
  </si>
  <si>
    <t>大分</t>
    <rPh sb="0" eb="2">
      <t>オオイタ</t>
    </rPh>
    <phoneticPr fontId="8"/>
  </si>
  <si>
    <t>宮崎</t>
    <rPh sb="0" eb="2">
      <t>ミヤザキ</t>
    </rPh>
    <phoneticPr fontId="8"/>
  </si>
  <si>
    <t>鹿児島</t>
    <rPh sb="0" eb="3">
      <t>カゴシマ</t>
    </rPh>
    <phoneticPr fontId="8"/>
  </si>
  <si>
    <t>東京</t>
    <rPh sb="0" eb="2">
      <t>トウキョウ</t>
    </rPh>
    <phoneticPr fontId="8"/>
  </si>
  <si>
    <t>京都</t>
    <rPh sb="0" eb="2">
      <t>キョウト</t>
    </rPh>
    <phoneticPr fontId="8"/>
  </si>
  <si>
    <t>大阪</t>
    <rPh sb="0" eb="2">
      <t>オオサカ</t>
    </rPh>
    <phoneticPr fontId="8"/>
  </si>
  <si>
    <t>◯</t>
  </si>
  <si>
    <t>◯</t>
    <phoneticPr fontId="8"/>
  </si>
  <si>
    <t>翌日
午前着　</t>
    <phoneticPr fontId="8"/>
  </si>
  <si>
    <t>翌日
14時以降着　</t>
    <phoneticPr fontId="8"/>
  </si>
  <si>
    <t>翌日
夜間着　</t>
    <phoneticPr fontId="8"/>
  </si>
  <si>
    <t>翌々日
午前着</t>
    <phoneticPr fontId="8"/>
  </si>
  <si>
    <t>会員カード番号</t>
    <rPh sb="0" eb="2">
      <t>カイイン</t>
    </rPh>
    <rPh sb="5" eb="7">
      <t>バンゴウ</t>
    </rPh>
    <phoneticPr fontId="8"/>
  </si>
  <si>
    <t>ご登録携帯番号</t>
    <rPh sb="1" eb="3">
      <t>トウロク</t>
    </rPh>
    <rPh sb="3" eb="5">
      <t>ケイタイ</t>
    </rPh>
    <rPh sb="5" eb="7">
      <t>バンゴウ</t>
    </rPh>
    <phoneticPr fontId="8"/>
  </si>
  <si>
    <t>名義</t>
    <rPh sb="0" eb="2">
      <t>メイギ</t>
    </rPh>
    <phoneticPr fontId="8"/>
  </si>
  <si>
    <t>メールアドレス</t>
    <phoneticPr fontId="8"/>
  </si>
  <si>
    <t>問合せ日</t>
    <rPh sb="0" eb="1">
      <t>ト</t>
    </rPh>
    <rPh sb="1" eb="2">
      <t>ア</t>
    </rPh>
    <rPh sb="3" eb="4">
      <t>ヒ</t>
    </rPh>
    <phoneticPr fontId="8"/>
  </si>
  <si>
    <t>支払い</t>
    <rPh sb="0" eb="2">
      <t>シハラ</t>
    </rPh>
    <phoneticPr fontId="8"/>
  </si>
  <si>
    <t>経理
連絡</t>
    <rPh sb="0" eb="2">
      <t>ケイリ</t>
    </rPh>
    <rPh sb="3" eb="5">
      <t>レンラク</t>
    </rPh>
    <phoneticPr fontId="8"/>
  </si>
  <si>
    <t>ANNEX
請求発行</t>
    <rPh sb="6" eb="8">
      <t>セイキュウ</t>
    </rPh>
    <rPh sb="8" eb="10">
      <t>ハッコウ</t>
    </rPh>
    <phoneticPr fontId="8"/>
  </si>
  <si>
    <t>振込み確認</t>
    <rPh sb="0" eb="2">
      <t>フリコ</t>
    </rPh>
    <rPh sb="3" eb="5">
      <t>カクニン</t>
    </rPh>
    <phoneticPr fontId="8"/>
  </si>
  <si>
    <t>部門</t>
    <rPh sb="0" eb="2">
      <t>ブモン</t>
    </rPh>
    <phoneticPr fontId="8"/>
  </si>
  <si>
    <t>ポイント付与</t>
    <rPh sb="4" eb="6">
      <t>フヨ</t>
    </rPh>
    <phoneticPr fontId="8"/>
  </si>
  <si>
    <t>写真
送信</t>
    <rPh sb="0" eb="2">
      <t>シャシン</t>
    </rPh>
    <rPh sb="3" eb="5">
      <t>ソウシン</t>
    </rPh>
    <phoneticPr fontId="8"/>
  </si>
  <si>
    <t>札</t>
    <rPh sb="0" eb="1">
      <t>フダ</t>
    </rPh>
    <phoneticPr fontId="18"/>
  </si>
  <si>
    <t>企業</t>
    <rPh sb="0" eb="2">
      <t>キギョウ</t>
    </rPh>
    <phoneticPr fontId="18"/>
  </si>
  <si>
    <t>◎</t>
    <phoneticPr fontId="8"/>
  </si>
  <si>
    <t>あ</t>
    <phoneticPr fontId="8"/>
  </si>
  <si>
    <t>社名</t>
    <rPh sb="0" eb="1">
      <t>ミキ</t>
    </rPh>
    <phoneticPr fontId="8"/>
  </si>
  <si>
    <t>お届け先</t>
    <rPh sb="0" eb="2">
      <t>シャメイ</t>
    </rPh>
    <phoneticPr fontId="8"/>
  </si>
  <si>
    <t>振り分け用途</t>
    <rPh sb="0" eb="1">
      <t>フ</t>
    </rPh>
    <rPh sb="2" eb="3">
      <t>ワ</t>
    </rPh>
    <rPh sb="4" eb="6">
      <t>ヨウト</t>
    </rPh>
    <phoneticPr fontId="8"/>
  </si>
  <si>
    <t>表書き</t>
    <rPh sb="0" eb="2">
      <t>オモテガ</t>
    </rPh>
    <phoneticPr fontId="16"/>
  </si>
  <si>
    <t>お宛名</t>
    <rPh sb="1" eb="3">
      <t>アテナ</t>
    </rPh>
    <phoneticPr fontId="16"/>
  </si>
  <si>
    <t>ロゴ入れ</t>
    <rPh sb="2" eb="3">
      <t>イ</t>
    </rPh>
    <phoneticPr fontId="16"/>
  </si>
  <si>
    <t>選択してください</t>
    <rPh sb="0" eb="2">
      <t>センタク</t>
    </rPh>
    <phoneticPr fontId="8"/>
  </si>
  <si>
    <t>宅配便でお届け</t>
    <rPh sb="0" eb="3">
      <t>タクハイビン</t>
    </rPh>
    <rPh sb="5" eb="6">
      <t>トド</t>
    </rPh>
    <phoneticPr fontId="8"/>
  </si>
  <si>
    <t>直接お届け</t>
    <rPh sb="0" eb="2">
      <t>チョクセツ</t>
    </rPh>
    <rPh sb="3" eb="4">
      <t>トド</t>
    </rPh>
    <phoneticPr fontId="8"/>
  </si>
  <si>
    <t>港区</t>
    <rPh sb="0" eb="2">
      <t>ミナトク</t>
    </rPh>
    <phoneticPr fontId="8"/>
  </si>
  <si>
    <t>渋谷区</t>
    <rPh sb="0" eb="3">
      <t>シブヤク</t>
    </rPh>
    <phoneticPr fontId="8"/>
  </si>
  <si>
    <t>品川区</t>
    <rPh sb="0" eb="3">
      <t>シナガワク</t>
    </rPh>
    <phoneticPr fontId="8"/>
  </si>
  <si>
    <t>新宿区</t>
    <rPh sb="0" eb="3">
      <t>シンジュクク</t>
    </rPh>
    <phoneticPr fontId="8"/>
  </si>
  <si>
    <t>目黒区</t>
    <rPh sb="0" eb="3">
      <t>メグロク</t>
    </rPh>
    <phoneticPr fontId="8"/>
  </si>
  <si>
    <t>中央区</t>
    <rPh sb="0" eb="3">
      <t>チュウオウク</t>
    </rPh>
    <phoneticPr fontId="8"/>
  </si>
  <si>
    <t>文京区</t>
    <rPh sb="0" eb="3">
      <t>ブンキョウク</t>
    </rPh>
    <phoneticPr fontId="8"/>
  </si>
  <si>
    <t>千代田区</t>
    <rPh sb="0" eb="4">
      <t>チヨダク</t>
    </rPh>
    <phoneticPr fontId="8"/>
  </si>
  <si>
    <t>大田区</t>
    <rPh sb="0" eb="3">
      <t>オオタク</t>
    </rPh>
    <phoneticPr fontId="8"/>
  </si>
  <si>
    <t>世田谷区</t>
    <rPh sb="0" eb="4">
      <t>セタガヤク</t>
    </rPh>
    <phoneticPr fontId="8"/>
  </si>
  <si>
    <t>配送料金</t>
    <rPh sb="0" eb="4">
      <t>ハイソウリョウキン</t>
    </rPh>
    <phoneticPr fontId="8"/>
  </si>
  <si>
    <t>可否</t>
    <rPh sb="0" eb="2">
      <t>カヒ</t>
    </rPh>
    <phoneticPr fontId="8"/>
  </si>
  <si>
    <t>贈り主（注文者）の名前は必須ですが、お届け先の名前は書かなくても失礼にはなりません。</t>
    <rPh sb="19" eb="20">
      <t>トド</t>
    </rPh>
    <rPh sb="21" eb="22">
      <t>サキ</t>
    </rPh>
    <phoneticPr fontId="8"/>
  </si>
  <si>
    <t>ただし、ご出演お祝いや昇進のお祝いなど、お届け先も明記した方が良いケースもあります。</t>
    <rPh sb="5" eb="7">
      <t>シュツエン</t>
    </rPh>
    <rPh sb="8" eb="9">
      <t>イワ</t>
    </rPh>
    <rPh sb="11" eb="13">
      <t>ショウシン</t>
    </rPh>
    <rPh sb="15" eb="16">
      <t>イワ</t>
    </rPh>
    <rPh sb="21" eb="22">
      <t>トド</t>
    </rPh>
    <rPh sb="23" eb="24">
      <t>サキ</t>
    </rPh>
    <rPh sb="25" eb="27">
      <t>メイキ</t>
    </rPh>
    <rPh sb="29" eb="30">
      <t>ホウ</t>
    </rPh>
    <rPh sb="31" eb="32">
      <t>ヨ</t>
    </rPh>
    <phoneticPr fontId="8"/>
  </si>
  <si>
    <t>主な飾り文字</t>
    <rPh sb="0" eb="1">
      <t>オモ</t>
    </rPh>
    <rPh sb="2" eb="3">
      <t>カザ</t>
    </rPh>
    <rPh sb="4" eb="6">
      <t>モジ</t>
    </rPh>
    <phoneticPr fontId="8"/>
  </si>
  <si>
    <t>オススメの表記</t>
    <rPh sb="5" eb="7">
      <t>ヒョウキ</t>
    </rPh>
    <phoneticPr fontId="8"/>
  </si>
  <si>
    <t>お祝い全般</t>
    <phoneticPr fontId="8"/>
  </si>
  <si>
    <t>移転</t>
    <rPh sb="0" eb="2">
      <t>イテン</t>
    </rPh>
    <phoneticPr fontId="8"/>
  </si>
  <si>
    <t>就任・昇進</t>
    <rPh sb="0" eb="2">
      <t>シュウニン</t>
    </rPh>
    <rPh sb="3" eb="5">
      <t>ショウシン</t>
    </rPh>
    <phoneticPr fontId="8"/>
  </si>
  <si>
    <t>お届け先名を加える</t>
    <phoneticPr fontId="8"/>
  </si>
  <si>
    <t>送り主名のみ</t>
    <phoneticPr fontId="8"/>
  </si>
  <si>
    <t>御祝、祝</t>
    <rPh sb="3" eb="4">
      <t>シュク</t>
    </rPh>
    <phoneticPr fontId="8"/>
  </si>
  <si>
    <t>開業</t>
    <rPh sb="0" eb="2">
      <t>カイギョウ</t>
    </rPh>
    <phoneticPr fontId="8"/>
  </si>
  <si>
    <t>企業様宛</t>
    <rPh sb="0" eb="2">
      <t>キギョウ</t>
    </rPh>
    <rPh sb="2" eb="3">
      <t>サマ</t>
    </rPh>
    <rPh sb="3" eb="4">
      <t>アテ</t>
    </rPh>
    <phoneticPr fontId="8"/>
  </si>
  <si>
    <t>周年</t>
    <rPh sb="0" eb="2">
      <t>シュウネン</t>
    </rPh>
    <phoneticPr fontId="8"/>
  </si>
  <si>
    <t>御祝、祝◯周年、◯周年御祝</t>
    <rPh sb="3" eb="4">
      <t>シュク</t>
    </rPh>
    <rPh sb="5" eb="7">
      <t>シュウネン</t>
    </rPh>
    <rPh sb="9" eb="11">
      <t>シュウネン</t>
    </rPh>
    <rPh sb="11" eb="13">
      <t>オイワ</t>
    </rPh>
    <phoneticPr fontId="8"/>
  </si>
  <si>
    <t>開店</t>
    <rPh sb="0" eb="2">
      <t>カイテン</t>
    </rPh>
    <phoneticPr fontId="8"/>
  </si>
  <si>
    <t>開院</t>
    <rPh sb="0" eb="2">
      <t>カイイン</t>
    </rPh>
    <phoneticPr fontId="8"/>
  </si>
  <si>
    <t>選挙応援</t>
    <phoneticPr fontId="8"/>
  </si>
  <si>
    <t>当選</t>
    <phoneticPr fontId="8"/>
  </si>
  <si>
    <t>祈御当選、必勝祈願、陣中御見舞</t>
    <phoneticPr fontId="8"/>
  </si>
  <si>
    <t>公演・講演の出演</t>
    <phoneticPr fontId="8"/>
  </si>
  <si>
    <t>受賞のお祝い</t>
    <phoneticPr fontId="8"/>
  </si>
  <si>
    <t>御祝、祝○○賞、受賞御祝</t>
    <rPh sb="0" eb="2">
      <t>オイワ</t>
    </rPh>
    <phoneticPr fontId="8"/>
  </si>
  <si>
    <t>楽屋へ届ける場合</t>
    <phoneticPr fontId="8"/>
  </si>
  <si>
    <t>個人様宛</t>
    <rPh sb="0" eb="2">
      <t>コジン</t>
    </rPh>
    <rPh sb="2" eb="3">
      <t>サマ</t>
    </rPh>
    <rPh sb="3" eb="4">
      <t>アテ</t>
    </rPh>
    <phoneticPr fontId="8"/>
  </si>
  <si>
    <t>お店</t>
    <rPh sb="1" eb="2">
      <t>ミセ</t>
    </rPh>
    <phoneticPr fontId="8"/>
  </si>
  <si>
    <t>予約状況により
お引き受けできない
可能性もあります</t>
    <rPh sb="0" eb="2">
      <t>ヨヤク</t>
    </rPh>
    <rPh sb="2" eb="4">
      <t>ジョウキョウ</t>
    </rPh>
    <rPh sb="9" eb="10">
      <t>ヒ</t>
    </rPh>
    <rPh sb="11" eb="12">
      <t>ウ</t>
    </rPh>
    <rPh sb="18" eb="21">
      <t>カノウセイ</t>
    </rPh>
    <phoneticPr fontId="8"/>
  </si>
  <si>
    <t>都内</t>
    <rPh sb="0" eb="2">
      <t>トナイ</t>
    </rPh>
    <phoneticPr fontId="8"/>
  </si>
  <si>
    <t>商品代</t>
    <rPh sb="0" eb="3">
      <t>ショウヒンダイ</t>
    </rPh>
    <phoneticPr fontId="8"/>
  </si>
  <si>
    <t>配送エリア</t>
    <rPh sb="0" eb="2">
      <t>ハイソウ</t>
    </rPh>
    <phoneticPr fontId="8"/>
  </si>
  <si>
    <t>全国</t>
    <rPh sb="0" eb="2">
      <t>ゼンコク</t>
    </rPh>
    <phoneticPr fontId="8"/>
  </si>
  <si>
    <t>―</t>
    <phoneticPr fontId="8"/>
  </si>
  <si>
    <t>南東北</t>
    <rPh sb="0" eb="1">
      <t>ミナミ</t>
    </rPh>
    <rPh sb="1" eb="3">
      <t>トウホク</t>
    </rPh>
    <phoneticPr fontId="8"/>
  </si>
  <si>
    <t>関西</t>
    <rPh sb="0" eb="2">
      <t>カンサイ</t>
    </rPh>
    <phoneticPr fontId="8"/>
  </si>
  <si>
    <t>中国</t>
    <rPh sb="0" eb="2">
      <t>チュウゴク</t>
    </rPh>
    <phoneticPr fontId="8"/>
  </si>
  <si>
    <t>北九州</t>
    <rPh sb="0" eb="3">
      <t>キタキュウシュウ</t>
    </rPh>
    <phoneticPr fontId="8"/>
  </si>
  <si>
    <t>南九州</t>
    <rPh sb="0" eb="1">
      <t>ミナミ</t>
    </rPh>
    <rPh sb="1" eb="3">
      <t>キュウシュウ</t>
    </rPh>
    <phoneticPr fontId="8"/>
  </si>
  <si>
    <t>北東北、南東北、関東、信越、北陸、中部</t>
    <rPh sb="0" eb="3">
      <t>キタトウホク</t>
    </rPh>
    <rPh sb="4" eb="7">
      <t>ミナミトウホク</t>
    </rPh>
    <rPh sb="8" eb="10">
      <t>カントウ</t>
    </rPh>
    <rPh sb="11" eb="13">
      <t>シンエツ</t>
    </rPh>
    <rPh sb="14" eb="16">
      <t>ホクリク</t>
    </rPh>
    <rPh sb="17" eb="19">
      <t>チュウブ</t>
    </rPh>
    <phoneticPr fontId="8"/>
  </si>
  <si>
    <t>中国、四国</t>
    <rPh sb="0" eb="2">
      <t>チュウゴク</t>
    </rPh>
    <rPh sb="3" eb="5">
      <t>シコク</t>
    </rPh>
    <phoneticPr fontId="8"/>
  </si>
  <si>
    <t>別途費用</t>
    <rPh sb="0" eb="2">
      <t>ベット</t>
    </rPh>
    <rPh sb="2" eb="4">
      <t>ヒヨウ</t>
    </rPh>
    <phoneticPr fontId="8"/>
  </si>
  <si>
    <t>送り主様</t>
    <rPh sb="0" eb="1">
      <t>オク</t>
    </rPh>
    <rPh sb="2" eb="3">
      <t>ヌシ</t>
    </rPh>
    <rPh sb="3" eb="4">
      <t>サマ</t>
    </rPh>
    <phoneticPr fontId="8"/>
  </si>
  <si>
    <t>都道府県</t>
    <rPh sb="0" eb="4">
      <t>トドウフケン</t>
    </rPh>
    <phoneticPr fontId="8"/>
  </si>
  <si>
    <t>火</t>
    <rPh sb="0" eb="1">
      <t>カ</t>
    </rPh>
    <phoneticPr fontId="8"/>
  </si>
  <si>
    <t>水</t>
    <rPh sb="0" eb="1">
      <t>スイ</t>
    </rPh>
    <phoneticPr fontId="8"/>
  </si>
  <si>
    <t>木</t>
    <rPh sb="0" eb="1">
      <t>モク</t>
    </rPh>
    <phoneticPr fontId="8"/>
  </si>
  <si>
    <t>金</t>
    <rPh sb="0" eb="1">
      <t>キン</t>
    </rPh>
    <phoneticPr fontId="8"/>
  </si>
  <si>
    <t>土</t>
    <rPh sb="0" eb="1">
      <t>ド</t>
    </rPh>
    <phoneticPr fontId="8"/>
  </si>
  <si>
    <t>日</t>
    <rPh sb="0" eb="1">
      <t>ヒ</t>
    </rPh>
    <phoneticPr fontId="8"/>
  </si>
  <si>
    <t>お届け日</t>
    <rPh sb="1" eb="2">
      <t>トド</t>
    </rPh>
    <rPh sb="3" eb="4">
      <t>ヒ</t>
    </rPh>
    <phoneticPr fontId="8"/>
  </si>
  <si>
    <t>前の週の水曜日まで</t>
    <rPh sb="0" eb="1">
      <t>マエ</t>
    </rPh>
    <rPh sb="2" eb="3">
      <t>シュウ</t>
    </rPh>
    <rPh sb="4" eb="7">
      <t>スイヨウビ</t>
    </rPh>
    <phoneticPr fontId="8"/>
  </si>
  <si>
    <t>前の週の金曜日まで</t>
    <rPh sb="0" eb="1">
      <t>マエ</t>
    </rPh>
    <rPh sb="2" eb="3">
      <t>シュウ</t>
    </rPh>
    <rPh sb="4" eb="5">
      <t>キン</t>
    </rPh>
    <phoneticPr fontId="8"/>
  </si>
  <si>
    <t>ご注文期限</t>
    <rPh sb="1" eb="3">
      <t>チュウモン</t>
    </rPh>
    <rPh sb="3" eb="5">
      <t>キゲン</t>
    </rPh>
    <phoneticPr fontId="8"/>
  </si>
  <si>
    <t>月曜日まで</t>
    <rPh sb="0" eb="3">
      <t>ゲツヨウビ</t>
    </rPh>
    <phoneticPr fontId="8"/>
  </si>
  <si>
    <t>水曜日まで</t>
    <rPh sb="0" eb="3">
      <t>スイヨウビ</t>
    </rPh>
    <phoneticPr fontId="8"/>
  </si>
  <si>
    <t>部署・役職</t>
    <rPh sb="0" eb="2">
      <t>ブショ</t>
    </rPh>
    <rPh sb="3" eb="5">
      <t>ヤクショク</t>
    </rPh>
    <phoneticPr fontId="18"/>
  </si>
  <si>
    <t>氏名</t>
    <rPh sb="0" eb="2">
      <t>シメイ</t>
    </rPh>
    <phoneticPr fontId="18"/>
  </si>
  <si>
    <t>TEL</t>
    <phoneticPr fontId="18"/>
  </si>
  <si>
    <t>mail</t>
    <phoneticPr fontId="18"/>
  </si>
  <si>
    <t>送付方法</t>
    <rPh sb="0" eb="2">
      <t>ソウフ</t>
    </rPh>
    <rPh sb="2" eb="4">
      <t>ホウホウ</t>
    </rPh>
    <phoneticPr fontId="18"/>
  </si>
  <si>
    <t>表書き</t>
    <rPh sb="0" eb="2">
      <t>オモテガ</t>
    </rPh>
    <phoneticPr fontId="8"/>
  </si>
  <si>
    <t>お宛名</t>
    <rPh sb="1" eb="3">
      <t>アテナ</t>
    </rPh>
    <phoneticPr fontId="8"/>
  </si>
  <si>
    <t>会員証番号</t>
    <phoneticPr fontId="8"/>
  </si>
  <si>
    <t>名義</t>
    <phoneticPr fontId="8"/>
  </si>
  <si>
    <t>届け先 都道府県</t>
    <phoneticPr fontId="8"/>
  </si>
  <si>
    <t>ご注文商品</t>
    <rPh sb="1" eb="3">
      <t>チュウモン</t>
    </rPh>
    <rPh sb="3" eb="5">
      <t>ショウヒン</t>
    </rPh>
    <phoneticPr fontId="8"/>
  </si>
  <si>
    <t>宅配便送料</t>
    <rPh sb="0" eb="3">
      <t>タクハイビン</t>
    </rPh>
    <rPh sb="3" eb="5">
      <t>ソウリョウ</t>
    </rPh>
    <phoneticPr fontId="8"/>
  </si>
  <si>
    <t>配送箱</t>
    <rPh sb="0" eb="3">
      <t>ハイソウバコ</t>
    </rPh>
    <phoneticPr fontId="8"/>
  </si>
  <si>
    <t>ご注文ご担当者様</t>
    <rPh sb="1" eb="3">
      <t>チュウモン</t>
    </rPh>
    <rPh sb="4" eb="7">
      <t>タントウシャ</t>
    </rPh>
    <rPh sb="7" eb="8">
      <t>サマ</t>
    </rPh>
    <phoneticPr fontId="8"/>
  </si>
  <si>
    <t>税抜き</t>
    <rPh sb="0" eb="2">
      <t>ゼイヌ</t>
    </rPh>
    <phoneticPr fontId="8"/>
  </si>
  <si>
    <t>税込み</t>
    <rPh sb="0" eb="2">
      <t>ゼイコ</t>
    </rPh>
    <phoneticPr fontId="8"/>
  </si>
  <si>
    <t>ポイントアプリ</t>
    <phoneticPr fontId="8"/>
  </si>
  <si>
    <t>　 お届け地域も一部に限らせていただいております</t>
    <phoneticPr fontId="8"/>
  </si>
  <si>
    <t>※直接お届けは 商品代 33,000円から（別途送料）となり</t>
    <rPh sb="1" eb="3">
      <t>チョクセツ</t>
    </rPh>
    <rPh sb="4" eb="5">
      <t>トド</t>
    </rPh>
    <rPh sb="8" eb="11">
      <t>ショウヒンダイ</t>
    </rPh>
    <rPh sb="18" eb="19">
      <t>エン</t>
    </rPh>
    <rPh sb="22" eb="24">
      <t>ベット</t>
    </rPh>
    <rPh sb="24" eb="26">
      <t>ソウリョウ</t>
    </rPh>
    <phoneticPr fontId="8"/>
  </si>
  <si>
    <t>下記項目をご確認いただけましたらチェックをしてください</t>
    <rPh sb="0" eb="2">
      <t>カキ</t>
    </rPh>
    <rPh sb="2" eb="4">
      <t>コウモク</t>
    </rPh>
    <rPh sb="6" eb="8">
      <t>カクニン</t>
    </rPh>
    <phoneticPr fontId="8"/>
  </si>
  <si>
    <t>確認しました</t>
    <rPh sb="0" eb="2">
      <t>カクニン</t>
    </rPh>
    <phoneticPr fontId="8"/>
  </si>
  <si>
    <t>・お作りしたお花の写真は発送後1週間以内にお送りしています。</t>
    <rPh sb="2" eb="3">
      <t>ツク</t>
    </rPh>
    <rPh sb="7" eb="8">
      <t>ハナ</t>
    </rPh>
    <rPh sb="9" eb="11">
      <t>シャシン</t>
    </rPh>
    <rPh sb="12" eb="15">
      <t>ハッソウゴ</t>
    </rPh>
    <rPh sb="16" eb="18">
      <t>シュウカン</t>
    </rPh>
    <rPh sb="18" eb="20">
      <t>イナイ</t>
    </rPh>
    <rPh sb="22" eb="23">
      <t>オク</t>
    </rPh>
    <phoneticPr fontId="8"/>
  </si>
  <si>
    <t>・宅配便の到着確認は原則致しておりません。ご不在等の対応はこちらでは致しかねます。</t>
    <rPh sb="1" eb="4">
      <t>タクハイビン</t>
    </rPh>
    <rPh sb="5" eb="7">
      <t>トウチャク</t>
    </rPh>
    <rPh sb="7" eb="9">
      <t>カクニン</t>
    </rPh>
    <rPh sb="10" eb="12">
      <t>ゲンソク</t>
    </rPh>
    <rPh sb="12" eb="13">
      <t>イタ</t>
    </rPh>
    <rPh sb="22" eb="24">
      <t>フザイ</t>
    </rPh>
    <rPh sb="24" eb="25">
      <t>トウ</t>
    </rPh>
    <rPh sb="26" eb="28">
      <t>タイオウ</t>
    </rPh>
    <rPh sb="34" eb="35">
      <t>イタ</t>
    </rPh>
    <phoneticPr fontId="8"/>
  </si>
  <si>
    <t>・お花は生物です。天候等の影響で予定通り入荷せずご希望に添えない場合もございます。</t>
    <rPh sb="2" eb="3">
      <t>ハナ</t>
    </rPh>
    <rPh sb="4" eb="6">
      <t>ナマモノ</t>
    </rPh>
    <rPh sb="9" eb="11">
      <t>テンコウ</t>
    </rPh>
    <rPh sb="11" eb="12">
      <t>トウ</t>
    </rPh>
    <rPh sb="13" eb="15">
      <t>エイキョウ</t>
    </rPh>
    <rPh sb="16" eb="18">
      <t>ヨテイ</t>
    </rPh>
    <rPh sb="18" eb="19">
      <t>ツウ</t>
    </rPh>
    <rPh sb="20" eb="22">
      <t>ニュウカ</t>
    </rPh>
    <phoneticPr fontId="8"/>
  </si>
  <si>
    <t>・当日、翌日着など急なご依頼の場合は、メール、お電話、両方でご連絡ください。</t>
    <rPh sb="1" eb="3">
      <t>トウジツ</t>
    </rPh>
    <rPh sb="4" eb="6">
      <t>ヨクジツ</t>
    </rPh>
    <rPh sb="6" eb="7">
      <t>チャク</t>
    </rPh>
    <rPh sb="9" eb="10">
      <t>キュウ</t>
    </rPh>
    <rPh sb="12" eb="14">
      <t>イライ</t>
    </rPh>
    <rPh sb="15" eb="17">
      <t>バアイ</t>
    </rPh>
    <rPh sb="24" eb="26">
      <t>デンワ</t>
    </rPh>
    <rPh sb="27" eb="29">
      <t>リョウホウ</t>
    </rPh>
    <rPh sb="31" eb="33">
      <t>レンラク</t>
    </rPh>
    <phoneticPr fontId="8"/>
  </si>
  <si>
    <t>mail</t>
    <phoneticPr fontId="8"/>
  </si>
  <si>
    <t>●●さん
お誕生日おめでとうございます！
今年1年が素晴らしい年になりますように。
株式会社花華　　代表取締役　　青山花子</t>
    <phoneticPr fontId="8"/>
  </si>
  <si>
    <t>アレンジメント</t>
    <phoneticPr fontId="8"/>
  </si>
  <si>
    <t>シェアフラワー</t>
    <phoneticPr fontId="8"/>
  </si>
  <si>
    <t>バースデーケーキアレンジメント</t>
    <phoneticPr fontId="8"/>
  </si>
  <si>
    <t>ヒノキスタンド花</t>
    <rPh sb="7" eb="8">
      <t>ハナ</t>
    </rPh>
    <phoneticPr fontId="8"/>
  </si>
  <si>
    <t>スタンド花</t>
    <rPh sb="4" eb="5">
      <t>ハナ</t>
    </rPh>
    <phoneticPr fontId="8"/>
  </si>
  <si>
    <t>プレミアムスタンド花</t>
    <rPh sb="9" eb="10">
      <t>ハナ</t>
    </rPh>
    <phoneticPr fontId="8"/>
  </si>
  <si>
    <t>フラワー＆グリーン＃1</t>
    <phoneticPr fontId="8"/>
  </si>
  <si>
    <t>フラワー＆グリーン＃2</t>
    <phoneticPr fontId="8"/>
  </si>
  <si>
    <t>ロングブーケ（花束）</t>
    <phoneticPr fontId="8"/>
  </si>
  <si>
    <t>セット商品</t>
    <phoneticPr fontId="8"/>
  </si>
  <si>
    <t>胡蝶蘭</t>
    <phoneticPr fontId="8"/>
  </si>
  <si>
    <t>会場装飾</t>
    <phoneticPr fontId="8"/>
  </si>
  <si>
    <t>その他</t>
    <phoneticPr fontId="8"/>
  </si>
  <si>
    <t>商品（オーダーシートに表示）</t>
    <rPh sb="0" eb="2">
      <t>ショウヒン</t>
    </rPh>
    <rPh sb="11" eb="13">
      <t>ヒョウジ</t>
    </rPh>
    <phoneticPr fontId="8"/>
  </si>
  <si>
    <t>価格の下限はございません</t>
    <rPh sb="0" eb="2">
      <t>カカク</t>
    </rPh>
    <rPh sb="3" eb="5">
      <t>カゲン</t>
    </rPh>
    <phoneticPr fontId="8"/>
  </si>
  <si>
    <t xml:space="preserve">
配送箱の全辺計が160cm以内でないと配送できないためです</t>
    <rPh sb="1" eb="3">
      <t>ハイソウ</t>
    </rPh>
    <phoneticPr fontId="8"/>
  </si>
  <si>
    <t>下記NG商品以外</t>
    <rPh sb="0" eb="2">
      <t>カキ</t>
    </rPh>
    <rPh sb="4" eb="6">
      <t>ショウヒン</t>
    </rPh>
    <rPh sb="6" eb="8">
      <t>イガイ</t>
    </rPh>
    <phoneticPr fontId="8"/>
  </si>
  <si>
    <t>品物問わず、お届け可能です</t>
    <rPh sb="0" eb="2">
      <t>シナモノ</t>
    </rPh>
    <rPh sb="2" eb="3">
      <t>ト</t>
    </rPh>
    <rPh sb="7" eb="8">
      <t>トド</t>
    </rPh>
    <rPh sb="9" eb="11">
      <t>カノウ</t>
    </rPh>
    <phoneticPr fontId="8"/>
  </si>
  <si>
    <t>都内一部エリア</t>
    <rPh sb="0" eb="2">
      <t>トナイ</t>
    </rPh>
    <rPh sb="2" eb="4">
      <t>イチブ</t>
    </rPh>
    <phoneticPr fontId="8"/>
  </si>
  <si>
    <t>項目</t>
    <rPh sb="0" eb="2">
      <t>コウモク</t>
    </rPh>
    <phoneticPr fontId="8"/>
  </si>
  <si>
    <t>市区町村</t>
    <rPh sb="0" eb="4">
      <t>シクチョウソン</t>
    </rPh>
    <phoneticPr fontId="8"/>
  </si>
  <si>
    <t>届け先 市区町村</t>
    <rPh sb="4" eb="8">
      <t>シクチョウソン</t>
    </rPh>
    <phoneticPr fontId="8"/>
  </si>
  <si>
    <t>お届け可能</t>
    <rPh sb="1" eb="2">
      <t>トド</t>
    </rPh>
    <rPh sb="3" eb="5">
      <t>カノウ</t>
    </rPh>
    <phoneticPr fontId="8"/>
  </si>
  <si>
    <t>江戸川区</t>
    <rPh sb="0" eb="4">
      <t>エドガワク</t>
    </rPh>
    <phoneticPr fontId="8"/>
  </si>
  <si>
    <t>お届け不可</t>
    <rPh sb="1" eb="2">
      <t>トド</t>
    </rPh>
    <rPh sb="3" eb="5">
      <t>フカ</t>
    </rPh>
    <phoneticPr fontId="8"/>
  </si>
  <si>
    <t>直接お届け</t>
    <phoneticPr fontId="8"/>
  </si>
  <si>
    <t>台東区</t>
    <rPh sb="0" eb="3">
      <t>タイトウク</t>
    </rPh>
    <phoneticPr fontId="8"/>
  </si>
  <si>
    <t>墨田区</t>
    <rPh sb="0" eb="3">
      <t>スミダク</t>
    </rPh>
    <phoneticPr fontId="8"/>
  </si>
  <si>
    <t>江東区</t>
    <rPh sb="0" eb="3">
      <t>コウトウク</t>
    </rPh>
    <phoneticPr fontId="8"/>
  </si>
  <si>
    <t>中野区</t>
    <rPh sb="0" eb="3">
      <t>ナカノク</t>
    </rPh>
    <phoneticPr fontId="8"/>
  </si>
  <si>
    <t>杉並区</t>
    <rPh sb="0" eb="3">
      <t>スギナミク</t>
    </rPh>
    <phoneticPr fontId="8"/>
  </si>
  <si>
    <t>豊島区</t>
    <rPh sb="0" eb="3">
      <t>トシマク</t>
    </rPh>
    <phoneticPr fontId="8"/>
  </si>
  <si>
    <t>北区</t>
    <rPh sb="0" eb="2">
      <t>キタク</t>
    </rPh>
    <phoneticPr fontId="8"/>
  </si>
  <si>
    <t>荒川区</t>
    <rPh sb="0" eb="3">
      <t>アラカワク</t>
    </rPh>
    <phoneticPr fontId="8"/>
  </si>
  <si>
    <t>板橋区</t>
    <rPh sb="0" eb="3">
      <t>イタバシク</t>
    </rPh>
    <phoneticPr fontId="8"/>
  </si>
  <si>
    <t>練馬区</t>
    <rPh sb="0" eb="3">
      <t>ネリマク</t>
    </rPh>
    <phoneticPr fontId="8"/>
  </si>
  <si>
    <t>足立区</t>
    <rPh sb="0" eb="3">
      <t>アダチク</t>
    </rPh>
    <phoneticPr fontId="8"/>
  </si>
  <si>
    <t>葛飾区</t>
    <rPh sb="0" eb="3">
      <t>カツシカク</t>
    </rPh>
    <phoneticPr fontId="8"/>
  </si>
  <si>
    <t>立川市</t>
    <rPh sb="0" eb="3">
      <t>タチカワシ</t>
    </rPh>
    <phoneticPr fontId="8"/>
  </si>
  <si>
    <t>武蔵野市</t>
    <rPh sb="0" eb="4">
      <t>ムサシノシ</t>
    </rPh>
    <phoneticPr fontId="8"/>
  </si>
  <si>
    <t>三鷹市</t>
    <rPh sb="0" eb="3">
      <t>ミタカシ</t>
    </rPh>
    <phoneticPr fontId="8"/>
  </si>
  <si>
    <t>青梅市</t>
    <rPh sb="0" eb="3">
      <t>オウメシ</t>
    </rPh>
    <phoneticPr fontId="8"/>
  </si>
  <si>
    <t>府中市</t>
    <rPh sb="0" eb="3">
      <t>フチュウシ</t>
    </rPh>
    <phoneticPr fontId="8"/>
  </si>
  <si>
    <t>昭島市</t>
    <rPh sb="0" eb="3">
      <t>アキシマシ</t>
    </rPh>
    <phoneticPr fontId="8"/>
  </si>
  <si>
    <t>調布市</t>
    <rPh sb="0" eb="3">
      <t>チョウフシ</t>
    </rPh>
    <phoneticPr fontId="8"/>
  </si>
  <si>
    <t>町田市</t>
    <rPh sb="0" eb="3">
      <t>マチダシ</t>
    </rPh>
    <phoneticPr fontId="8"/>
  </si>
  <si>
    <t>小金井市</t>
    <rPh sb="0" eb="4">
      <t>コガネイシ</t>
    </rPh>
    <phoneticPr fontId="8"/>
  </si>
  <si>
    <t>小平市</t>
    <rPh sb="0" eb="3">
      <t>コダイラシ</t>
    </rPh>
    <phoneticPr fontId="8"/>
  </si>
  <si>
    <t>日野市</t>
    <rPh sb="0" eb="1">
      <t>ヒ</t>
    </rPh>
    <rPh sb="1" eb="2">
      <t>ノ</t>
    </rPh>
    <rPh sb="2" eb="3">
      <t>シ</t>
    </rPh>
    <phoneticPr fontId="8"/>
  </si>
  <si>
    <t>東村山市</t>
    <rPh sb="0" eb="1">
      <t>ヒガシ</t>
    </rPh>
    <rPh sb="1" eb="4">
      <t>ムラヤマシ</t>
    </rPh>
    <phoneticPr fontId="8"/>
  </si>
  <si>
    <t>国分寺市</t>
    <rPh sb="0" eb="4">
      <t>コクブンジシ</t>
    </rPh>
    <phoneticPr fontId="8"/>
  </si>
  <si>
    <t>国立市</t>
    <rPh sb="0" eb="2">
      <t>クニタチ</t>
    </rPh>
    <rPh sb="2" eb="3">
      <t>シ</t>
    </rPh>
    <phoneticPr fontId="8"/>
  </si>
  <si>
    <t>福生市</t>
    <rPh sb="0" eb="3">
      <t>フッサシ</t>
    </rPh>
    <phoneticPr fontId="8"/>
  </si>
  <si>
    <t>狛江市</t>
    <rPh sb="0" eb="3">
      <t>コマエシ</t>
    </rPh>
    <phoneticPr fontId="8"/>
  </si>
  <si>
    <t>東大和市</t>
    <rPh sb="0" eb="1">
      <t>ヒガシ</t>
    </rPh>
    <rPh sb="1" eb="4">
      <t>ヤマトシ</t>
    </rPh>
    <phoneticPr fontId="8"/>
  </si>
  <si>
    <t>清瀬市</t>
    <rPh sb="0" eb="3">
      <t>キヨセシ</t>
    </rPh>
    <phoneticPr fontId="8"/>
  </si>
  <si>
    <t>東久留米市</t>
    <rPh sb="0" eb="5">
      <t>ヒガシクルメシ</t>
    </rPh>
    <phoneticPr fontId="8"/>
  </si>
  <si>
    <t>武蔵村山市</t>
    <rPh sb="0" eb="5">
      <t>ムサシムラヤマシ</t>
    </rPh>
    <phoneticPr fontId="8"/>
  </si>
  <si>
    <t>多摩市</t>
    <rPh sb="0" eb="3">
      <t>タマシ</t>
    </rPh>
    <phoneticPr fontId="8"/>
  </si>
  <si>
    <t>稲城市</t>
    <rPh sb="0" eb="2">
      <t>イナギ</t>
    </rPh>
    <rPh sb="2" eb="3">
      <t>シ</t>
    </rPh>
    <phoneticPr fontId="8"/>
  </si>
  <si>
    <t>羽村市</t>
    <rPh sb="0" eb="1">
      <t>ハネ</t>
    </rPh>
    <rPh sb="2" eb="3">
      <t>シ</t>
    </rPh>
    <phoneticPr fontId="8"/>
  </si>
  <si>
    <t>あきる野市</t>
    <rPh sb="3" eb="4">
      <t>ノ</t>
    </rPh>
    <rPh sb="4" eb="5">
      <t>シ</t>
    </rPh>
    <phoneticPr fontId="8"/>
  </si>
  <si>
    <t>西東京市</t>
    <rPh sb="0" eb="3">
      <t>ニシトウキョウ</t>
    </rPh>
    <rPh sb="3" eb="4">
      <t>シ</t>
    </rPh>
    <phoneticPr fontId="8"/>
  </si>
  <si>
    <t>瑞穂町</t>
    <rPh sb="0" eb="2">
      <t>ミズホ</t>
    </rPh>
    <rPh sb="2" eb="3">
      <t>マチ</t>
    </rPh>
    <phoneticPr fontId="8"/>
  </si>
  <si>
    <t>日の出町</t>
    <rPh sb="0" eb="1">
      <t>ヒ</t>
    </rPh>
    <rPh sb="2" eb="3">
      <t>デ</t>
    </rPh>
    <rPh sb="3" eb="4">
      <t>マチ</t>
    </rPh>
    <phoneticPr fontId="8"/>
  </si>
  <si>
    <t>楢原村</t>
    <rPh sb="0" eb="2">
      <t>ナラハラ</t>
    </rPh>
    <rPh sb="2" eb="3">
      <t>ムラ</t>
    </rPh>
    <phoneticPr fontId="8"/>
  </si>
  <si>
    <t>奥多摩町</t>
    <rPh sb="0" eb="3">
      <t>オクタマ</t>
    </rPh>
    <rPh sb="3" eb="4">
      <t>マチ</t>
    </rPh>
    <phoneticPr fontId="8"/>
  </si>
  <si>
    <t>大島町</t>
    <rPh sb="0" eb="2">
      <t>オオシマ</t>
    </rPh>
    <rPh sb="2" eb="3">
      <t>マチ</t>
    </rPh>
    <phoneticPr fontId="8"/>
  </si>
  <si>
    <t>利島村</t>
    <rPh sb="0" eb="2">
      <t>トシマ</t>
    </rPh>
    <rPh sb="2" eb="3">
      <t>ムラ</t>
    </rPh>
    <phoneticPr fontId="8"/>
  </si>
  <si>
    <t>新島村</t>
    <rPh sb="0" eb="1">
      <t>シン</t>
    </rPh>
    <rPh sb="1" eb="2">
      <t>シマ</t>
    </rPh>
    <rPh sb="2" eb="3">
      <t>ムラ</t>
    </rPh>
    <phoneticPr fontId="8"/>
  </si>
  <si>
    <t>神津島村</t>
    <rPh sb="0" eb="1">
      <t>カミ</t>
    </rPh>
    <rPh sb="1" eb="2">
      <t>ツ</t>
    </rPh>
    <rPh sb="2" eb="3">
      <t>シマ</t>
    </rPh>
    <rPh sb="3" eb="4">
      <t>ムラ</t>
    </rPh>
    <phoneticPr fontId="8"/>
  </si>
  <si>
    <t>三宅村</t>
    <rPh sb="0" eb="2">
      <t>ミヤケ</t>
    </rPh>
    <rPh sb="2" eb="3">
      <t>ムラ</t>
    </rPh>
    <phoneticPr fontId="8"/>
  </si>
  <si>
    <t>御蔵島村</t>
    <rPh sb="0" eb="1">
      <t>ゴ</t>
    </rPh>
    <rPh sb="1" eb="2">
      <t>クラ</t>
    </rPh>
    <rPh sb="2" eb="3">
      <t>シマ</t>
    </rPh>
    <rPh sb="3" eb="4">
      <t>ムラ</t>
    </rPh>
    <phoneticPr fontId="8"/>
  </si>
  <si>
    <t>八丈町</t>
    <rPh sb="0" eb="1">
      <t>ハチ</t>
    </rPh>
    <rPh sb="1" eb="2">
      <t>ジョウ</t>
    </rPh>
    <rPh sb="2" eb="3">
      <t>マチ</t>
    </rPh>
    <phoneticPr fontId="8"/>
  </si>
  <si>
    <t>青ヶ島村</t>
    <rPh sb="0" eb="3">
      <t>アオガシマ</t>
    </rPh>
    <rPh sb="3" eb="4">
      <t>ムラ</t>
    </rPh>
    <phoneticPr fontId="8"/>
  </si>
  <si>
    <t>小笠原村</t>
    <rPh sb="0" eb="3">
      <t>オガサワラ</t>
    </rPh>
    <rPh sb="3" eb="4">
      <t>ムラ</t>
    </rPh>
    <phoneticPr fontId="8"/>
  </si>
  <si>
    <t>港</t>
    <phoneticPr fontId="8"/>
  </si>
  <si>
    <t>渋谷</t>
    <phoneticPr fontId="8"/>
  </si>
  <si>
    <t>品川</t>
    <phoneticPr fontId="8"/>
  </si>
  <si>
    <t>新宿</t>
    <phoneticPr fontId="8"/>
  </si>
  <si>
    <t>目黒</t>
    <phoneticPr fontId="8"/>
  </si>
  <si>
    <t>中央</t>
    <phoneticPr fontId="8"/>
  </si>
  <si>
    <t>文京</t>
    <phoneticPr fontId="8"/>
  </si>
  <si>
    <t>千代田</t>
    <phoneticPr fontId="8"/>
  </si>
  <si>
    <t>大田</t>
    <phoneticPr fontId="8"/>
  </si>
  <si>
    <t>世田谷</t>
    <phoneticPr fontId="8"/>
  </si>
  <si>
    <t>台東</t>
    <phoneticPr fontId="8"/>
  </si>
  <si>
    <t>墨田</t>
    <phoneticPr fontId="8"/>
  </si>
  <si>
    <t>江東</t>
    <phoneticPr fontId="8"/>
  </si>
  <si>
    <t>中野</t>
    <phoneticPr fontId="8"/>
  </si>
  <si>
    <t>杉並</t>
    <phoneticPr fontId="8"/>
  </si>
  <si>
    <t>豊島</t>
    <phoneticPr fontId="8"/>
  </si>
  <si>
    <t>北</t>
    <phoneticPr fontId="8"/>
  </si>
  <si>
    <t>荒川</t>
    <phoneticPr fontId="8"/>
  </si>
  <si>
    <t>板橋</t>
    <phoneticPr fontId="8"/>
  </si>
  <si>
    <t>練馬</t>
    <phoneticPr fontId="8"/>
  </si>
  <si>
    <t>足立</t>
    <phoneticPr fontId="8"/>
  </si>
  <si>
    <t>葛飾</t>
    <phoneticPr fontId="8"/>
  </si>
  <si>
    <t>江戸川</t>
    <phoneticPr fontId="8"/>
  </si>
  <si>
    <t>立川</t>
    <phoneticPr fontId="8"/>
  </si>
  <si>
    <t>武蔵野</t>
    <phoneticPr fontId="8"/>
  </si>
  <si>
    <t>三鷹</t>
    <phoneticPr fontId="8"/>
  </si>
  <si>
    <t>青梅</t>
    <phoneticPr fontId="8"/>
  </si>
  <si>
    <t>府中</t>
    <phoneticPr fontId="8"/>
  </si>
  <si>
    <t>昭島</t>
    <phoneticPr fontId="8"/>
  </si>
  <si>
    <t>調布</t>
    <phoneticPr fontId="8"/>
  </si>
  <si>
    <t>町田</t>
    <phoneticPr fontId="8"/>
  </si>
  <si>
    <t>小金井</t>
    <phoneticPr fontId="8"/>
  </si>
  <si>
    <t>小平</t>
    <phoneticPr fontId="8"/>
  </si>
  <si>
    <t>日野</t>
    <rPh sb="0" eb="1">
      <t>ヒ</t>
    </rPh>
    <rPh sb="1" eb="2">
      <t>ノ</t>
    </rPh>
    <phoneticPr fontId="8"/>
  </si>
  <si>
    <t>国分寺</t>
    <phoneticPr fontId="8"/>
  </si>
  <si>
    <t>国立</t>
    <rPh sb="0" eb="2">
      <t>クニタチ</t>
    </rPh>
    <phoneticPr fontId="8"/>
  </si>
  <si>
    <t>福生</t>
    <phoneticPr fontId="8"/>
  </si>
  <si>
    <t>狛江</t>
    <phoneticPr fontId="8"/>
  </si>
  <si>
    <t>東大和</t>
    <rPh sb="0" eb="1">
      <t>ヒガシ</t>
    </rPh>
    <phoneticPr fontId="8"/>
  </si>
  <si>
    <t>清瀬</t>
    <phoneticPr fontId="8"/>
  </si>
  <si>
    <t>東久留米</t>
    <phoneticPr fontId="8"/>
  </si>
  <si>
    <t>多摩</t>
    <phoneticPr fontId="8"/>
  </si>
  <si>
    <t>稲城</t>
    <rPh sb="0" eb="2">
      <t>イナギ</t>
    </rPh>
    <phoneticPr fontId="8"/>
  </si>
  <si>
    <t>あきる野</t>
    <rPh sb="3" eb="4">
      <t>ノ</t>
    </rPh>
    <phoneticPr fontId="8"/>
  </si>
  <si>
    <t>西東京</t>
    <rPh sb="0" eb="3">
      <t>ニシトウキョウ</t>
    </rPh>
    <phoneticPr fontId="8"/>
  </si>
  <si>
    <t>東山</t>
    <rPh sb="0" eb="1">
      <t>ヒガシ</t>
    </rPh>
    <phoneticPr fontId="8"/>
  </si>
  <si>
    <t>武蔵山</t>
  </si>
  <si>
    <t>羽</t>
    <rPh sb="0" eb="1">
      <t>ハネ</t>
    </rPh>
    <phoneticPr fontId="8"/>
  </si>
  <si>
    <t>楢原</t>
    <rPh sb="0" eb="2">
      <t>ナラハラ</t>
    </rPh>
    <phoneticPr fontId="8"/>
  </si>
  <si>
    <t>利島</t>
    <rPh sb="0" eb="2">
      <t>トシマ</t>
    </rPh>
    <phoneticPr fontId="8"/>
  </si>
  <si>
    <t>新島</t>
    <rPh sb="0" eb="1">
      <t>シン</t>
    </rPh>
    <rPh sb="1" eb="2">
      <t>シマ</t>
    </rPh>
    <phoneticPr fontId="8"/>
  </si>
  <si>
    <t>神津島</t>
    <rPh sb="0" eb="1">
      <t>カミ</t>
    </rPh>
    <rPh sb="1" eb="2">
      <t>ツ</t>
    </rPh>
    <rPh sb="2" eb="3">
      <t>シマ</t>
    </rPh>
    <phoneticPr fontId="8"/>
  </si>
  <si>
    <t>三宅</t>
    <rPh sb="0" eb="2">
      <t>ミヤケ</t>
    </rPh>
    <phoneticPr fontId="8"/>
  </si>
  <si>
    <t>御蔵島</t>
    <rPh sb="0" eb="1">
      <t>ゴ</t>
    </rPh>
    <rPh sb="1" eb="2">
      <t>クラ</t>
    </rPh>
    <rPh sb="2" eb="3">
      <t>シマ</t>
    </rPh>
    <phoneticPr fontId="8"/>
  </si>
  <si>
    <t>青ヶ島</t>
    <rPh sb="0" eb="3">
      <t>アオガシマ</t>
    </rPh>
    <phoneticPr fontId="8"/>
  </si>
  <si>
    <t>小笠原</t>
    <rPh sb="0" eb="3">
      <t>オガサワラ</t>
    </rPh>
    <phoneticPr fontId="8"/>
  </si>
  <si>
    <t>胡蝶蘭（オーダーシートに表示）</t>
    <rPh sb="0" eb="3">
      <t>コチョウラン</t>
    </rPh>
    <rPh sb="12" eb="14">
      <t>ヒョウジ</t>
    </rPh>
    <phoneticPr fontId="8"/>
  </si>
  <si>
    <t>大輪胡蝶蘭（3本立ち／50輪） 41,800円</t>
    <rPh sb="0" eb="2">
      <t>タイリン</t>
    </rPh>
    <rPh sb="7" eb="8">
      <t>ホン</t>
    </rPh>
    <rPh sb="8" eb="9">
      <t>タ</t>
    </rPh>
    <rPh sb="13" eb="14">
      <t>リン</t>
    </rPh>
    <rPh sb="22" eb="23">
      <t>エン</t>
    </rPh>
    <phoneticPr fontId="8"/>
  </si>
  <si>
    <t>大輪胡蝶蘭（3本立ち／45輪） 33,000円</t>
    <rPh sb="0" eb="2">
      <t>タイリン</t>
    </rPh>
    <rPh sb="7" eb="8">
      <t>ホン</t>
    </rPh>
    <rPh sb="8" eb="9">
      <t>タ</t>
    </rPh>
    <rPh sb="13" eb="14">
      <t>リン</t>
    </rPh>
    <rPh sb="22" eb="23">
      <t>エン</t>
    </rPh>
    <phoneticPr fontId="8"/>
  </si>
  <si>
    <t>大輪胡蝶蘭（3本立ち／39輪） 27,500円</t>
    <rPh sb="0" eb="2">
      <t>タイリン</t>
    </rPh>
    <rPh sb="7" eb="8">
      <t>ホン</t>
    </rPh>
    <rPh sb="8" eb="9">
      <t>タ</t>
    </rPh>
    <rPh sb="13" eb="14">
      <t>リン</t>
    </rPh>
    <rPh sb="22" eb="23">
      <t>エン</t>
    </rPh>
    <phoneticPr fontId="8"/>
  </si>
  <si>
    <t>大輪胡蝶蘭（3本立ち／33輪） 22,000円</t>
    <rPh sb="0" eb="2">
      <t>タイリン</t>
    </rPh>
    <rPh sb="7" eb="8">
      <t>ホン</t>
    </rPh>
    <rPh sb="8" eb="9">
      <t>タ</t>
    </rPh>
    <rPh sb="13" eb="14">
      <t>リン</t>
    </rPh>
    <rPh sb="22" eb="23">
      <t>エン</t>
    </rPh>
    <phoneticPr fontId="8"/>
  </si>
  <si>
    <t>大輪胡蝶蘭（2本立ち／20輪） 20,900円</t>
    <rPh sb="0" eb="2">
      <t>タイリン</t>
    </rPh>
    <rPh sb="7" eb="8">
      <t>ホン</t>
    </rPh>
    <rPh sb="8" eb="9">
      <t>タ</t>
    </rPh>
    <rPh sb="13" eb="14">
      <t>リン</t>
    </rPh>
    <rPh sb="22" eb="23">
      <t>エン</t>
    </rPh>
    <phoneticPr fontId="8"/>
  </si>
  <si>
    <t>ミディ胡蝶蘭（5本立ち／50輪） 25,300円</t>
    <rPh sb="8" eb="9">
      <t>ホン</t>
    </rPh>
    <rPh sb="9" eb="10">
      <t>タ</t>
    </rPh>
    <rPh sb="14" eb="15">
      <t>リン</t>
    </rPh>
    <rPh sb="23" eb="24">
      <t>エン</t>
    </rPh>
    <phoneticPr fontId="8"/>
  </si>
  <si>
    <t>ミディ胡蝶蘭（3本立ち／42輪）16,500円</t>
    <rPh sb="8" eb="9">
      <t>ホン</t>
    </rPh>
    <rPh sb="9" eb="10">
      <t>タ</t>
    </rPh>
    <rPh sb="14" eb="15">
      <t>リン</t>
    </rPh>
    <rPh sb="22" eb="23">
      <t>エン</t>
    </rPh>
    <phoneticPr fontId="8"/>
  </si>
  <si>
    <t>ミディ胡蝶蘭（3本立ち／33輪）14,300円</t>
    <rPh sb="8" eb="9">
      <t>ホン</t>
    </rPh>
    <rPh sb="9" eb="10">
      <t>タ</t>
    </rPh>
    <rPh sb="14" eb="15">
      <t>リン</t>
    </rPh>
    <rPh sb="22" eb="23">
      <t>エン</t>
    </rPh>
    <phoneticPr fontId="8"/>
  </si>
  <si>
    <t>ミディ胡蝶蘭（2本立ち／18輪）7,700円</t>
    <rPh sb="8" eb="9">
      <t>ホン</t>
    </rPh>
    <rPh sb="9" eb="10">
      <t>タ</t>
    </rPh>
    <rPh sb="14" eb="15">
      <t>リン</t>
    </rPh>
    <rPh sb="21" eb="22">
      <t>エン</t>
    </rPh>
    <phoneticPr fontId="8"/>
  </si>
  <si>
    <t>本数</t>
    <rPh sb="0" eb="2">
      <t>ホンスウ</t>
    </rPh>
    <phoneticPr fontId="8"/>
  </si>
  <si>
    <t>5本</t>
    <rPh sb="1" eb="2">
      <t>ホン</t>
    </rPh>
    <phoneticPr fontId="8"/>
  </si>
  <si>
    <t>3本</t>
  </si>
  <si>
    <t>50～</t>
    <phoneticPr fontId="18"/>
  </si>
  <si>
    <t>2本</t>
  </si>
  <si>
    <t>5本</t>
  </si>
  <si>
    <t>輪数目安</t>
    <rPh sb="0" eb="1">
      <t>リン</t>
    </rPh>
    <rPh sb="1" eb="2">
      <t>スウ</t>
    </rPh>
    <rPh sb="2" eb="4">
      <t>メヤス</t>
    </rPh>
    <phoneticPr fontId="8"/>
  </si>
  <si>
    <t>大輪
胡蝶蘭
90-110cm</t>
    <rPh sb="0" eb="2">
      <t>タイリン</t>
    </rPh>
    <rPh sb="3" eb="6">
      <t>コチョウラン</t>
    </rPh>
    <phoneticPr fontId="8"/>
  </si>
  <si>
    <t>ミディ
胡蝶蘭
約40cm</t>
    <rPh sb="4" eb="7">
      <t>コチョウラン</t>
    </rPh>
    <rPh sb="9" eb="10">
      <t>ヤク</t>
    </rPh>
    <phoneticPr fontId="18"/>
  </si>
  <si>
    <t>届け先 市区町村</t>
    <phoneticPr fontId="8"/>
  </si>
  <si>
    <t>宅配便の場合</t>
    <rPh sb="0" eb="3">
      <t>タクハイビン</t>
    </rPh>
    <rPh sb="4" eb="6">
      <t>バアイ</t>
    </rPh>
    <phoneticPr fontId="8"/>
  </si>
  <si>
    <t>直接配達の場合</t>
    <rPh sb="0" eb="2">
      <t>チョクセツ</t>
    </rPh>
    <rPh sb="2" eb="4">
      <t>ハイタツ</t>
    </rPh>
    <rPh sb="5" eb="7">
      <t>バアイ</t>
    </rPh>
    <phoneticPr fontId="8"/>
  </si>
  <si>
    <t>胡蝶蘭　※専用シートをご利用ください</t>
    <rPh sb="5" eb="7">
      <t>センヨウ</t>
    </rPh>
    <rPh sb="12" eb="14">
      <t>リヨウ</t>
    </rPh>
    <phoneticPr fontId="8"/>
  </si>
  <si>
    <t>切花</t>
    <rPh sb="0" eb="1">
      <t>キ</t>
    </rPh>
    <rPh sb="1" eb="2">
      <t>バナ</t>
    </rPh>
    <phoneticPr fontId="8"/>
  </si>
  <si>
    <t>胡蝶蘭</t>
    <rPh sb="0" eb="3">
      <t>コチョウラン</t>
    </rPh>
    <phoneticPr fontId="8"/>
  </si>
  <si>
    <t>ミディ3本、
5本立</t>
    <rPh sb="4" eb="5">
      <t>ホン</t>
    </rPh>
    <rPh sb="8" eb="9">
      <t>ホン</t>
    </rPh>
    <rPh sb="9" eb="10">
      <t>タ</t>
    </rPh>
    <phoneticPr fontId="8"/>
  </si>
  <si>
    <t>ミディ
2本立</t>
    <rPh sb="5" eb="7">
      <t>ホンタテ</t>
    </rPh>
    <phoneticPr fontId="8"/>
  </si>
  <si>
    <t>北東北</t>
    <rPh sb="0" eb="3">
      <t>キタトウホク</t>
    </rPh>
    <phoneticPr fontId="8"/>
  </si>
  <si>
    <t>北九州</t>
    <rPh sb="0" eb="1">
      <t>キタ</t>
    </rPh>
    <rPh sb="1" eb="3">
      <t>キュウシュウ</t>
    </rPh>
    <phoneticPr fontId="8"/>
  </si>
  <si>
    <t>箱代</t>
    <rPh sb="0" eb="2">
      <t>ハコダイ</t>
    </rPh>
    <phoneticPr fontId="8"/>
  </si>
  <si>
    <t>東京都　大輪胡蝶蘭（3本立ち／50輪） 41,800円</t>
    <rPh sb="4" eb="6">
      <t>タイリン</t>
    </rPh>
    <rPh sb="11" eb="12">
      <t>ホン</t>
    </rPh>
    <rPh sb="12" eb="13">
      <t>タ</t>
    </rPh>
    <rPh sb="17" eb="18">
      <t>リン</t>
    </rPh>
    <rPh sb="26" eb="27">
      <t>エン</t>
    </rPh>
    <phoneticPr fontId="8"/>
  </si>
  <si>
    <t>東京都　大輪胡蝶蘭（3本立ち／45輪） 33,000円</t>
    <rPh sb="4" eb="6">
      <t>タイリン</t>
    </rPh>
    <rPh sb="11" eb="12">
      <t>ホン</t>
    </rPh>
    <rPh sb="12" eb="13">
      <t>タ</t>
    </rPh>
    <rPh sb="17" eb="18">
      <t>リン</t>
    </rPh>
    <rPh sb="26" eb="27">
      <t>エン</t>
    </rPh>
    <phoneticPr fontId="8"/>
  </si>
  <si>
    <t>東京都　大輪胡蝶蘭（3本立ち／39輪） 27,500円</t>
    <rPh sb="4" eb="6">
      <t>タイリン</t>
    </rPh>
    <rPh sb="11" eb="12">
      <t>ホン</t>
    </rPh>
    <rPh sb="12" eb="13">
      <t>タ</t>
    </rPh>
    <rPh sb="17" eb="18">
      <t>リン</t>
    </rPh>
    <rPh sb="26" eb="27">
      <t>エン</t>
    </rPh>
    <phoneticPr fontId="8"/>
  </si>
  <si>
    <t>東京都　大輪胡蝶蘭（3本立ち／33輪） 22,000円</t>
    <rPh sb="4" eb="6">
      <t>タイリン</t>
    </rPh>
    <rPh sb="11" eb="12">
      <t>ホン</t>
    </rPh>
    <rPh sb="12" eb="13">
      <t>タ</t>
    </rPh>
    <rPh sb="17" eb="18">
      <t>リン</t>
    </rPh>
    <rPh sb="26" eb="27">
      <t>エン</t>
    </rPh>
    <phoneticPr fontId="8"/>
  </si>
  <si>
    <t>東京都　大輪胡蝶蘭（2本立ち／20輪） 20,900円</t>
    <rPh sb="4" eb="6">
      <t>タイリン</t>
    </rPh>
    <rPh sb="11" eb="12">
      <t>ホン</t>
    </rPh>
    <rPh sb="12" eb="13">
      <t>タ</t>
    </rPh>
    <rPh sb="17" eb="18">
      <t>リン</t>
    </rPh>
    <rPh sb="26" eb="27">
      <t>エン</t>
    </rPh>
    <phoneticPr fontId="8"/>
  </si>
  <si>
    <t>東京都　ミディ胡蝶蘭（5本立ち／50輪） 25,300円</t>
    <rPh sb="16" eb="17">
      <t>ホン</t>
    </rPh>
    <rPh sb="17" eb="18">
      <t>タ</t>
    </rPh>
    <rPh sb="22" eb="23">
      <t>リンエン</t>
    </rPh>
    <phoneticPr fontId="8"/>
  </si>
  <si>
    <t>東京都　ミディ胡蝶蘭（3本立ち／42輪）16,500円</t>
    <rPh sb="12" eb="13">
      <t>ホン</t>
    </rPh>
    <rPh sb="13" eb="14">
      <t>タ</t>
    </rPh>
    <rPh sb="18" eb="19">
      <t>リン</t>
    </rPh>
    <rPh sb="26" eb="27">
      <t>エン</t>
    </rPh>
    <phoneticPr fontId="8"/>
  </si>
  <si>
    <t>東京都　ミディ胡蝶蘭（3本立ち／33輪）14,300円</t>
    <rPh sb="12" eb="13">
      <t>ホン</t>
    </rPh>
    <rPh sb="13" eb="14">
      <t>タ</t>
    </rPh>
    <rPh sb="18" eb="19">
      <t>リン</t>
    </rPh>
    <rPh sb="26" eb="27">
      <t>エン</t>
    </rPh>
    <phoneticPr fontId="8"/>
  </si>
  <si>
    <t>東京都　ミディ胡蝶蘭（2本立ち／18輪）7,700円</t>
    <rPh sb="12" eb="13">
      <t>ホン</t>
    </rPh>
    <rPh sb="13" eb="14">
      <t>タ</t>
    </rPh>
    <rPh sb="18" eb="19">
      <t>リン</t>
    </rPh>
    <rPh sb="25" eb="26">
      <t>エン</t>
    </rPh>
    <phoneticPr fontId="8"/>
  </si>
  <si>
    <t>金額</t>
    <rPh sb="0" eb="2">
      <t>キンガク</t>
    </rPh>
    <phoneticPr fontId="8"/>
  </si>
  <si>
    <t>北海道　大輪胡蝶蘭（3本立ち／50輪） 41,800円</t>
    <rPh sb="4" eb="6">
      <t>タイリン</t>
    </rPh>
    <rPh sb="11" eb="12">
      <t>ホン</t>
    </rPh>
    <rPh sb="12" eb="13">
      <t>タ</t>
    </rPh>
    <rPh sb="17" eb="18">
      <t>リン</t>
    </rPh>
    <rPh sb="26" eb="27">
      <t>エン</t>
    </rPh>
    <phoneticPr fontId="8"/>
  </si>
  <si>
    <t>北海道　大輪胡蝶蘭（3本立ち／45輪） 33,000円</t>
    <rPh sb="4" eb="6">
      <t>タイリン</t>
    </rPh>
    <rPh sb="11" eb="12">
      <t>ホン</t>
    </rPh>
    <rPh sb="12" eb="13">
      <t>タ</t>
    </rPh>
    <rPh sb="17" eb="18">
      <t>リン</t>
    </rPh>
    <rPh sb="26" eb="27">
      <t>エン</t>
    </rPh>
    <phoneticPr fontId="8"/>
  </si>
  <si>
    <t>北海道　大輪胡蝶蘭（3本立ち／39輪） 27,500円</t>
    <rPh sb="4" eb="6">
      <t>タイリン</t>
    </rPh>
    <rPh sb="11" eb="12">
      <t>ホン</t>
    </rPh>
    <rPh sb="12" eb="13">
      <t>タ</t>
    </rPh>
    <rPh sb="17" eb="18">
      <t>リン</t>
    </rPh>
    <rPh sb="26" eb="27">
      <t>エン</t>
    </rPh>
    <phoneticPr fontId="8"/>
  </si>
  <si>
    <t>北海道　大輪胡蝶蘭（3本立ち／33輪） 22,000円</t>
    <rPh sb="4" eb="6">
      <t>タイリン</t>
    </rPh>
    <rPh sb="11" eb="12">
      <t>ホン</t>
    </rPh>
    <rPh sb="12" eb="13">
      <t>タ</t>
    </rPh>
    <rPh sb="17" eb="18">
      <t>リン</t>
    </rPh>
    <rPh sb="26" eb="27">
      <t>エン</t>
    </rPh>
    <phoneticPr fontId="8"/>
  </si>
  <si>
    <t>北海道　大輪胡蝶蘭（2本立ち／20輪） 20,900円</t>
    <rPh sb="4" eb="6">
      <t>タイリン</t>
    </rPh>
    <rPh sb="11" eb="12">
      <t>ホン</t>
    </rPh>
    <rPh sb="12" eb="13">
      <t>タ</t>
    </rPh>
    <rPh sb="17" eb="18">
      <t>リン</t>
    </rPh>
    <rPh sb="26" eb="27">
      <t>エン</t>
    </rPh>
    <phoneticPr fontId="8"/>
  </si>
  <si>
    <t>北海道　ミディ胡蝶蘭（5本立ち／50輪） 25,300円</t>
    <rPh sb="16" eb="17">
      <t>ホン</t>
    </rPh>
    <rPh sb="17" eb="18">
      <t>タ</t>
    </rPh>
    <rPh sb="22" eb="23">
      <t>リンエン</t>
    </rPh>
    <phoneticPr fontId="8"/>
  </si>
  <si>
    <t>北海道　ミディ胡蝶蘭（3本立ち／42輪）16,500円</t>
    <rPh sb="12" eb="13">
      <t>ホン</t>
    </rPh>
    <rPh sb="13" eb="14">
      <t>タ</t>
    </rPh>
    <rPh sb="18" eb="19">
      <t>リン</t>
    </rPh>
    <rPh sb="26" eb="27">
      <t>エン</t>
    </rPh>
    <phoneticPr fontId="8"/>
  </si>
  <si>
    <t>北海道　ミディ胡蝶蘭（3本立ち／33輪）14,300円</t>
    <rPh sb="12" eb="13">
      <t>ホン</t>
    </rPh>
    <rPh sb="13" eb="14">
      <t>タ</t>
    </rPh>
    <rPh sb="18" eb="19">
      <t>リン</t>
    </rPh>
    <rPh sb="26" eb="27">
      <t>エン</t>
    </rPh>
    <phoneticPr fontId="8"/>
  </si>
  <si>
    <t>北海道　ミディ胡蝶蘭（2本立ち／18輪）7,700円</t>
    <rPh sb="12" eb="13">
      <t>ホン</t>
    </rPh>
    <rPh sb="13" eb="14">
      <t>タ</t>
    </rPh>
    <rPh sb="18" eb="19">
      <t>リン</t>
    </rPh>
    <rPh sb="25" eb="26">
      <t>エン</t>
    </rPh>
    <phoneticPr fontId="8"/>
  </si>
  <si>
    <t>青森県　大輪胡蝶蘭（3本立ち／50輪） 41,800円</t>
    <rPh sb="4" eb="6">
      <t>タイリン</t>
    </rPh>
    <rPh sb="11" eb="12">
      <t>ホン</t>
    </rPh>
    <rPh sb="12" eb="13">
      <t>タ</t>
    </rPh>
    <rPh sb="17" eb="18">
      <t>リン</t>
    </rPh>
    <rPh sb="26" eb="27">
      <t>エン</t>
    </rPh>
    <phoneticPr fontId="8"/>
  </si>
  <si>
    <t>青森県　大輪胡蝶蘭（3本立ち／45輪） 33,000円</t>
    <rPh sb="4" eb="6">
      <t>タイリン</t>
    </rPh>
    <rPh sb="11" eb="12">
      <t>ホン</t>
    </rPh>
    <rPh sb="12" eb="13">
      <t>タ</t>
    </rPh>
    <rPh sb="17" eb="18">
      <t>リン</t>
    </rPh>
    <rPh sb="26" eb="27">
      <t>エン</t>
    </rPh>
    <phoneticPr fontId="8"/>
  </si>
  <si>
    <t>青森県　大輪胡蝶蘭（3本立ち／39輪） 27,500円</t>
    <rPh sb="4" eb="6">
      <t>タイリン</t>
    </rPh>
    <rPh sb="11" eb="12">
      <t>ホン</t>
    </rPh>
    <rPh sb="12" eb="13">
      <t>タ</t>
    </rPh>
    <rPh sb="17" eb="18">
      <t>リン</t>
    </rPh>
    <rPh sb="26" eb="27">
      <t>エン</t>
    </rPh>
    <phoneticPr fontId="8"/>
  </si>
  <si>
    <t>青森県　大輪胡蝶蘭（3本立ち／33輪） 22,000円</t>
    <rPh sb="4" eb="6">
      <t>タイリン</t>
    </rPh>
    <rPh sb="11" eb="12">
      <t>ホン</t>
    </rPh>
    <rPh sb="12" eb="13">
      <t>タ</t>
    </rPh>
    <rPh sb="17" eb="18">
      <t>リン</t>
    </rPh>
    <rPh sb="26" eb="27">
      <t>エン</t>
    </rPh>
    <phoneticPr fontId="8"/>
  </si>
  <si>
    <t>青森県　大輪胡蝶蘭（2本立ち／20輪） 20,900円</t>
    <rPh sb="4" eb="6">
      <t>タイリン</t>
    </rPh>
    <rPh sb="11" eb="12">
      <t>ホン</t>
    </rPh>
    <rPh sb="12" eb="13">
      <t>タ</t>
    </rPh>
    <rPh sb="17" eb="18">
      <t>リン</t>
    </rPh>
    <rPh sb="26" eb="27">
      <t>エン</t>
    </rPh>
    <phoneticPr fontId="8"/>
  </si>
  <si>
    <t>青森県　ミディ胡蝶蘭（5本立ち／50輪） 25,300円</t>
    <rPh sb="16" eb="17">
      <t>ホン</t>
    </rPh>
    <rPh sb="17" eb="18">
      <t>タ</t>
    </rPh>
    <rPh sb="22" eb="23">
      <t>リンエン</t>
    </rPh>
    <phoneticPr fontId="8"/>
  </si>
  <si>
    <t>青森県　ミディ胡蝶蘭（3本立ち／42輪）16,500円</t>
    <rPh sb="12" eb="13">
      <t>ホン</t>
    </rPh>
    <rPh sb="13" eb="14">
      <t>タ</t>
    </rPh>
    <rPh sb="18" eb="19">
      <t>リン</t>
    </rPh>
    <rPh sb="26" eb="27">
      <t>エン</t>
    </rPh>
    <phoneticPr fontId="8"/>
  </si>
  <si>
    <t>青森県　ミディ胡蝶蘭（3本立ち／33輪）14,300円</t>
    <rPh sb="12" eb="13">
      <t>ホン</t>
    </rPh>
    <rPh sb="13" eb="14">
      <t>タ</t>
    </rPh>
    <rPh sb="18" eb="19">
      <t>リン</t>
    </rPh>
    <rPh sb="26" eb="27">
      <t>エン</t>
    </rPh>
    <phoneticPr fontId="8"/>
  </si>
  <si>
    <t>青森県　ミディ胡蝶蘭（2本立ち／18輪）7,700円</t>
    <rPh sb="12" eb="13">
      <t>ホン</t>
    </rPh>
    <rPh sb="13" eb="14">
      <t>タ</t>
    </rPh>
    <rPh sb="18" eb="19">
      <t>リン</t>
    </rPh>
    <rPh sb="25" eb="26">
      <t>エン</t>
    </rPh>
    <phoneticPr fontId="8"/>
  </si>
  <si>
    <t>岩手県　大輪胡蝶蘭（3本立ち／50輪） 41,800円</t>
    <rPh sb="4" eb="6">
      <t>タイリン</t>
    </rPh>
    <rPh sb="11" eb="12">
      <t>ホン</t>
    </rPh>
    <rPh sb="12" eb="13">
      <t>タ</t>
    </rPh>
    <rPh sb="17" eb="18">
      <t>リン</t>
    </rPh>
    <rPh sb="26" eb="27">
      <t>エン</t>
    </rPh>
    <phoneticPr fontId="8"/>
  </si>
  <si>
    <t>岩手県　大輪胡蝶蘭（3本立ち／45輪） 33,000円</t>
    <rPh sb="4" eb="6">
      <t>タイリン</t>
    </rPh>
    <rPh sb="11" eb="12">
      <t>ホン</t>
    </rPh>
    <rPh sb="12" eb="13">
      <t>タ</t>
    </rPh>
    <rPh sb="17" eb="18">
      <t>リン</t>
    </rPh>
    <rPh sb="26" eb="27">
      <t>エン</t>
    </rPh>
    <phoneticPr fontId="8"/>
  </si>
  <si>
    <t>岩手県　大輪胡蝶蘭（3本立ち／39輪） 27,500円</t>
    <rPh sb="4" eb="6">
      <t>タイリン</t>
    </rPh>
    <rPh sb="11" eb="12">
      <t>ホン</t>
    </rPh>
    <rPh sb="12" eb="13">
      <t>タ</t>
    </rPh>
    <rPh sb="17" eb="18">
      <t>リン</t>
    </rPh>
    <rPh sb="26" eb="27">
      <t>エン</t>
    </rPh>
    <phoneticPr fontId="8"/>
  </si>
  <si>
    <t>岩手県　大輪胡蝶蘭（3本立ち／33輪） 22,000円</t>
    <rPh sb="4" eb="6">
      <t>タイリン</t>
    </rPh>
    <rPh sb="11" eb="12">
      <t>ホン</t>
    </rPh>
    <rPh sb="12" eb="13">
      <t>タ</t>
    </rPh>
    <rPh sb="17" eb="18">
      <t>リン</t>
    </rPh>
    <rPh sb="26" eb="27">
      <t>エン</t>
    </rPh>
    <phoneticPr fontId="8"/>
  </si>
  <si>
    <t>岩手県　大輪胡蝶蘭（2本立ち／20輪） 20,900円</t>
    <rPh sb="4" eb="6">
      <t>タイリン</t>
    </rPh>
    <rPh sb="11" eb="12">
      <t>ホン</t>
    </rPh>
    <rPh sb="12" eb="13">
      <t>タ</t>
    </rPh>
    <rPh sb="17" eb="18">
      <t>リン</t>
    </rPh>
    <rPh sb="26" eb="27">
      <t>エン</t>
    </rPh>
    <phoneticPr fontId="8"/>
  </si>
  <si>
    <t>岩手県　ミディ胡蝶蘭（5本立ち／50輪） 25,300円</t>
    <rPh sb="16" eb="17">
      <t>ホン</t>
    </rPh>
    <rPh sb="17" eb="18">
      <t>タ</t>
    </rPh>
    <rPh sb="22" eb="23">
      <t>リンエン</t>
    </rPh>
    <phoneticPr fontId="8"/>
  </si>
  <si>
    <t>岩手県　ミディ胡蝶蘭（3本立ち／42輪）16,500円</t>
    <rPh sb="12" eb="13">
      <t>ホン</t>
    </rPh>
    <rPh sb="13" eb="14">
      <t>タ</t>
    </rPh>
    <rPh sb="18" eb="19">
      <t>リン</t>
    </rPh>
    <rPh sb="26" eb="27">
      <t>エン</t>
    </rPh>
    <phoneticPr fontId="8"/>
  </si>
  <si>
    <t>岩手県　ミディ胡蝶蘭（3本立ち／33輪）14,300円</t>
    <rPh sb="12" eb="13">
      <t>ホン</t>
    </rPh>
    <rPh sb="13" eb="14">
      <t>タ</t>
    </rPh>
    <rPh sb="18" eb="19">
      <t>リン</t>
    </rPh>
    <rPh sb="26" eb="27">
      <t>エン</t>
    </rPh>
    <phoneticPr fontId="8"/>
  </si>
  <si>
    <t>岩手県　ミディ胡蝶蘭（2本立ち／18輪）7,700円</t>
    <rPh sb="12" eb="13">
      <t>ホン</t>
    </rPh>
    <rPh sb="13" eb="14">
      <t>タ</t>
    </rPh>
    <rPh sb="18" eb="19">
      <t>リン</t>
    </rPh>
    <rPh sb="25" eb="26">
      <t>エン</t>
    </rPh>
    <phoneticPr fontId="8"/>
  </si>
  <si>
    <t>秋田県　大輪胡蝶蘭（3本立ち／50輪） 41,800円</t>
    <rPh sb="4" eb="6">
      <t>タイリン</t>
    </rPh>
    <rPh sb="11" eb="12">
      <t>ホン</t>
    </rPh>
    <rPh sb="12" eb="13">
      <t>タ</t>
    </rPh>
    <rPh sb="17" eb="18">
      <t>リン</t>
    </rPh>
    <rPh sb="26" eb="27">
      <t>エン</t>
    </rPh>
    <phoneticPr fontId="8"/>
  </si>
  <si>
    <t>秋田県　大輪胡蝶蘭（3本立ち／45輪） 33,000円</t>
    <rPh sb="4" eb="6">
      <t>タイリン</t>
    </rPh>
    <rPh sb="11" eb="12">
      <t>ホン</t>
    </rPh>
    <rPh sb="12" eb="13">
      <t>タ</t>
    </rPh>
    <rPh sb="17" eb="18">
      <t>リン</t>
    </rPh>
    <rPh sb="26" eb="27">
      <t>エン</t>
    </rPh>
    <phoneticPr fontId="8"/>
  </si>
  <si>
    <t>秋田県　大輪胡蝶蘭（3本立ち／39輪） 27,500円</t>
    <rPh sb="4" eb="6">
      <t>タイリン</t>
    </rPh>
    <rPh sb="11" eb="12">
      <t>ホン</t>
    </rPh>
    <rPh sb="12" eb="13">
      <t>タ</t>
    </rPh>
    <rPh sb="17" eb="18">
      <t>リン</t>
    </rPh>
    <rPh sb="26" eb="27">
      <t>エン</t>
    </rPh>
    <phoneticPr fontId="8"/>
  </si>
  <si>
    <t>秋田県　大輪胡蝶蘭（3本立ち／33輪） 22,000円</t>
    <rPh sb="4" eb="6">
      <t>タイリン</t>
    </rPh>
    <rPh sb="11" eb="12">
      <t>ホン</t>
    </rPh>
    <rPh sb="12" eb="13">
      <t>タ</t>
    </rPh>
    <rPh sb="17" eb="18">
      <t>リン</t>
    </rPh>
    <rPh sb="26" eb="27">
      <t>エン</t>
    </rPh>
    <phoneticPr fontId="8"/>
  </si>
  <si>
    <t>秋田県　大輪胡蝶蘭（2本立ち／20輪） 20,900円</t>
    <rPh sb="4" eb="6">
      <t>タイリン</t>
    </rPh>
    <rPh sb="11" eb="12">
      <t>ホン</t>
    </rPh>
    <rPh sb="12" eb="13">
      <t>タ</t>
    </rPh>
    <rPh sb="17" eb="18">
      <t>リン</t>
    </rPh>
    <rPh sb="26" eb="27">
      <t>エン</t>
    </rPh>
    <phoneticPr fontId="8"/>
  </si>
  <si>
    <t>秋田県　ミディ胡蝶蘭（5本立ち／50輪） 25,300円</t>
    <rPh sb="16" eb="17">
      <t>ホン</t>
    </rPh>
    <rPh sb="17" eb="18">
      <t>タ</t>
    </rPh>
    <rPh sb="22" eb="23">
      <t>リンエン</t>
    </rPh>
    <phoneticPr fontId="8"/>
  </si>
  <si>
    <t>秋田県　ミディ胡蝶蘭（3本立ち／42輪）16,500円</t>
    <rPh sb="12" eb="13">
      <t>ホン</t>
    </rPh>
    <rPh sb="13" eb="14">
      <t>タ</t>
    </rPh>
    <rPh sb="18" eb="19">
      <t>リン</t>
    </rPh>
    <rPh sb="26" eb="27">
      <t>エン</t>
    </rPh>
    <phoneticPr fontId="8"/>
  </si>
  <si>
    <t>秋田県　ミディ胡蝶蘭（3本立ち／33輪）14,300円</t>
    <rPh sb="12" eb="13">
      <t>ホン</t>
    </rPh>
    <rPh sb="13" eb="14">
      <t>タ</t>
    </rPh>
    <rPh sb="18" eb="19">
      <t>リン</t>
    </rPh>
    <rPh sb="26" eb="27">
      <t>エン</t>
    </rPh>
    <phoneticPr fontId="8"/>
  </si>
  <si>
    <t>秋田県　ミディ胡蝶蘭（2本立ち／18輪）7,700円</t>
    <rPh sb="0" eb="3">
      <t>アキタケン</t>
    </rPh>
    <rPh sb="12" eb="13">
      <t>ホン</t>
    </rPh>
    <rPh sb="13" eb="14">
      <t>タ</t>
    </rPh>
    <rPh sb="18" eb="19">
      <t>リン</t>
    </rPh>
    <rPh sb="25" eb="26">
      <t>エン</t>
    </rPh>
    <phoneticPr fontId="8"/>
  </si>
  <si>
    <t>宮城県　大輪胡蝶蘭（3本立ち／50輪） 41,800円</t>
    <rPh sb="4" eb="6">
      <t>タイリン</t>
    </rPh>
    <rPh sb="11" eb="12">
      <t>ホン</t>
    </rPh>
    <rPh sb="12" eb="13">
      <t>タ</t>
    </rPh>
    <rPh sb="17" eb="18">
      <t>リン</t>
    </rPh>
    <rPh sb="26" eb="27">
      <t>エン</t>
    </rPh>
    <phoneticPr fontId="8"/>
  </si>
  <si>
    <t>宮城県　大輪胡蝶蘭（3本立ち／45輪） 33,000円</t>
    <rPh sb="4" eb="6">
      <t>タイリン</t>
    </rPh>
    <rPh sb="11" eb="12">
      <t>ホン</t>
    </rPh>
    <rPh sb="12" eb="13">
      <t>タ</t>
    </rPh>
    <rPh sb="17" eb="18">
      <t>リン</t>
    </rPh>
    <rPh sb="26" eb="27">
      <t>エン</t>
    </rPh>
    <phoneticPr fontId="8"/>
  </si>
  <si>
    <t>宮城県　大輪胡蝶蘭（3本立ち／39輪） 27,500円</t>
    <rPh sb="4" eb="6">
      <t>タイリン</t>
    </rPh>
    <rPh sb="11" eb="12">
      <t>ホン</t>
    </rPh>
    <rPh sb="12" eb="13">
      <t>タ</t>
    </rPh>
    <rPh sb="17" eb="18">
      <t>リン</t>
    </rPh>
    <rPh sb="26" eb="27">
      <t>エン</t>
    </rPh>
    <phoneticPr fontId="8"/>
  </si>
  <si>
    <t>宮城県　大輪胡蝶蘭（3本立ち／33輪） 22,000円</t>
    <rPh sb="4" eb="6">
      <t>タイリン</t>
    </rPh>
    <rPh sb="11" eb="12">
      <t>ホン</t>
    </rPh>
    <rPh sb="12" eb="13">
      <t>タ</t>
    </rPh>
    <rPh sb="17" eb="18">
      <t>リン</t>
    </rPh>
    <rPh sb="26" eb="27">
      <t>エン</t>
    </rPh>
    <phoneticPr fontId="8"/>
  </si>
  <si>
    <t>宮城県　大輪胡蝶蘭（2本立ち／20輪） 20,900円</t>
    <rPh sb="4" eb="6">
      <t>タイリン</t>
    </rPh>
    <rPh sb="11" eb="12">
      <t>ホン</t>
    </rPh>
    <rPh sb="12" eb="13">
      <t>タ</t>
    </rPh>
    <rPh sb="17" eb="18">
      <t>リン</t>
    </rPh>
    <rPh sb="26" eb="27">
      <t>エン</t>
    </rPh>
    <phoneticPr fontId="8"/>
  </si>
  <si>
    <t>宮城県　ミディ胡蝶蘭（5本立ち／50輪） 25,300円</t>
    <rPh sb="16" eb="17">
      <t>ホン</t>
    </rPh>
    <rPh sb="17" eb="18">
      <t>タ</t>
    </rPh>
    <rPh sb="22" eb="23">
      <t>リンエン</t>
    </rPh>
    <phoneticPr fontId="8"/>
  </si>
  <si>
    <t>宮城県　ミディ胡蝶蘭（3本立ち／42輪）16,500円</t>
    <rPh sb="12" eb="13">
      <t>ホン</t>
    </rPh>
    <rPh sb="13" eb="14">
      <t>タ</t>
    </rPh>
    <rPh sb="18" eb="19">
      <t>リン</t>
    </rPh>
    <rPh sb="26" eb="27">
      <t>エン</t>
    </rPh>
    <phoneticPr fontId="8"/>
  </si>
  <si>
    <t>宮城県　ミディ胡蝶蘭（3本立ち／33輪）14,300円</t>
    <rPh sb="12" eb="13">
      <t>ホン</t>
    </rPh>
    <rPh sb="13" eb="14">
      <t>タ</t>
    </rPh>
    <rPh sb="18" eb="19">
      <t>リン</t>
    </rPh>
    <rPh sb="26" eb="27">
      <t>エン</t>
    </rPh>
    <phoneticPr fontId="8"/>
  </si>
  <si>
    <t>宮城県　ミディ胡蝶蘭（2本立ち／18輪）7,700円</t>
    <rPh sb="12" eb="13">
      <t>ホン</t>
    </rPh>
    <rPh sb="13" eb="14">
      <t>タ</t>
    </rPh>
    <rPh sb="18" eb="19">
      <t>リン</t>
    </rPh>
    <rPh sb="25" eb="26">
      <t>エン</t>
    </rPh>
    <phoneticPr fontId="8"/>
  </si>
  <si>
    <t>山形県　大輪胡蝶蘭（3本立ち／50輪） 41,800円</t>
    <rPh sb="4" eb="6">
      <t>タイリン</t>
    </rPh>
    <rPh sb="11" eb="12">
      <t>ホン</t>
    </rPh>
    <rPh sb="12" eb="13">
      <t>タ</t>
    </rPh>
    <rPh sb="17" eb="18">
      <t>リン</t>
    </rPh>
    <rPh sb="26" eb="27">
      <t>エン</t>
    </rPh>
    <phoneticPr fontId="8"/>
  </si>
  <si>
    <t>山形県　大輪胡蝶蘭（3本立ち／45輪） 33,000円</t>
    <rPh sb="4" eb="6">
      <t>タイリン</t>
    </rPh>
    <rPh sb="11" eb="12">
      <t>ホン</t>
    </rPh>
    <rPh sb="12" eb="13">
      <t>タ</t>
    </rPh>
    <rPh sb="17" eb="18">
      <t>リン</t>
    </rPh>
    <rPh sb="26" eb="27">
      <t>エン</t>
    </rPh>
    <phoneticPr fontId="8"/>
  </si>
  <si>
    <t>山形県　大輪胡蝶蘭（3本立ち／39輪） 27,500円</t>
    <rPh sb="4" eb="6">
      <t>タイリン</t>
    </rPh>
    <rPh sb="11" eb="12">
      <t>ホン</t>
    </rPh>
    <rPh sb="12" eb="13">
      <t>タ</t>
    </rPh>
    <rPh sb="17" eb="18">
      <t>リン</t>
    </rPh>
    <rPh sb="26" eb="27">
      <t>エン</t>
    </rPh>
    <phoneticPr fontId="8"/>
  </si>
  <si>
    <t>山形県　大輪胡蝶蘭（3本立ち／33輪） 22,000円</t>
    <rPh sb="4" eb="6">
      <t>タイリン</t>
    </rPh>
    <rPh sb="11" eb="12">
      <t>ホン</t>
    </rPh>
    <rPh sb="12" eb="13">
      <t>タ</t>
    </rPh>
    <rPh sb="17" eb="18">
      <t>リン</t>
    </rPh>
    <rPh sb="26" eb="27">
      <t>エン</t>
    </rPh>
    <phoneticPr fontId="8"/>
  </si>
  <si>
    <t>山形県　大輪胡蝶蘭（2本立ち／20輪） 20,900円</t>
    <rPh sb="4" eb="6">
      <t>タイリン</t>
    </rPh>
    <rPh sb="11" eb="12">
      <t>ホン</t>
    </rPh>
    <rPh sb="12" eb="13">
      <t>タ</t>
    </rPh>
    <rPh sb="17" eb="18">
      <t>リン</t>
    </rPh>
    <rPh sb="26" eb="27">
      <t>エン</t>
    </rPh>
    <phoneticPr fontId="8"/>
  </si>
  <si>
    <t>山形県　ミディ胡蝶蘭（5本立ち／50輪） 25,300円</t>
    <rPh sb="16" eb="17">
      <t>ホン</t>
    </rPh>
    <rPh sb="17" eb="18">
      <t>タ</t>
    </rPh>
    <rPh sb="22" eb="23">
      <t>リンエン</t>
    </rPh>
    <phoneticPr fontId="8"/>
  </si>
  <si>
    <t>山形県　ミディ胡蝶蘭（3本立ち／42輪）16,500円</t>
    <rPh sb="12" eb="13">
      <t>ホン</t>
    </rPh>
    <rPh sb="13" eb="14">
      <t>タ</t>
    </rPh>
    <rPh sb="18" eb="19">
      <t>リン</t>
    </rPh>
    <rPh sb="26" eb="27">
      <t>エン</t>
    </rPh>
    <phoneticPr fontId="8"/>
  </si>
  <si>
    <t>山形県　ミディ胡蝶蘭（3本立ち／33輪）14,300円</t>
    <rPh sb="12" eb="13">
      <t>ホン</t>
    </rPh>
    <rPh sb="13" eb="14">
      <t>タ</t>
    </rPh>
    <rPh sb="18" eb="19">
      <t>リン</t>
    </rPh>
    <rPh sb="26" eb="27">
      <t>エン</t>
    </rPh>
    <phoneticPr fontId="8"/>
  </si>
  <si>
    <t>山形県　ミディ胡蝶蘭（2本立ち／18輪）7,700円</t>
    <rPh sb="12" eb="13">
      <t>ホン</t>
    </rPh>
    <rPh sb="13" eb="14">
      <t>タ</t>
    </rPh>
    <rPh sb="18" eb="19">
      <t>リン</t>
    </rPh>
    <rPh sb="25" eb="26">
      <t>エン</t>
    </rPh>
    <phoneticPr fontId="8"/>
  </si>
  <si>
    <t>福島県　大輪胡蝶蘭（3本立ち／50輪） 41,800円</t>
    <rPh sb="4" eb="6">
      <t>タイリン</t>
    </rPh>
    <rPh sb="11" eb="12">
      <t>ホン</t>
    </rPh>
    <rPh sb="12" eb="13">
      <t>タ</t>
    </rPh>
    <rPh sb="17" eb="18">
      <t>リン</t>
    </rPh>
    <rPh sb="26" eb="27">
      <t>エン</t>
    </rPh>
    <phoneticPr fontId="8"/>
  </si>
  <si>
    <t>福島県　大輪胡蝶蘭（3本立ち／45輪） 33,000円</t>
    <rPh sb="4" eb="6">
      <t>タイリン</t>
    </rPh>
    <rPh sb="11" eb="12">
      <t>ホン</t>
    </rPh>
    <rPh sb="12" eb="13">
      <t>タ</t>
    </rPh>
    <rPh sb="17" eb="18">
      <t>リン</t>
    </rPh>
    <rPh sb="26" eb="27">
      <t>エン</t>
    </rPh>
    <phoneticPr fontId="8"/>
  </si>
  <si>
    <t>福島県　大輪胡蝶蘭（3本立ち／39輪） 27,500円</t>
    <rPh sb="4" eb="6">
      <t>タイリン</t>
    </rPh>
    <rPh sb="11" eb="12">
      <t>ホン</t>
    </rPh>
    <rPh sb="12" eb="13">
      <t>タ</t>
    </rPh>
    <rPh sb="17" eb="18">
      <t>リン</t>
    </rPh>
    <rPh sb="26" eb="27">
      <t>エン</t>
    </rPh>
    <phoneticPr fontId="8"/>
  </si>
  <si>
    <t>福島県　大輪胡蝶蘭（3本立ち／33輪） 22,000円</t>
    <rPh sb="4" eb="6">
      <t>タイリン</t>
    </rPh>
    <rPh sb="11" eb="12">
      <t>ホン</t>
    </rPh>
    <rPh sb="12" eb="13">
      <t>タ</t>
    </rPh>
    <rPh sb="17" eb="18">
      <t>リン</t>
    </rPh>
    <rPh sb="26" eb="27">
      <t>エン</t>
    </rPh>
    <phoneticPr fontId="8"/>
  </si>
  <si>
    <t>福島県　大輪胡蝶蘭（2本立ち／20輪） 20,900円</t>
    <rPh sb="4" eb="6">
      <t>タイリン</t>
    </rPh>
    <rPh sb="11" eb="12">
      <t>ホン</t>
    </rPh>
    <rPh sb="12" eb="13">
      <t>タ</t>
    </rPh>
    <rPh sb="17" eb="18">
      <t>リン</t>
    </rPh>
    <rPh sb="26" eb="27">
      <t>エン</t>
    </rPh>
    <phoneticPr fontId="8"/>
  </si>
  <si>
    <t>福島県　ミディ胡蝶蘭（5本立ち／50輪） 25,300円</t>
    <rPh sb="16" eb="17">
      <t>ホン</t>
    </rPh>
    <rPh sb="17" eb="18">
      <t>タ</t>
    </rPh>
    <rPh sb="22" eb="23">
      <t>リンエン</t>
    </rPh>
    <phoneticPr fontId="8"/>
  </si>
  <si>
    <t>福島県　ミディ胡蝶蘭（3本立ち／42輪）16,500円</t>
    <rPh sb="12" eb="13">
      <t>ホン</t>
    </rPh>
    <rPh sb="13" eb="14">
      <t>タ</t>
    </rPh>
    <rPh sb="18" eb="19">
      <t>リン</t>
    </rPh>
    <rPh sb="26" eb="27">
      <t>エン</t>
    </rPh>
    <phoneticPr fontId="8"/>
  </si>
  <si>
    <t>福島県　ミディ胡蝶蘭（3本立ち／33輪）14,300円</t>
    <rPh sb="12" eb="13">
      <t>ホン</t>
    </rPh>
    <rPh sb="13" eb="14">
      <t>タ</t>
    </rPh>
    <rPh sb="18" eb="19">
      <t>リン</t>
    </rPh>
    <rPh sb="26" eb="27">
      <t>エン</t>
    </rPh>
    <phoneticPr fontId="8"/>
  </si>
  <si>
    <t>福島県　ミディ胡蝶蘭（2本立ち／18輪）7,700円</t>
    <rPh sb="12" eb="13">
      <t>ホン</t>
    </rPh>
    <rPh sb="13" eb="14">
      <t>タ</t>
    </rPh>
    <rPh sb="18" eb="19">
      <t>リン</t>
    </rPh>
    <rPh sb="25" eb="26">
      <t>エン</t>
    </rPh>
    <phoneticPr fontId="8"/>
  </si>
  <si>
    <t>栃木県　大輪胡蝶蘭（3本立ち／50輪） 41,800円</t>
    <rPh sb="4" eb="6">
      <t>タイリン</t>
    </rPh>
    <rPh sb="11" eb="12">
      <t>ホン</t>
    </rPh>
    <rPh sb="12" eb="13">
      <t>タ</t>
    </rPh>
    <rPh sb="17" eb="18">
      <t>リン</t>
    </rPh>
    <rPh sb="26" eb="27">
      <t>エン</t>
    </rPh>
    <phoneticPr fontId="8"/>
  </si>
  <si>
    <t>栃木県　大輪胡蝶蘭（3本立ち／45輪） 33,000円</t>
    <rPh sb="4" eb="6">
      <t>タイリン</t>
    </rPh>
    <rPh sb="11" eb="12">
      <t>ホン</t>
    </rPh>
    <rPh sb="12" eb="13">
      <t>タ</t>
    </rPh>
    <rPh sb="17" eb="18">
      <t>リン</t>
    </rPh>
    <rPh sb="26" eb="27">
      <t>エン</t>
    </rPh>
    <phoneticPr fontId="8"/>
  </si>
  <si>
    <t>栃木県　大輪胡蝶蘭（3本立ち／39輪） 27,500円</t>
    <rPh sb="4" eb="6">
      <t>タイリン</t>
    </rPh>
    <rPh sb="11" eb="12">
      <t>ホン</t>
    </rPh>
    <rPh sb="12" eb="13">
      <t>タ</t>
    </rPh>
    <rPh sb="17" eb="18">
      <t>リン</t>
    </rPh>
    <rPh sb="26" eb="27">
      <t>エン</t>
    </rPh>
    <phoneticPr fontId="8"/>
  </si>
  <si>
    <t>栃木県　大輪胡蝶蘭（3本立ち／33輪） 22,000円</t>
    <rPh sb="4" eb="6">
      <t>タイリン</t>
    </rPh>
    <rPh sb="11" eb="12">
      <t>ホン</t>
    </rPh>
    <rPh sb="12" eb="13">
      <t>タ</t>
    </rPh>
    <rPh sb="17" eb="18">
      <t>リン</t>
    </rPh>
    <rPh sb="26" eb="27">
      <t>エン</t>
    </rPh>
    <phoneticPr fontId="8"/>
  </si>
  <si>
    <t>栃木県　大輪胡蝶蘭（2本立ち／20輪） 20,900円</t>
    <rPh sb="4" eb="6">
      <t>タイリン</t>
    </rPh>
    <rPh sb="11" eb="12">
      <t>ホン</t>
    </rPh>
    <rPh sb="12" eb="13">
      <t>タ</t>
    </rPh>
    <rPh sb="17" eb="18">
      <t>リン</t>
    </rPh>
    <rPh sb="26" eb="27">
      <t>エン</t>
    </rPh>
    <phoneticPr fontId="8"/>
  </si>
  <si>
    <t>栃木県　ミディ胡蝶蘭（5本立ち／50輪） 25,300円</t>
    <rPh sb="16" eb="17">
      <t>ホン</t>
    </rPh>
    <rPh sb="17" eb="18">
      <t>タ</t>
    </rPh>
    <rPh sb="22" eb="23">
      <t>リンエン</t>
    </rPh>
    <phoneticPr fontId="8"/>
  </si>
  <si>
    <t>栃木県　ミディ胡蝶蘭（3本立ち／42輪）16,500円</t>
    <rPh sb="12" eb="13">
      <t>ホン</t>
    </rPh>
    <rPh sb="13" eb="14">
      <t>タ</t>
    </rPh>
    <rPh sb="18" eb="19">
      <t>リン</t>
    </rPh>
    <rPh sb="26" eb="27">
      <t>エン</t>
    </rPh>
    <phoneticPr fontId="8"/>
  </si>
  <si>
    <t>栃木県　ミディ胡蝶蘭（3本立ち／33輪）14,300円</t>
    <rPh sb="12" eb="13">
      <t>ホン</t>
    </rPh>
    <rPh sb="13" eb="14">
      <t>タ</t>
    </rPh>
    <rPh sb="18" eb="19">
      <t>リン</t>
    </rPh>
    <rPh sb="26" eb="27">
      <t>エン</t>
    </rPh>
    <phoneticPr fontId="8"/>
  </si>
  <si>
    <t>栃木県　ミディ胡蝶蘭（2本立ち／18輪）7,700円</t>
    <rPh sb="12" eb="13">
      <t>ホン</t>
    </rPh>
    <rPh sb="13" eb="14">
      <t>タ</t>
    </rPh>
    <rPh sb="18" eb="19">
      <t>リン</t>
    </rPh>
    <rPh sb="25" eb="26">
      <t>エン</t>
    </rPh>
    <phoneticPr fontId="8"/>
  </si>
  <si>
    <t>群馬県　大輪胡蝶蘭（3本立ち／50輪） 41,800円</t>
    <rPh sb="4" eb="6">
      <t>タイリン</t>
    </rPh>
    <rPh sb="11" eb="12">
      <t>ホン</t>
    </rPh>
    <rPh sb="12" eb="13">
      <t>タ</t>
    </rPh>
    <rPh sb="17" eb="18">
      <t>リン</t>
    </rPh>
    <rPh sb="26" eb="27">
      <t>エン</t>
    </rPh>
    <phoneticPr fontId="8"/>
  </si>
  <si>
    <t>群馬県　大輪胡蝶蘭（3本立ち／45輪） 33,000円</t>
    <rPh sb="4" eb="6">
      <t>タイリン</t>
    </rPh>
    <rPh sb="11" eb="12">
      <t>ホン</t>
    </rPh>
    <rPh sb="12" eb="13">
      <t>タ</t>
    </rPh>
    <rPh sb="17" eb="18">
      <t>リン</t>
    </rPh>
    <rPh sb="26" eb="27">
      <t>エン</t>
    </rPh>
    <phoneticPr fontId="8"/>
  </si>
  <si>
    <t>群馬県　大輪胡蝶蘭（3本立ち／39輪） 27,500円</t>
    <rPh sb="4" eb="6">
      <t>タイリン</t>
    </rPh>
    <rPh sb="11" eb="12">
      <t>ホン</t>
    </rPh>
    <rPh sb="12" eb="13">
      <t>タ</t>
    </rPh>
    <rPh sb="17" eb="18">
      <t>リン</t>
    </rPh>
    <rPh sb="26" eb="27">
      <t>エン</t>
    </rPh>
    <phoneticPr fontId="8"/>
  </si>
  <si>
    <t>群馬県　大輪胡蝶蘭（3本立ち／33輪） 22,000円</t>
    <rPh sb="4" eb="6">
      <t>タイリン</t>
    </rPh>
    <rPh sb="11" eb="12">
      <t>ホン</t>
    </rPh>
    <rPh sb="12" eb="13">
      <t>タ</t>
    </rPh>
    <rPh sb="17" eb="18">
      <t>リン</t>
    </rPh>
    <rPh sb="26" eb="27">
      <t>エン</t>
    </rPh>
    <phoneticPr fontId="8"/>
  </si>
  <si>
    <t>群馬県　大輪胡蝶蘭（2本立ち／20輪） 20,900円</t>
    <rPh sb="4" eb="6">
      <t>タイリン</t>
    </rPh>
    <rPh sb="11" eb="12">
      <t>ホン</t>
    </rPh>
    <rPh sb="12" eb="13">
      <t>タ</t>
    </rPh>
    <rPh sb="17" eb="18">
      <t>リン</t>
    </rPh>
    <rPh sb="26" eb="27">
      <t>エン</t>
    </rPh>
    <phoneticPr fontId="8"/>
  </si>
  <si>
    <t>群馬県　ミディ胡蝶蘭（5本立ち／50輪） 25,300円</t>
    <rPh sb="16" eb="17">
      <t>ホン</t>
    </rPh>
    <rPh sb="17" eb="18">
      <t>タ</t>
    </rPh>
    <rPh sb="22" eb="23">
      <t>リンエン</t>
    </rPh>
    <phoneticPr fontId="8"/>
  </si>
  <si>
    <t>群馬県　ミディ胡蝶蘭（3本立ち／42輪）16,500円</t>
    <rPh sb="12" eb="13">
      <t>ホン</t>
    </rPh>
    <rPh sb="13" eb="14">
      <t>タ</t>
    </rPh>
    <rPh sb="18" eb="19">
      <t>リン</t>
    </rPh>
    <rPh sb="26" eb="27">
      <t>エン</t>
    </rPh>
    <phoneticPr fontId="8"/>
  </si>
  <si>
    <t>群馬県　ミディ胡蝶蘭（3本立ち／33輪）14,300円</t>
    <rPh sb="12" eb="13">
      <t>ホン</t>
    </rPh>
    <rPh sb="13" eb="14">
      <t>タ</t>
    </rPh>
    <rPh sb="18" eb="19">
      <t>リン</t>
    </rPh>
    <rPh sb="26" eb="27">
      <t>エン</t>
    </rPh>
    <phoneticPr fontId="8"/>
  </si>
  <si>
    <t>群馬県　ミディ胡蝶蘭（2本立ち／18輪）7,700円</t>
    <rPh sb="12" eb="13">
      <t>ホン</t>
    </rPh>
    <rPh sb="13" eb="14">
      <t>タ</t>
    </rPh>
    <rPh sb="18" eb="19">
      <t>リン</t>
    </rPh>
    <rPh sb="25" eb="26">
      <t>エン</t>
    </rPh>
    <phoneticPr fontId="8"/>
  </si>
  <si>
    <t>埼玉県　大輪胡蝶蘭（3本立ち／50輪） 41,800円</t>
    <rPh sb="4" eb="6">
      <t>タイリン</t>
    </rPh>
    <rPh sb="11" eb="12">
      <t>ホン</t>
    </rPh>
    <rPh sb="12" eb="13">
      <t>タ</t>
    </rPh>
    <rPh sb="17" eb="18">
      <t>リン</t>
    </rPh>
    <rPh sb="26" eb="27">
      <t>エン</t>
    </rPh>
    <phoneticPr fontId="8"/>
  </si>
  <si>
    <t>埼玉県　大輪胡蝶蘭（3本立ち／45輪） 33,000円</t>
    <rPh sb="4" eb="6">
      <t>タイリン</t>
    </rPh>
    <rPh sb="11" eb="12">
      <t>ホン</t>
    </rPh>
    <rPh sb="12" eb="13">
      <t>タ</t>
    </rPh>
    <rPh sb="17" eb="18">
      <t>リン</t>
    </rPh>
    <rPh sb="26" eb="27">
      <t>エン</t>
    </rPh>
    <phoneticPr fontId="8"/>
  </si>
  <si>
    <t>埼玉県　大輪胡蝶蘭（3本立ち／39輪） 27,500円</t>
    <rPh sb="4" eb="6">
      <t>タイリン</t>
    </rPh>
    <rPh sb="11" eb="12">
      <t>ホン</t>
    </rPh>
    <rPh sb="12" eb="13">
      <t>タ</t>
    </rPh>
    <rPh sb="17" eb="18">
      <t>リン</t>
    </rPh>
    <rPh sb="26" eb="27">
      <t>エン</t>
    </rPh>
    <phoneticPr fontId="8"/>
  </si>
  <si>
    <t>埼玉県　大輪胡蝶蘭（3本立ち／33輪） 22,000円</t>
    <rPh sb="4" eb="6">
      <t>タイリン</t>
    </rPh>
    <rPh sb="11" eb="12">
      <t>ホン</t>
    </rPh>
    <rPh sb="12" eb="13">
      <t>タ</t>
    </rPh>
    <rPh sb="17" eb="18">
      <t>リン</t>
    </rPh>
    <rPh sb="26" eb="27">
      <t>エン</t>
    </rPh>
    <phoneticPr fontId="8"/>
  </si>
  <si>
    <t>埼玉県　大輪胡蝶蘭（2本立ち／20輪） 20,900円</t>
    <rPh sb="4" eb="6">
      <t>タイリン</t>
    </rPh>
    <rPh sb="11" eb="12">
      <t>ホン</t>
    </rPh>
    <rPh sb="12" eb="13">
      <t>タ</t>
    </rPh>
    <rPh sb="17" eb="18">
      <t>リン</t>
    </rPh>
    <rPh sb="26" eb="27">
      <t>エン</t>
    </rPh>
    <phoneticPr fontId="8"/>
  </si>
  <si>
    <t>埼玉県　ミディ胡蝶蘭（5本立ち／50輪） 25,300円</t>
    <rPh sb="16" eb="17">
      <t>ホン</t>
    </rPh>
    <rPh sb="17" eb="18">
      <t>タ</t>
    </rPh>
    <rPh sb="22" eb="23">
      <t>リンエン</t>
    </rPh>
    <phoneticPr fontId="8"/>
  </si>
  <si>
    <t>埼玉県　ミディ胡蝶蘭（3本立ち／42輪）16,500円</t>
    <rPh sb="12" eb="13">
      <t>ホン</t>
    </rPh>
    <rPh sb="13" eb="14">
      <t>タ</t>
    </rPh>
    <rPh sb="18" eb="19">
      <t>リン</t>
    </rPh>
    <rPh sb="26" eb="27">
      <t>エン</t>
    </rPh>
    <phoneticPr fontId="8"/>
  </si>
  <si>
    <t>埼玉県　ミディ胡蝶蘭（3本立ち／33輪）14,300円</t>
    <rPh sb="12" eb="13">
      <t>ホン</t>
    </rPh>
    <rPh sb="13" eb="14">
      <t>タ</t>
    </rPh>
    <rPh sb="18" eb="19">
      <t>リン</t>
    </rPh>
    <rPh sb="26" eb="27">
      <t>エン</t>
    </rPh>
    <phoneticPr fontId="8"/>
  </si>
  <si>
    <t>埼玉県　ミディ胡蝶蘭（2本立ち／18輪）7,700円</t>
    <rPh sb="12" eb="13">
      <t>ホン</t>
    </rPh>
    <rPh sb="13" eb="14">
      <t>タ</t>
    </rPh>
    <rPh sb="18" eb="19">
      <t>リン</t>
    </rPh>
    <rPh sb="25" eb="26">
      <t>エン</t>
    </rPh>
    <phoneticPr fontId="8"/>
  </si>
  <si>
    <t>千葉県　大輪胡蝶蘭（3本立ち／50輪） 41,800円</t>
    <rPh sb="4" eb="6">
      <t>タイリン</t>
    </rPh>
    <rPh sb="11" eb="12">
      <t>ホン</t>
    </rPh>
    <rPh sb="12" eb="13">
      <t>タ</t>
    </rPh>
    <rPh sb="17" eb="18">
      <t>リン</t>
    </rPh>
    <rPh sb="26" eb="27">
      <t>エン</t>
    </rPh>
    <phoneticPr fontId="8"/>
  </si>
  <si>
    <t>千葉県　大輪胡蝶蘭（3本立ち／45輪） 33,000円</t>
    <rPh sb="4" eb="6">
      <t>タイリン</t>
    </rPh>
    <rPh sb="11" eb="12">
      <t>ホン</t>
    </rPh>
    <rPh sb="12" eb="13">
      <t>タ</t>
    </rPh>
    <rPh sb="17" eb="18">
      <t>リン</t>
    </rPh>
    <rPh sb="26" eb="27">
      <t>エン</t>
    </rPh>
    <phoneticPr fontId="8"/>
  </si>
  <si>
    <t>千葉県　大輪胡蝶蘭（3本立ち／39輪） 27,500円</t>
    <rPh sb="4" eb="6">
      <t>タイリン</t>
    </rPh>
    <rPh sb="11" eb="12">
      <t>ホン</t>
    </rPh>
    <rPh sb="12" eb="13">
      <t>タ</t>
    </rPh>
    <rPh sb="17" eb="18">
      <t>リン</t>
    </rPh>
    <rPh sb="26" eb="27">
      <t>エン</t>
    </rPh>
    <phoneticPr fontId="8"/>
  </si>
  <si>
    <t>千葉県　大輪胡蝶蘭（3本立ち／33輪） 22,000円</t>
    <rPh sb="4" eb="6">
      <t>タイリン</t>
    </rPh>
    <rPh sb="11" eb="12">
      <t>ホン</t>
    </rPh>
    <rPh sb="12" eb="13">
      <t>タ</t>
    </rPh>
    <rPh sb="17" eb="18">
      <t>リン</t>
    </rPh>
    <rPh sb="26" eb="27">
      <t>エン</t>
    </rPh>
    <phoneticPr fontId="8"/>
  </si>
  <si>
    <t>千葉県　大輪胡蝶蘭（2本立ち／20輪） 20,900円</t>
    <rPh sb="4" eb="6">
      <t>タイリン</t>
    </rPh>
    <rPh sb="11" eb="12">
      <t>ホン</t>
    </rPh>
    <rPh sb="12" eb="13">
      <t>タ</t>
    </rPh>
    <rPh sb="17" eb="18">
      <t>リン</t>
    </rPh>
    <rPh sb="26" eb="27">
      <t>エン</t>
    </rPh>
    <phoneticPr fontId="8"/>
  </si>
  <si>
    <t>千葉県　ミディ胡蝶蘭（5本立ち／50輪） 25,300円</t>
    <rPh sb="16" eb="17">
      <t>ホン</t>
    </rPh>
    <rPh sb="17" eb="18">
      <t>タ</t>
    </rPh>
    <rPh sb="22" eb="23">
      <t>リンエン</t>
    </rPh>
    <phoneticPr fontId="8"/>
  </si>
  <si>
    <t>千葉県　ミディ胡蝶蘭（3本立ち／42輪）16,500円</t>
    <rPh sb="12" eb="13">
      <t>ホン</t>
    </rPh>
    <rPh sb="13" eb="14">
      <t>タ</t>
    </rPh>
    <rPh sb="18" eb="19">
      <t>リン</t>
    </rPh>
    <rPh sb="26" eb="27">
      <t>エン</t>
    </rPh>
    <phoneticPr fontId="8"/>
  </si>
  <si>
    <t>千葉県　ミディ胡蝶蘭（3本立ち／33輪）14,300円</t>
    <rPh sb="12" eb="13">
      <t>ホン</t>
    </rPh>
    <rPh sb="13" eb="14">
      <t>タ</t>
    </rPh>
    <rPh sb="18" eb="19">
      <t>リン</t>
    </rPh>
    <rPh sb="26" eb="27">
      <t>エン</t>
    </rPh>
    <phoneticPr fontId="8"/>
  </si>
  <si>
    <t>千葉県　ミディ胡蝶蘭（2本立ち／18輪）7,700円</t>
    <rPh sb="12" eb="13">
      <t>ホン</t>
    </rPh>
    <rPh sb="13" eb="14">
      <t>タ</t>
    </rPh>
    <rPh sb="18" eb="19">
      <t>リン</t>
    </rPh>
    <rPh sb="25" eb="26">
      <t>エン</t>
    </rPh>
    <phoneticPr fontId="8"/>
  </si>
  <si>
    <t>神奈川県　大輪胡蝶蘭（3本立ち／50輪） 41,800円</t>
    <rPh sb="5" eb="7">
      <t>タイリン</t>
    </rPh>
    <rPh sb="12" eb="13">
      <t>ホン</t>
    </rPh>
    <rPh sb="13" eb="14">
      <t>タ</t>
    </rPh>
    <rPh sb="18" eb="19">
      <t>リン</t>
    </rPh>
    <rPh sb="27" eb="28">
      <t>エン</t>
    </rPh>
    <phoneticPr fontId="8"/>
  </si>
  <si>
    <t>神奈川県　大輪胡蝶蘭（3本立ち／45輪） 33,000円</t>
    <rPh sb="5" eb="7">
      <t>タイリン</t>
    </rPh>
    <rPh sb="12" eb="13">
      <t>ホン</t>
    </rPh>
    <rPh sb="13" eb="14">
      <t>タ</t>
    </rPh>
    <rPh sb="18" eb="19">
      <t>リン</t>
    </rPh>
    <rPh sb="27" eb="28">
      <t>エン</t>
    </rPh>
    <phoneticPr fontId="8"/>
  </si>
  <si>
    <t>神奈川県　大輪胡蝶蘭（3本立ち／39輪） 27,500円</t>
    <rPh sb="5" eb="7">
      <t>タイリン</t>
    </rPh>
    <rPh sb="12" eb="13">
      <t>ホン</t>
    </rPh>
    <rPh sb="13" eb="14">
      <t>タ</t>
    </rPh>
    <rPh sb="18" eb="19">
      <t>リン</t>
    </rPh>
    <rPh sb="27" eb="28">
      <t>エン</t>
    </rPh>
    <phoneticPr fontId="8"/>
  </si>
  <si>
    <t>神奈川県　大輪胡蝶蘭（3本立ち／33輪） 22,000円</t>
    <rPh sb="5" eb="7">
      <t>タイリン</t>
    </rPh>
    <rPh sb="12" eb="13">
      <t>ホン</t>
    </rPh>
    <rPh sb="13" eb="14">
      <t>タ</t>
    </rPh>
    <rPh sb="18" eb="19">
      <t>リン</t>
    </rPh>
    <rPh sb="27" eb="28">
      <t>エン</t>
    </rPh>
    <phoneticPr fontId="8"/>
  </si>
  <si>
    <t>神奈川県　大輪胡蝶蘭（2本立ち／20輪） 20,900円</t>
    <rPh sb="5" eb="7">
      <t>タイリン</t>
    </rPh>
    <rPh sb="12" eb="13">
      <t>ホン</t>
    </rPh>
    <rPh sb="13" eb="14">
      <t>タ</t>
    </rPh>
    <rPh sb="18" eb="19">
      <t>リン</t>
    </rPh>
    <rPh sb="27" eb="28">
      <t>エン</t>
    </rPh>
    <phoneticPr fontId="8"/>
  </si>
  <si>
    <t>神奈川県　ミディ胡蝶蘭（5本立ち／50輪） 25,300円</t>
    <rPh sb="17" eb="18">
      <t>ホン</t>
    </rPh>
    <rPh sb="18" eb="19">
      <t>タ</t>
    </rPh>
    <rPh sb="23" eb="24">
      <t>リンエン</t>
    </rPh>
    <phoneticPr fontId="8"/>
  </si>
  <si>
    <t>神奈川県　ミディ胡蝶蘭（3本立ち／42輪）16,500円</t>
    <rPh sb="13" eb="14">
      <t>ホン</t>
    </rPh>
    <rPh sb="14" eb="15">
      <t>タ</t>
    </rPh>
    <rPh sb="19" eb="20">
      <t>リン</t>
    </rPh>
    <rPh sb="27" eb="28">
      <t>エン</t>
    </rPh>
    <phoneticPr fontId="8"/>
  </si>
  <si>
    <t>神奈川県　ミディ胡蝶蘭（3本立ち／33輪）14,300円</t>
    <rPh sb="13" eb="14">
      <t>ホン</t>
    </rPh>
    <rPh sb="14" eb="15">
      <t>タ</t>
    </rPh>
    <rPh sb="19" eb="20">
      <t>リン</t>
    </rPh>
    <rPh sb="27" eb="28">
      <t>エン</t>
    </rPh>
    <phoneticPr fontId="8"/>
  </si>
  <si>
    <t>神奈川県　ミディ胡蝶蘭（2本立ち／18輪）7,700円</t>
    <rPh sb="13" eb="14">
      <t>ホン</t>
    </rPh>
    <rPh sb="14" eb="15">
      <t>タ</t>
    </rPh>
    <rPh sb="19" eb="20">
      <t>リン</t>
    </rPh>
    <rPh sb="26" eb="27">
      <t>エン</t>
    </rPh>
    <phoneticPr fontId="8"/>
  </si>
  <si>
    <t>新潟県　大輪胡蝶蘭（3本立ち／50輪） 41,800円</t>
    <rPh sb="4" eb="6">
      <t>タイリン</t>
    </rPh>
    <rPh sb="11" eb="12">
      <t>ホン</t>
    </rPh>
    <rPh sb="12" eb="13">
      <t>タ</t>
    </rPh>
    <rPh sb="17" eb="18">
      <t>リン</t>
    </rPh>
    <rPh sb="26" eb="27">
      <t>エン</t>
    </rPh>
    <phoneticPr fontId="8"/>
  </si>
  <si>
    <t>新潟県　大輪胡蝶蘭（3本立ち／45輪） 33,000円</t>
    <rPh sb="4" eb="6">
      <t>タイリン</t>
    </rPh>
    <rPh sb="11" eb="12">
      <t>ホン</t>
    </rPh>
    <rPh sb="12" eb="13">
      <t>タ</t>
    </rPh>
    <rPh sb="17" eb="18">
      <t>リン</t>
    </rPh>
    <rPh sb="26" eb="27">
      <t>エン</t>
    </rPh>
    <phoneticPr fontId="8"/>
  </si>
  <si>
    <t>新潟県　大輪胡蝶蘭（3本立ち／39輪） 27,500円</t>
    <rPh sb="4" eb="6">
      <t>タイリン</t>
    </rPh>
    <rPh sb="11" eb="12">
      <t>ホン</t>
    </rPh>
    <rPh sb="12" eb="13">
      <t>タ</t>
    </rPh>
    <rPh sb="17" eb="18">
      <t>リン</t>
    </rPh>
    <rPh sb="26" eb="27">
      <t>エン</t>
    </rPh>
    <phoneticPr fontId="8"/>
  </si>
  <si>
    <t>新潟県　大輪胡蝶蘭（3本立ち／33輪） 22,000円</t>
    <rPh sb="4" eb="6">
      <t>タイリン</t>
    </rPh>
    <rPh sb="11" eb="12">
      <t>ホン</t>
    </rPh>
    <rPh sb="12" eb="13">
      <t>タ</t>
    </rPh>
    <rPh sb="17" eb="18">
      <t>リン</t>
    </rPh>
    <rPh sb="26" eb="27">
      <t>エン</t>
    </rPh>
    <phoneticPr fontId="8"/>
  </si>
  <si>
    <t>新潟県　大輪胡蝶蘭（2本立ち／20輪） 20,900円</t>
    <rPh sb="4" eb="6">
      <t>タイリン</t>
    </rPh>
    <rPh sb="11" eb="12">
      <t>ホン</t>
    </rPh>
    <rPh sb="12" eb="13">
      <t>タ</t>
    </rPh>
    <rPh sb="17" eb="18">
      <t>リン</t>
    </rPh>
    <rPh sb="26" eb="27">
      <t>エン</t>
    </rPh>
    <phoneticPr fontId="8"/>
  </si>
  <si>
    <t>新潟県　ミディ胡蝶蘭（5本立ち／50輪） 25,300円</t>
    <rPh sb="16" eb="17">
      <t>ホン</t>
    </rPh>
    <rPh sb="17" eb="18">
      <t>タ</t>
    </rPh>
    <rPh sb="22" eb="23">
      <t>リンエン</t>
    </rPh>
    <phoneticPr fontId="8"/>
  </si>
  <si>
    <t>新潟県　ミディ胡蝶蘭（3本立ち／42輪）16,500円</t>
    <rPh sb="12" eb="13">
      <t>ホン</t>
    </rPh>
    <rPh sb="13" eb="14">
      <t>タ</t>
    </rPh>
    <rPh sb="18" eb="19">
      <t>リン</t>
    </rPh>
    <rPh sb="26" eb="27">
      <t>エン</t>
    </rPh>
    <phoneticPr fontId="8"/>
  </si>
  <si>
    <t>新潟県　ミディ胡蝶蘭（3本立ち／33輪）14,300円</t>
    <rPh sb="12" eb="13">
      <t>ホン</t>
    </rPh>
    <rPh sb="13" eb="14">
      <t>タ</t>
    </rPh>
    <rPh sb="18" eb="19">
      <t>リン</t>
    </rPh>
    <rPh sb="26" eb="27">
      <t>エン</t>
    </rPh>
    <phoneticPr fontId="8"/>
  </si>
  <si>
    <t>新潟県　ミディ胡蝶蘭（2本立ち／18輪）7,700円</t>
    <rPh sb="12" eb="13">
      <t>ホン</t>
    </rPh>
    <rPh sb="13" eb="14">
      <t>タ</t>
    </rPh>
    <rPh sb="18" eb="19">
      <t>リン</t>
    </rPh>
    <rPh sb="25" eb="26">
      <t>エン</t>
    </rPh>
    <phoneticPr fontId="8"/>
  </si>
  <si>
    <t>富山県　大輪胡蝶蘭（3本立ち／50輪） 41,800円</t>
    <rPh sb="4" eb="6">
      <t>タイリン</t>
    </rPh>
    <rPh sb="11" eb="12">
      <t>ホン</t>
    </rPh>
    <rPh sb="12" eb="13">
      <t>タ</t>
    </rPh>
    <rPh sb="17" eb="18">
      <t>リン</t>
    </rPh>
    <rPh sb="26" eb="27">
      <t>エン</t>
    </rPh>
    <phoneticPr fontId="8"/>
  </si>
  <si>
    <t>富山県　大輪胡蝶蘭（3本立ち／45輪） 33,000円</t>
    <rPh sb="4" eb="6">
      <t>タイリン</t>
    </rPh>
    <rPh sb="11" eb="12">
      <t>ホン</t>
    </rPh>
    <rPh sb="12" eb="13">
      <t>タ</t>
    </rPh>
    <rPh sb="17" eb="18">
      <t>リン</t>
    </rPh>
    <rPh sb="26" eb="27">
      <t>エン</t>
    </rPh>
    <phoneticPr fontId="8"/>
  </si>
  <si>
    <t>富山県　大輪胡蝶蘭（3本立ち／39輪） 27,500円</t>
    <rPh sb="4" eb="6">
      <t>タイリン</t>
    </rPh>
    <rPh sb="11" eb="12">
      <t>ホン</t>
    </rPh>
    <rPh sb="12" eb="13">
      <t>タ</t>
    </rPh>
    <rPh sb="17" eb="18">
      <t>リン</t>
    </rPh>
    <rPh sb="26" eb="27">
      <t>エン</t>
    </rPh>
    <phoneticPr fontId="8"/>
  </si>
  <si>
    <t>富山県　大輪胡蝶蘭（3本立ち／33輪） 22,000円</t>
    <rPh sb="4" eb="6">
      <t>タイリン</t>
    </rPh>
    <rPh sb="11" eb="12">
      <t>ホン</t>
    </rPh>
    <rPh sb="12" eb="13">
      <t>タ</t>
    </rPh>
    <rPh sb="17" eb="18">
      <t>リン</t>
    </rPh>
    <rPh sb="26" eb="27">
      <t>エン</t>
    </rPh>
    <phoneticPr fontId="8"/>
  </si>
  <si>
    <t>富山県　大輪胡蝶蘭（2本立ち／20輪） 20,900円</t>
    <rPh sb="4" eb="6">
      <t>タイリン</t>
    </rPh>
    <rPh sb="11" eb="12">
      <t>ホン</t>
    </rPh>
    <rPh sb="12" eb="13">
      <t>タ</t>
    </rPh>
    <rPh sb="17" eb="18">
      <t>リン</t>
    </rPh>
    <rPh sb="26" eb="27">
      <t>エン</t>
    </rPh>
    <phoneticPr fontId="8"/>
  </si>
  <si>
    <t>富山県　ミディ胡蝶蘭（5本立ち／50輪） 25,300円</t>
    <rPh sb="16" eb="17">
      <t>ホン</t>
    </rPh>
    <rPh sb="17" eb="18">
      <t>タ</t>
    </rPh>
    <rPh sb="22" eb="23">
      <t>リンエン</t>
    </rPh>
    <phoneticPr fontId="8"/>
  </si>
  <si>
    <t>富山県　ミディ胡蝶蘭（3本立ち／42輪）16,500円</t>
    <rPh sb="12" eb="13">
      <t>ホン</t>
    </rPh>
    <rPh sb="13" eb="14">
      <t>タ</t>
    </rPh>
    <rPh sb="18" eb="19">
      <t>リン</t>
    </rPh>
    <rPh sb="26" eb="27">
      <t>エン</t>
    </rPh>
    <phoneticPr fontId="8"/>
  </si>
  <si>
    <t>富山県　ミディ胡蝶蘭（3本立ち／33輪）14,300円</t>
    <rPh sb="12" eb="13">
      <t>ホン</t>
    </rPh>
    <rPh sb="13" eb="14">
      <t>タ</t>
    </rPh>
    <rPh sb="18" eb="19">
      <t>リン</t>
    </rPh>
    <rPh sb="26" eb="27">
      <t>エン</t>
    </rPh>
    <phoneticPr fontId="8"/>
  </si>
  <si>
    <t>富山県　ミディ胡蝶蘭（2本立ち／18輪）7,700円</t>
    <rPh sb="12" eb="13">
      <t>ホン</t>
    </rPh>
    <rPh sb="13" eb="14">
      <t>タ</t>
    </rPh>
    <rPh sb="18" eb="19">
      <t>リン</t>
    </rPh>
    <rPh sb="25" eb="26">
      <t>エン</t>
    </rPh>
    <phoneticPr fontId="8"/>
  </si>
  <si>
    <t>石川県　大輪胡蝶蘭（3本立ち／50輪） 41,800円</t>
    <rPh sb="4" eb="6">
      <t>タイリン</t>
    </rPh>
    <rPh sb="11" eb="12">
      <t>ホン</t>
    </rPh>
    <rPh sb="12" eb="13">
      <t>タ</t>
    </rPh>
    <rPh sb="17" eb="18">
      <t>リン</t>
    </rPh>
    <rPh sb="26" eb="27">
      <t>エン</t>
    </rPh>
    <phoneticPr fontId="8"/>
  </si>
  <si>
    <t>石川県　大輪胡蝶蘭（3本立ち／45輪） 33,000円</t>
    <rPh sb="4" eb="6">
      <t>タイリン</t>
    </rPh>
    <rPh sb="11" eb="12">
      <t>ホン</t>
    </rPh>
    <rPh sb="12" eb="13">
      <t>タ</t>
    </rPh>
    <rPh sb="17" eb="18">
      <t>リン</t>
    </rPh>
    <rPh sb="26" eb="27">
      <t>エン</t>
    </rPh>
    <phoneticPr fontId="8"/>
  </si>
  <si>
    <t>石川県　大輪胡蝶蘭（3本立ち／39輪） 27,500円</t>
    <rPh sb="4" eb="6">
      <t>タイリン</t>
    </rPh>
    <rPh sb="11" eb="12">
      <t>ホン</t>
    </rPh>
    <rPh sb="12" eb="13">
      <t>タ</t>
    </rPh>
    <rPh sb="17" eb="18">
      <t>リン</t>
    </rPh>
    <rPh sb="26" eb="27">
      <t>エン</t>
    </rPh>
    <phoneticPr fontId="8"/>
  </si>
  <si>
    <t>石川県　大輪胡蝶蘭（3本立ち／33輪） 22,000円</t>
    <rPh sb="4" eb="6">
      <t>タイリン</t>
    </rPh>
    <rPh sb="11" eb="12">
      <t>ホン</t>
    </rPh>
    <rPh sb="12" eb="13">
      <t>タ</t>
    </rPh>
    <rPh sb="17" eb="18">
      <t>リン</t>
    </rPh>
    <rPh sb="26" eb="27">
      <t>エン</t>
    </rPh>
    <phoneticPr fontId="8"/>
  </si>
  <si>
    <t>石川県　大輪胡蝶蘭（2本立ち／20輪） 20,900円</t>
    <rPh sb="4" eb="6">
      <t>タイリン</t>
    </rPh>
    <rPh sb="11" eb="12">
      <t>ホン</t>
    </rPh>
    <rPh sb="12" eb="13">
      <t>タ</t>
    </rPh>
    <rPh sb="17" eb="18">
      <t>リン</t>
    </rPh>
    <rPh sb="26" eb="27">
      <t>エン</t>
    </rPh>
    <phoneticPr fontId="8"/>
  </si>
  <si>
    <t>石川県　ミディ胡蝶蘭（5本立ち／50輪） 25,300円</t>
    <rPh sb="16" eb="17">
      <t>ホン</t>
    </rPh>
    <rPh sb="17" eb="18">
      <t>タ</t>
    </rPh>
    <rPh sb="22" eb="23">
      <t>リンエン</t>
    </rPh>
    <phoneticPr fontId="8"/>
  </si>
  <si>
    <t>石川県　ミディ胡蝶蘭（3本立ち／42輪）16,500円</t>
    <rPh sb="12" eb="13">
      <t>ホン</t>
    </rPh>
    <rPh sb="13" eb="14">
      <t>タ</t>
    </rPh>
    <rPh sb="18" eb="19">
      <t>リン</t>
    </rPh>
    <rPh sb="26" eb="27">
      <t>エン</t>
    </rPh>
    <phoneticPr fontId="8"/>
  </si>
  <si>
    <t>石川県　ミディ胡蝶蘭（3本立ち／33輪）14,300円</t>
    <rPh sb="12" eb="13">
      <t>ホン</t>
    </rPh>
    <rPh sb="13" eb="14">
      <t>タ</t>
    </rPh>
    <rPh sb="18" eb="19">
      <t>リン</t>
    </rPh>
    <rPh sb="26" eb="27">
      <t>エン</t>
    </rPh>
    <phoneticPr fontId="8"/>
  </si>
  <si>
    <t>石川県　ミディ胡蝶蘭（2本立ち／18輪）7,700円</t>
    <rPh sb="12" eb="13">
      <t>ホン</t>
    </rPh>
    <rPh sb="13" eb="14">
      <t>タ</t>
    </rPh>
    <rPh sb="18" eb="19">
      <t>リン</t>
    </rPh>
    <rPh sb="25" eb="26">
      <t>エン</t>
    </rPh>
    <phoneticPr fontId="8"/>
  </si>
  <si>
    <t>福井県　大輪胡蝶蘭（3本立ち／50輪） 41,800円</t>
    <rPh sb="4" eb="6">
      <t>タイリン</t>
    </rPh>
    <rPh sb="11" eb="12">
      <t>ホン</t>
    </rPh>
    <rPh sb="12" eb="13">
      <t>タ</t>
    </rPh>
    <rPh sb="17" eb="18">
      <t>リン</t>
    </rPh>
    <rPh sb="26" eb="27">
      <t>エン</t>
    </rPh>
    <phoneticPr fontId="8"/>
  </si>
  <si>
    <t>福井県　大輪胡蝶蘭（3本立ち／45輪） 33,000円</t>
    <rPh sb="4" eb="6">
      <t>タイリン</t>
    </rPh>
    <rPh sb="11" eb="12">
      <t>ホン</t>
    </rPh>
    <rPh sb="12" eb="13">
      <t>タ</t>
    </rPh>
    <rPh sb="17" eb="18">
      <t>リン</t>
    </rPh>
    <rPh sb="26" eb="27">
      <t>エン</t>
    </rPh>
    <phoneticPr fontId="8"/>
  </si>
  <si>
    <t>福井県　大輪胡蝶蘭（3本立ち／39輪） 27,500円</t>
    <rPh sb="4" eb="6">
      <t>タイリン</t>
    </rPh>
    <rPh sb="11" eb="12">
      <t>ホン</t>
    </rPh>
    <rPh sb="12" eb="13">
      <t>タ</t>
    </rPh>
    <rPh sb="17" eb="18">
      <t>リン</t>
    </rPh>
    <rPh sb="26" eb="27">
      <t>エン</t>
    </rPh>
    <phoneticPr fontId="8"/>
  </si>
  <si>
    <t>福井県　大輪胡蝶蘭（3本立ち／33輪） 22,000円</t>
    <rPh sb="4" eb="6">
      <t>タイリン</t>
    </rPh>
    <rPh sb="11" eb="12">
      <t>ホン</t>
    </rPh>
    <rPh sb="12" eb="13">
      <t>タ</t>
    </rPh>
    <rPh sb="17" eb="18">
      <t>リン</t>
    </rPh>
    <rPh sb="26" eb="27">
      <t>エン</t>
    </rPh>
    <phoneticPr fontId="8"/>
  </si>
  <si>
    <t>福井県　大輪胡蝶蘭（2本立ち／20輪） 20,900円</t>
    <rPh sb="4" eb="6">
      <t>タイリン</t>
    </rPh>
    <rPh sb="11" eb="12">
      <t>ホン</t>
    </rPh>
    <rPh sb="12" eb="13">
      <t>タ</t>
    </rPh>
    <rPh sb="17" eb="18">
      <t>リン</t>
    </rPh>
    <rPh sb="26" eb="27">
      <t>エン</t>
    </rPh>
    <phoneticPr fontId="8"/>
  </si>
  <si>
    <t>福井県　ミディ胡蝶蘭（5本立ち／50輪） 25,300円</t>
    <rPh sb="16" eb="17">
      <t>ホン</t>
    </rPh>
    <rPh sb="17" eb="18">
      <t>タ</t>
    </rPh>
    <rPh sb="22" eb="23">
      <t>リンエン</t>
    </rPh>
    <phoneticPr fontId="8"/>
  </si>
  <si>
    <t>福井県　ミディ胡蝶蘭（3本立ち／42輪）16,500円</t>
    <rPh sb="12" eb="13">
      <t>ホン</t>
    </rPh>
    <rPh sb="13" eb="14">
      <t>タ</t>
    </rPh>
    <rPh sb="18" eb="19">
      <t>リン</t>
    </rPh>
    <rPh sb="26" eb="27">
      <t>エン</t>
    </rPh>
    <phoneticPr fontId="8"/>
  </si>
  <si>
    <t>福井県　ミディ胡蝶蘭（3本立ち／33輪）14,300円</t>
    <rPh sb="12" eb="13">
      <t>ホン</t>
    </rPh>
    <rPh sb="13" eb="14">
      <t>タ</t>
    </rPh>
    <rPh sb="18" eb="19">
      <t>リン</t>
    </rPh>
    <rPh sb="26" eb="27">
      <t>エン</t>
    </rPh>
    <phoneticPr fontId="8"/>
  </si>
  <si>
    <t>福井県　ミディ胡蝶蘭（2本立ち／18輪）7,700円</t>
    <rPh sb="12" eb="13">
      <t>ホン</t>
    </rPh>
    <rPh sb="13" eb="14">
      <t>タ</t>
    </rPh>
    <rPh sb="18" eb="19">
      <t>リン</t>
    </rPh>
    <rPh sb="25" eb="26">
      <t>エン</t>
    </rPh>
    <phoneticPr fontId="8"/>
  </si>
  <si>
    <t>山梨県　大輪胡蝶蘭（3本立ち／50輪） 41,800円</t>
    <rPh sb="4" eb="6">
      <t>タイリン</t>
    </rPh>
    <rPh sb="11" eb="12">
      <t>ホン</t>
    </rPh>
    <rPh sb="12" eb="13">
      <t>タ</t>
    </rPh>
    <rPh sb="17" eb="18">
      <t>リン</t>
    </rPh>
    <rPh sb="26" eb="27">
      <t>エン</t>
    </rPh>
    <phoneticPr fontId="8"/>
  </si>
  <si>
    <t>山梨県　大輪胡蝶蘭（3本立ち／45輪） 33,000円</t>
    <rPh sb="4" eb="6">
      <t>タイリン</t>
    </rPh>
    <rPh sb="11" eb="12">
      <t>ホン</t>
    </rPh>
    <rPh sb="12" eb="13">
      <t>タ</t>
    </rPh>
    <rPh sb="17" eb="18">
      <t>リン</t>
    </rPh>
    <rPh sb="26" eb="27">
      <t>エン</t>
    </rPh>
    <phoneticPr fontId="8"/>
  </si>
  <si>
    <t>山梨県　大輪胡蝶蘭（3本立ち／39輪） 27,500円</t>
    <rPh sb="4" eb="6">
      <t>タイリン</t>
    </rPh>
    <rPh sb="11" eb="12">
      <t>ホン</t>
    </rPh>
    <rPh sb="12" eb="13">
      <t>タ</t>
    </rPh>
    <rPh sb="17" eb="18">
      <t>リン</t>
    </rPh>
    <rPh sb="26" eb="27">
      <t>エン</t>
    </rPh>
    <phoneticPr fontId="8"/>
  </si>
  <si>
    <t>山梨県　大輪胡蝶蘭（3本立ち／33輪） 22,000円</t>
    <rPh sb="4" eb="6">
      <t>タイリン</t>
    </rPh>
    <rPh sb="11" eb="12">
      <t>ホン</t>
    </rPh>
    <rPh sb="12" eb="13">
      <t>タ</t>
    </rPh>
    <rPh sb="17" eb="18">
      <t>リン</t>
    </rPh>
    <rPh sb="26" eb="27">
      <t>エン</t>
    </rPh>
    <phoneticPr fontId="8"/>
  </si>
  <si>
    <t>山梨県　大輪胡蝶蘭（2本立ち／20輪） 20,900円</t>
    <rPh sb="4" eb="6">
      <t>タイリン</t>
    </rPh>
    <rPh sb="11" eb="12">
      <t>ホン</t>
    </rPh>
    <rPh sb="12" eb="13">
      <t>タ</t>
    </rPh>
    <rPh sb="17" eb="18">
      <t>リン</t>
    </rPh>
    <rPh sb="26" eb="27">
      <t>エン</t>
    </rPh>
    <phoneticPr fontId="8"/>
  </si>
  <si>
    <t>山梨県　ミディ胡蝶蘭（5本立ち／50輪） 25,300円</t>
    <rPh sb="16" eb="17">
      <t>ホン</t>
    </rPh>
    <rPh sb="17" eb="18">
      <t>タ</t>
    </rPh>
    <rPh sb="22" eb="23">
      <t>リンエン</t>
    </rPh>
    <phoneticPr fontId="8"/>
  </si>
  <si>
    <t>山梨県　ミディ胡蝶蘭（3本立ち／42輪）16,500円</t>
    <rPh sb="12" eb="13">
      <t>ホン</t>
    </rPh>
    <rPh sb="13" eb="14">
      <t>タ</t>
    </rPh>
    <rPh sb="18" eb="19">
      <t>リン</t>
    </rPh>
    <rPh sb="26" eb="27">
      <t>エン</t>
    </rPh>
    <phoneticPr fontId="8"/>
  </si>
  <si>
    <t>山梨県　ミディ胡蝶蘭（3本立ち／33輪）14,300円</t>
    <rPh sb="12" eb="13">
      <t>ホン</t>
    </rPh>
    <rPh sb="13" eb="14">
      <t>タ</t>
    </rPh>
    <rPh sb="18" eb="19">
      <t>リン</t>
    </rPh>
    <rPh sb="26" eb="27">
      <t>エン</t>
    </rPh>
    <phoneticPr fontId="8"/>
  </si>
  <si>
    <t>山梨県　ミディ胡蝶蘭（2本立ち／18輪）7,700円</t>
    <rPh sb="12" eb="13">
      <t>ホン</t>
    </rPh>
    <rPh sb="13" eb="14">
      <t>タ</t>
    </rPh>
    <rPh sb="18" eb="19">
      <t>リン</t>
    </rPh>
    <rPh sb="25" eb="26">
      <t>エン</t>
    </rPh>
    <phoneticPr fontId="8"/>
  </si>
  <si>
    <t>長野県　大輪胡蝶蘭（3本立ち／50輪） 41,800円</t>
    <rPh sb="4" eb="6">
      <t>タイリン</t>
    </rPh>
    <rPh sb="11" eb="12">
      <t>ホン</t>
    </rPh>
    <rPh sb="12" eb="13">
      <t>タ</t>
    </rPh>
    <rPh sb="17" eb="18">
      <t>リン</t>
    </rPh>
    <rPh sb="26" eb="27">
      <t>エン</t>
    </rPh>
    <phoneticPr fontId="8"/>
  </si>
  <si>
    <t>長野県　大輪胡蝶蘭（3本立ち／45輪） 33,000円</t>
    <rPh sb="4" eb="6">
      <t>タイリン</t>
    </rPh>
    <rPh sb="11" eb="12">
      <t>ホン</t>
    </rPh>
    <rPh sb="12" eb="13">
      <t>タ</t>
    </rPh>
    <rPh sb="17" eb="18">
      <t>リン</t>
    </rPh>
    <rPh sb="26" eb="27">
      <t>エン</t>
    </rPh>
    <phoneticPr fontId="8"/>
  </si>
  <si>
    <t>長野県　大輪胡蝶蘭（3本立ち／39輪） 27,500円</t>
    <rPh sb="4" eb="6">
      <t>タイリン</t>
    </rPh>
    <rPh sb="11" eb="12">
      <t>ホン</t>
    </rPh>
    <rPh sb="12" eb="13">
      <t>タ</t>
    </rPh>
    <rPh sb="17" eb="18">
      <t>リン</t>
    </rPh>
    <rPh sb="26" eb="27">
      <t>エン</t>
    </rPh>
    <phoneticPr fontId="8"/>
  </si>
  <si>
    <t>長野県　大輪胡蝶蘭（3本立ち／33輪） 22,000円</t>
    <rPh sb="4" eb="6">
      <t>タイリン</t>
    </rPh>
    <rPh sb="11" eb="12">
      <t>ホン</t>
    </rPh>
    <rPh sb="12" eb="13">
      <t>タ</t>
    </rPh>
    <rPh sb="17" eb="18">
      <t>リン</t>
    </rPh>
    <rPh sb="26" eb="27">
      <t>エン</t>
    </rPh>
    <phoneticPr fontId="8"/>
  </si>
  <si>
    <t>長野県　大輪胡蝶蘭（2本立ち／20輪） 20,900円</t>
    <rPh sb="4" eb="6">
      <t>タイリン</t>
    </rPh>
    <rPh sb="11" eb="12">
      <t>ホン</t>
    </rPh>
    <rPh sb="12" eb="13">
      <t>タ</t>
    </rPh>
    <rPh sb="17" eb="18">
      <t>リン</t>
    </rPh>
    <rPh sb="26" eb="27">
      <t>エン</t>
    </rPh>
    <phoneticPr fontId="8"/>
  </si>
  <si>
    <t>長野県　ミディ胡蝶蘭（5本立ち／50輪） 25,300円</t>
    <rPh sb="16" eb="17">
      <t>ホン</t>
    </rPh>
    <rPh sb="17" eb="18">
      <t>タ</t>
    </rPh>
    <rPh sb="22" eb="23">
      <t>リンエン</t>
    </rPh>
    <phoneticPr fontId="8"/>
  </si>
  <si>
    <t>長野県　ミディ胡蝶蘭（3本立ち／42輪）16,500円</t>
    <rPh sb="12" eb="13">
      <t>ホン</t>
    </rPh>
    <rPh sb="13" eb="14">
      <t>タ</t>
    </rPh>
    <rPh sb="18" eb="19">
      <t>リン</t>
    </rPh>
    <rPh sb="26" eb="27">
      <t>エン</t>
    </rPh>
    <phoneticPr fontId="8"/>
  </si>
  <si>
    <t>長野県　ミディ胡蝶蘭（3本立ち／33輪）14,300円</t>
    <rPh sb="12" eb="13">
      <t>ホン</t>
    </rPh>
    <rPh sb="13" eb="14">
      <t>タ</t>
    </rPh>
    <rPh sb="18" eb="19">
      <t>リン</t>
    </rPh>
    <rPh sb="26" eb="27">
      <t>エン</t>
    </rPh>
    <phoneticPr fontId="8"/>
  </si>
  <si>
    <t>長野県　ミディ胡蝶蘭（2本立ち／18輪）7,700円</t>
    <rPh sb="12" eb="13">
      <t>ホン</t>
    </rPh>
    <rPh sb="13" eb="14">
      <t>タ</t>
    </rPh>
    <rPh sb="18" eb="19">
      <t>リン</t>
    </rPh>
    <rPh sb="25" eb="26">
      <t>エン</t>
    </rPh>
    <phoneticPr fontId="8"/>
  </si>
  <si>
    <t>岐阜県　大輪胡蝶蘭（3本立ち／50輪） 41,800円</t>
    <rPh sb="4" eb="6">
      <t>タイリン</t>
    </rPh>
    <rPh sb="11" eb="12">
      <t>ホン</t>
    </rPh>
    <rPh sb="12" eb="13">
      <t>タ</t>
    </rPh>
    <rPh sb="17" eb="18">
      <t>リン</t>
    </rPh>
    <rPh sb="26" eb="27">
      <t>エン</t>
    </rPh>
    <phoneticPr fontId="8"/>
  </si>
  <si>
    <t>岐阜県　大輪胡蝶蘭（3本立ち／45輪） 33,000円</t>
    <rPh sb="4" eb="6">
      <t>タイリン</t>
    </rPh>
    <rPh sb="11" eb="12">
      <t>ホン</t>
    </rPh>
    <rPh sb="12" eb="13">
      <t>タ</t>
    </rPh>
    <rPh sb="17" eb="18">
      <t>リン</t>
    </rPh>
    <rPh sb="26" eb="27">
      <t>エン</t>
    </rPh>
    <phoneticPr fontId="8"/>
  </si>
  <si>
    <t>岐阜県　大輪胡蝶蘭（3本立ち／39輪） 27,500円</t>
    <rPh sb="4" eb="6">
      <t>タイリン</t>
    </rPh>
    <rPh sb="11" eb="12">
      <t>ホン</t>
    </rPh>
    <rPh sb="12" eb="13">
      <t>タ</t>
    </rPh>
    <rPh sb="17" eb="18">
      <t>リン</t>
    </rPh>
    <rPh sb="26" eb="27">
      <t>エン</t>
    </rPh>
    <phoneticPr fontId="8"/>
  </si>
  <si>
    <t>岐阜県　大輪胡蝶蘭（3本立ち／33輪） 22,000円</t>
    <rPh sb="4" eb="6">
      <t>タイリン</t>
    </rPh>
    <rPh sb="11" eb="12">
      <t>ホン</t>
    </rPh>
    <rPh sb="12" eb="13">
      <t>タ</t>
    </rPh>
    <rPh sb="17" eb="18">
      <t>リン</t>
    </rPh>
    <rPh sb="26" eb="27">
      <t>エン</t>
    </rPh>
    <phoneticPr fontId="8"/>
  </si>
  <si>
    <t>岐阜県　大輪胡蝶蘭（2本立ち／20輪） 20,900円</t>
    <rPh sb="4" eb="6">
      <t>タイリン</t>
    </rPh>
    <rPh sb="11" eb="12">
      <t>ホン</t>
    </rPh>
    <rPh sb="12" eb="13">
      <t>タ</t>
    </rPh>
    <rPh sb="17" eb="18">
      <t>リン</t>
    </rPh>
    <rPh sb="26" eb="27">
      <t>エン</t>
    </rPh>
    <phoneticPr fontId="8"/>
  </si>
  <si>
    <t>岐阜県　ミディ胡蝶蘭（5本立ち／50輪） 25,300円</t>
    <rPh sb="16" eb="17">
      <t>ホン</t>
    </rPh>
    <rPh sb="17" eb="18">
      <t>タ</t>
    </rPh>
    <rPh sb="22" eb="23">
      <t>リンエン</t>
    </rPh>
    <phoneticPr fontId="8"/>
  </si>
  <si>
    <t>岐阜県　ミディ胡蝶蘭（3本立ち／42輪）16,500円</t>
    <rPh sb="12" eb="13">
      <t>ホン</t>
    </rPh>
    <rPh sb="13" eb="14">
      <t>タ</t>
    </rPh>
    <rPh sb="18" eb="19">
      <t>リン</t>
    </rPh>
    <rPh sb="26" eb="27">
      <t>エン</t>
    </rPh>
    <phoneticPr fontId="8"/>
  </si>
  <si>
    <t>岐阜県　ミディ胡蝶蘭（3本立ち／33輪）14,300円</t>
    <rPh sb="12" eb="13">
      <t>ホン</t>
    </rPh>
    <rPh sb="13" eb="14">
      <t>タ</t>
    </rPh>
    <rPh sb="18" eb="19">
      <t>リン</t>
    </rPh>
    <rPh sb="26" eb="27">
      <t>エン</t>
    </rPh>
    <phoneticPr fontId="8"/>
  </si>
  <si>
    <t>岐阜県　ミディ胡蝶蘭（2本立ち／18輪）7,700円</t>
    <rPh sb="12" eb="13">
      <t>ホン</t>
    </rPh>
    <rPh sb="13" eb="14">
      <t>タ</t>
    </rPh>
    <rPh sb="18" eb="19">
      <t>リン</t>
    </rPh>
    <rPh sb="25" eb="26">
      <t>エン</t>
    </rPh>
    <phoneticPr fontId="8"/>
  </si>
  <si>
    <t>静岡県　大輪胡蝶蘭（3本立ち／50輪） 41,800円</t>
    <rPh sb="4" eb="6">
      <t>タイリン</t>
    </rPh>
    <rPh sb="11" eb="12">
      <t>ホン</t>
    </rPh>
    <rPh sb="12" eb="13">
      <t>タ</t>
    </rPh>
    <rPh sb="17" eb="18">
      <t>リン</t>
    </rPh>
    <rPh sb="26" eb="27">
      <t>エン</t>
    </rPh>
    <phoneticPr fontId="8"/>
  </si>
  <si>
    <t>静岡県　大輪胡蝶蘭（3本立ち／45輪） 33,000円</t>
    <rPh sb="4" eb="6">
      <t>タイリン</t>
    </rPh>
    <rPh sb="11" eb="12">
      <t>ホン</t>
    </rPh>
    <rPh sb="12" eb="13">
      <t>タ</t>
    </rPh>
    <rPh sb="17" eb="18">
      <t>リン</t>
    </rPh>
    <rPh sb="26" eb="27">
      <t>エン</t>
    </rPh>
    <phoneticPr fontId="8"/>
  </si>
  <si>
    <t>静岡県　大輪胡蝶蘭（3本立ち／39輪） 27,500円</t>
    <rPh sb="4" eb="6">
      <t>タイリン</t>
    </rPh>
    <rPh sb="11" eb="12">
      <t>ホン</t>
    </rPh>
    <rPh sb="12" eb="13">
      <t>タ</t>
    </rPh>
    <rPh sb="17" eb="18">
      <t>リン</t>
    </rPh>
    <rPh sb="26" eb="27">
      <t>エン</t>
    </rPh>
    <phoneticPr fontId="8"/>
  </si>
  <si>
    <t>静岡県　大輪胡蝶蘭（3本立ち／33輪） 22,000円</t>
    <rPh sb="4" eb="6">
      <t>タイリン</t>
    </rPh>
    <rPh sb="11" eb="12">
      <t>ホン</t>
    </rPh>
    <rPh sb="12" eb="13">
      <t>タ</t>
    </rPh>
    <rPh sb="17" eb="18">
      <t>リン</t>
    </rPh>
    <rPh sb="26" eb="27">
      <t>エン</t>
    </rPh>
    <phoneticPr fontId="8"/>
  </si>
  <si>
    <t>静岡県　大輪胡蝶蘭（2本立ち／20輪） 20,900円</t>
    <rPh sb="4" eb="6">
      <t>タイリン</t>
    </rPh>
    <rPh sb="11" eb="12">
      <t>ホン</t>
    </rPh>
    <rPh sb="12" eb="13">
      <t>タ</t>
    </rPh>
    <rPh sb="17" eb="18">
      <t>リン</t>
    </rPh>
    <rPh sb="26" eb="27">
      <t>エン</t>
    </rPh>
    <phoneticPr fontId="8"/>
  </si>
  <si>
    <t>静岡県　ミディ胡蝶蘭（5本立ち／50輪） 25,300円</t>
    <rPh sb="16" eb="17">
      <t>ホン</t>
    </rPh>
    <rPh sb="17" eb="18">
      <t>タ</t>
    </rPh>
    <rPh sb="22" eb="23">
      <t>リンエン</t>
    </rPh>
    <phoneticPr fontId="8"/>
  </si>
  <si>
    <t>静岡県　ミディ胡蝶蘭（3本立ち／42輪）16,500円</t>
    <rPh sb="12" eb="13">
      <t>ホン</t>
    </rPh>
    <rPh sb="13" eb="14">
      <t>タ</t>
    </rPh>
    <rPh sb="18" eb="19">
      <t>リン</t>
    </rPh>
    <rPh sb="26" eb="27">
      <t>エン</t>
    </rPh>
    <phoneticPr fontId="8"/>
  </si>
  <si>
    <t>静岡県　ミディ胡蝶蘭（3本立ち／33輪）14,300円</t>
    <rPh sb="12" eb="13">
      <t>ホン</t>
    </rPh>
    <rPh sb="13" eb="14">
      <t>タ</t>
    </rPh>
    <rPh sb="18" eb="19">
      <t>リン</t>
    </rPh>
    <rPh sb="26" eb="27">
      <t>エン</t>
    </rPh>
    <phoneticPr fontId="8"/>
  </si>
  <si>
    <t>静岡県　ミディ胡蝶蘭（2本立ち／18輪）7,700円</t>
    <rPh sb="12" eb="13">
      <t>ホン</t>
    </rPh>
    <rPh sb="13" eb="14">
      <t>タ</t>
    </rPh>
    <rPh sb="18" eb="19">
      <t>リン</t>
    </rPh>
    <rPh sb="25" eb="26">
      <t>エン</t>
    </rPh>
    <phoneticPr fontId="8"/>
  </si>
  <si>
    <t>愛知県　大輪胡蝶蘭（3本立ち／50輪） 41,800円</t>
    <rPh sb="4" eb="6">
      <t>タイリン</t>
    </rPh>
    <rPh sb="11" eb="12">
      <t>ホン</t>
    </rPh>
    <rPh sb="12" eb="13">
      <t>タ</t>
    </rPh>
    <rPh sb="17" eb="18">
      <t>リン</t>
    </rPh>
    <rPh sb="26" eb="27">
      <t>エン</t>
    </rPh>
    <phoneticPr fontId="8"/>
  </si>
  <si>
    <t>愛知県　大輪胡蝶蘭（3本立ち／45輪） 33,000円</t>
    <rPh sb="4" eb="6">
      <t>タイリン</t>
    </rPh>
    <rPh sb="11" eb="12">
      <t>ホン</t>
    </rPh>
    <rPh sb="12" eb="13">
      <t>タ</t>
    </rPh>
    <rPh sb="17" eb="18">
      <t>リン</t>
    </rPh>
    <rPh sb="26" eb="27">
      <t>エン</t>
    </rPh>
    <phoneticPr fontId="8"/>
  </si>
  <si>
    <t>愛知県　大輪胡蝶蘭（3本立ち／39輪） 27,500円</t>
    <rPh sb="4" eb="6">
      <t>タイリン</t>
    </rPh>
    <rPh sb="11" eb="12">
      <t>ホン</t>
    </rPh>
    <rPh sb="12" eb="13">
      <t>タ</t>
    </rPh>
    <rPh sb="17" eb="18">
      <t>リン</t>
    </rPh>
    <rPh sb="26" eb="27">
      <t>エン</t>
    </rPh>
    <phoneticPr fontId="8"/>
  </si>
  <si>
    <t>愛知県　大輪胡蝶蘭（3本立ち／33輪） 22,000円</t>
    <rPh sb="4" eb="6">
      <t>タイリン</t>
    </rPh>
    <rPh sb="11" eb="12">
      <t>ホン</t>
    </rPh>
    <rPh sb="12" eb="13">
      <t>タ</t>
    </rPh>
    <rPh sb="17" eb="18">
      <t>リン</t>
    </rPh>
    <rPh sb="26" eb="27">
      <t>エン</t>
    </rPh>
    <phoneticPr fontId="8"/>
  </si>
  <si>
    <t>愛知県　大輪胡蝶蘭（2本立ち／20輪） 20,900円</t>
    <rPh sb="4" eb="6">
      <t>タイリン</t>
    </rPh>
    <rPh sb="11" eb="12">
      <t>ホン</t>
    </rPh>
    <rPh sb="12" eb="13">
      <t>タ</t>
    </rPh>
    <rPh sb="17" eb="18">
      <t>リン</t>
    </rPh>
    <rPh sb="26" eb="27">
      <t>エン</t>
    </rPh>
    <phoneticPr fontId="8"/>
  </si>
  <si>
    <t>愛知県　ミディ胡蝶蘭（5本立ち／50輪） 25,300円</t>
    <rPh sb="16" eb="17">
      <t>ホン</t>
    </rPh>
    <rPh sb="17" eb="18">
      <t>タ</t>
    </rPh>
    <rPh sb="22" eb="23">
      <t>リンエン</t>
    </rPh>
    <phoneticPr fontId="8"/>
  </si>
  <si>
    <t>愛知県　ミディ胡蝶蘭（3本立ち／42輪）16,500円</t>
    <rPh sb="12" eb="13">
      <t>ホン</t>
    </rPh>
    <rPh sb="13" eb="14">
      <t>タ</t>
    </rPh>
    <rPh sb="18" eb="19">
      <t>リン</t>
    </rPh>
    <rPh sb="26" eb="27">
      <t>エン</t>
    </rPh>
    <phoneticPr fontId="8"/>
  </si>
  <si>
    <t>愛知県　ミディ胡蝶蘭（3本立ち／33輪）14,300円</t>
    <rPh sb="12" eb="13">
      <t>ホン</t>
    </rPh>
    <rPh sb="13" eb="14">
      <t>タ</t>
    </rPh>
    <rPh sb="18" eb="19">
      <t>リン</t>
    </rPh>
    <rPh sb="26" eb="27">
      <t>エン</t>
    </rPh>
    <phoneticPr fontId="8"/>
  </si>
  <si>
    <t>愛知県　ミディ胡蝶蘭（2本立ち／18輪）7,700円</t>
    <rPh sb="12" eb="13">
      <t>ホン</t>
    </rPh>
    <rPh sb="13" eb="14">
      <t>タ</t>
    </rPh>
    <rPh sb="18" eb="19">
      <t>リン</t>
    </rPh>
    <rPh sb="25" eb="26">
      <t>エン</t>
    </rPh>
    <phoneticPr fontId="8"/>
  </si>
  <si>
    <t>三重県　大輪胡蝶蘭（3本立ち／50輪） 41,800円</t>
    <rPh sb="4" eb="6">
      <t>タイリン</t>
    </rPh>
    <rPh sb="11" eb="12">
      <t>ホン</t>
    </rPh>
    <rPh sb="12" eb="13">
      <t>タ</t>
    </rPh>
    <rPh sb="17" eb="18">
      <t>リン</t>
    </rPh>
    <rPh sb="26" eb="27">
      <t>エン</t>
    </rPh>
    <phoneticPr fontId="8"/>
  </si>
  <si>
    <t>三重県　大輪胡蝶蘭（3本立ち／45輪） 33,000円</t>
    <rPh sb="4" eb="6">
      <t>タイリン</t>
    </rPh>
    <rPh sb="11" eb="12">
      <t>ホン</t>
    </rPh>
    <rPh sb="12" eb="13">
      <t>タ</t>
    </rPh>
    <rPh sb="17" eb="18">
      <t>リン</t>
    </rPh>
    <rPh sb="26" eb="27">
      <t>エン</t>
    </rPh>
    <phoneticPr fontId="8"/>
  </si>
  <si>
    <t>三重県　大輪胡蝶蘭（3本立ち／39輪） 27,500円</t>
    <rPh sb="4" eb="6">
      <t>タイリン</t>
    </rPh>
    <rPh sb="11" eb="12">
      <t>ホン</t>
    </rPh>
    <rPh sb="12" eb="13">
      <t>タ</t>
    </rPh>
    <rPh sb="17" eb="18">
      <t>リン</t>
    </rPh>
    <rPh sb="26" eb="27">
      <t>エン</t>
    </rPh>
    <phoneticPr fontId="8"/>
  </si>
  <si>
    <t>三重県　大輪胡蝶蘭（3本立ち／33輪） 22,000円</t>
    <rPh sb="4" eb="6">
      <t>タイリン</t>
    </rPh>
    <rPh sb="11" eb="12">
      <t>ホン</t>
    </rPh>
    <rPh sb="12" eb="13">
      <t>タ</t>
    </rPh>
    <rPh sb="17" eb="18">
      <t>リン</t>
    </rPh>
    <rPh sb="26" eb="27">
      <t>エン</t>
    </rPh>
    <phoneticPr fontId="8"/>
  </si>
  <si>
    <t>三重県　大輪胡蝶蘭（2本立ち／20輪） 20,900円</t>
    <rPh sb="4" eb="6">
      <t>タイリン</t>
    </rPh>
    <rPh sb="11" eb="12">
      <t>ホン</t>
    </rPh>
    <rPh sb="12" eb="13">
      <t>タ</t>
    </rPh>
    <rPh sb="17" eb="18">
      <t>リン</t>
    </rPh>
    <rPh sb="26" eb="27">
      <t>エン</t>
    </rPh>
    <phoneticPr fontId="8"/>
  </si>
  <si>
    <t>三重県　ミディ胡蝶蘭（5本立ち／50輪） 25,300円</t>
    <rPh sb="16" eb="17">
      <t>ホン</t>
    </rPh>
    <rPh sb="17" eb="18">
      <t>タ</t>
    </rPh>
    <rPh sb="22" eb="23">
      <t>リンエン</t>
    </rPh>
    <phoneticPr fontId="8"/>
  </si>
  <si>
    <t>三重県　ミディ胡蝶蘭（3本立ち／42輪）16,500円</t>
    <rPh sb="12" eb="13">
      <t>ホン</t>
    </rPh>
    <rPh sb="13" eb="14">
      <t>タ</t>
    </rPh>
    <rPh sb="18" eb="19">
      <t>リン</t>
    </rPh>
    <rPh sb="26" eb="27">
      <t>エン</t>
    </rPh>
    <phoneticPr fontId="8"/>
  </si>
  <si>
    <t>三重県　ミディ胡蝶蘭（3本立ち／33輪）14,300円</t>
    <rPh sb="12" eb="13">
      <t>ホン</t>
    </rPh>
    <rPh sb="13" eb="14">
      <t>タ</t>
    </rPh>
    <rPh sb="18" eb="19">
      <t>リン</t>
    </rPh>
    <rPh sb="26" eb="27">
      <t>エン</t>
    </rPh>
    <phoneticPr fontId="8"/>
  </si>
  <si>
    <t>三重県　ミディ胡蝶蘭（2本立ち／18輪）7,700円</t>
    <rPh sb="12" eb="13">
      <t>ホン</t>
    </rPh>
    <rPh sb="13" eb="14">
      <t>タ</t>
    </rPh>
    <rPh sb="18" eb="19">
      <t>リン</t>
    </rPh>
    <rPh sb="25" eb="26">
      <t>エン</t>
    </rPh>
    <phoneticPr fontId="8"/>
  </si>
  <si>
    <t>滋賀県　大輪胡蝶蘭（3本立ち／50輪） 41,800円</t>
    <rPh sb="4" eb="6">
      <t>タイリン</t>
    </rPh>
    <rPh sb="11" eb="12">
      <t>ホン</t>
    </rPh>
    <rPh sb="12" eb="13">
      <t>タ</t>
    </rPh>
    <rPh sb="17" eb="18">
      <t>リン</t>
    </rPh>
    <rPh sb="26" eb="27">
      <t>エン</t>
    </rPh>
    <phoneticPr fontId="8"/>
  </si>
  <si>
    <t>滋賀県　大輪胡蝶蘭（3本立ち／45輪） 33,000円</t>
    <rPh sb="4" eb="6">
      <t>タイリン</t>
    </rPh>
    <rPh sb="11" eb="12">
      <t>ホン</t>
    </rPh>
    <rPh sb="12" eb="13">
      <t>タ</t>
    </rPh>
    <rPh sb="17" eb="18">
      <t>リン</t>
    </rPh>
    <rPh sb="26" eb="27">
      <t>エン</t>
    </rPh>
    <phoneticPr fontId="8"/>
  </si>
  <si>
    <t>滋賀県　大輪胡蝶蘭（3本立ち／39輪） 27,500円</t>
    <rPh sb="4" eb="6">
      <t>タイリン</t>
    </rPh>
    <rPh sb="11" eb="12">
      <t>ホン</t>
    </rPh>
    <rPh sb="12" eb="13">
      <t>タ</t>
    </rPh>
    <rPh sb="17" eb="18">
      <t>リン</t>
    </rPh>
    <rPh sb="26" eb="27">
      <t>エン</t>
    </rPh>
    <phoneticPr fontId="8"/>
  </si>
  <si>
    <t>滋賀県　大輪胡蝶蘭（3本立ち／33輪） 22,000円</t>
    <rPh sb="4" eb="6">
      <t>タイリン</t>
    </rPh>
    <rPh sb="11" eb="12">
      <t>ホン</t>
    </rPh>
    <rPh sb="12" eb="13">
      <t>タ</t>
    </rPh>
    <rPh sb="17" eb="18">
      <t>リン</t>
    </rPh>
    <rPh sb="26" eb="27">
      <t>エン</t>
    </rPh>
    <phoneticPr fontId="8"/>
  </si>
  <si>
    <t>滋賀県　大輪胡蝶蘭（2本立ち／20輪） 20,900円</t>
    <rPh sb="4" eb="6">
      <t>タイリン</t>
    </rPh>
    <rPh sb="11" eb="12">
      <t>ホン</t>
    </rPh>
    <rPh sb="12" eb="13">
      <t>タ</t>
    </rPh>
    <rPh sb="17" eb="18">
      <t>リン</t>
    </rPh>
    <rPh sb="26" eb="27">
      <t>エン</t>
    </rPh>
    <phoneticPr fontId="8"/>
  </si>
  <si>
    <t>滋賀県　ミディ胡蝶蘭（5本立ち／50輪） 25,300円</t>
    <rPh sb="16" eb="17">
      <t>ホン</t>
    </rPh>
    <rPh sb="17" eb="18">
      <t>タ</t>
    </rPh>
    <rPh sb="22" eb="23">
      <t>リンエン</t>
    </rPh>
    <phoneticPr fontId="8"/>
  </si>
  <si>
    <t>滋賀県　ミディ胡蝶蘭（3本立ち／42輪）16,500円</t>
    <rPh sb="12" eb="13">
      <t>ホン</t>
    </rPh>
    <rPh sb="13" eb="14">
      <t>タ</t>
    </rPh>
    <rPh sb="18" eb="19">
      <t>リン</t>
    </rPh>
    <rPh sb="26" eb="27">
      <t>エン</t>
    </rPh>
    <phoneticPr fontId="8"/>
  </si>
  <si>
    <t>滋賀県　ミディ胡蝶蘭（3本立ち／33輪）14,300円</t>
    <rPh sb="12" eb="13">
      <t>ホン</t>
    </rPh>
    <rPh sb="13" eb="14">
      <t>タ</t>
    </rPh>
    <rPh sb="18" eb="19">
      <t>リン</t>
    </rPh>
    <rPh sb="26" eb="27">
      <t>エン</t>
    </rPh>
    <phoneticPr fontId="8"/>
  </si>
  <si>
    <t>滋賀県　ミディ胡蝶蘭（2本立ち／18輪）7,700円</t>
    <rPh sb="12" eb="13">
      <t>ホン</t>
    </rPh>
    <rPh sb="13" eb="14">
      <t>タ</t>
    </rPh>
    <rPh sb="18" eb="19">
      <t>リン</t>
    </rPh>
    <rPh sb="25" eb="26">
      <t>エン</t>
    </rPh>
    <phoneticPr fontId="8"/>
  </si>
  <si>
    <t>京都府　大輪胡蝶蘭（3本立ち／50輪） 41,800円</t>
    <rPh sb="4" eb="6">
      <t>タイリン</t>
    </rPh>
    <rPh sb="11" eb="12">
      <t>ホン</t>
    </rPh>
    <rPh sb="12" eb="13">
      <t>タ</t>
    </rPh>
    <rPh sb="17" eb="18">
      <t>リン</t>
    </rPh>
    <rPh sb="26" eb="27">
      <t>エン</t>
    </rPh>
    <phoneticPr fontId="8"/>
  </si>
  <si>
    <t>京都府　大輪胡蝶蘭（3本立ち／45輪） 33,000円</t>
    <rPh sb="4" eb="6">
      <t>タイリン</t>
    </rPh>
    <rPh sb="11" eb="12">
      <t>ホン</t>
    </rPh>
    <rPh sb="12" eb="13">
      <t>タ</t>
    </rPh>
    <rPh sb="17" eb="18">
      <t>リン</t>
    </rPh>
    <rPh sb="26" eb="27">
      <t>エン</t>
    </rPh>
    <phoneticPr fontId="8"/>
  </si>
  <si>
    <t>京都府　大輪胡蝶蘭（3本立ち／39輪） 27,500円</t>
    <rPh sb="4" eb="6">
      <t>タイリン</t>
    </rPh>
    <rPh sb="11" eb="12">
      <t>ホン</t>
    </rPh>
    <rPh sb="12" eb="13">
      <t>タ</t>
    </rPh>
    <rPh sb="17" eb="18">
      <t>リン</t>
    </rPh>
    <rPh sb="26" eb="27">
      <t>エン</t>
    </rPh>
    <phoneticPr fontId="8"/>
  </si>
  <si>
    <t>京都府　大輪胡蝶蘭（3本立ち／33輪） 22,000円</t>
    <rPh sb="4" eb="6">
      <t>タイリン</t>
    </rPh>
    <rPh sb="11" eb="12">
      <t>ホン</t>
    </rPh>
    <rPh sb="12" eb="13">
      <t>タ</t>
    </rPh>
    <rPh sb="17" eb="18">
      <t>リン</t>
    </rPh>
    <rPh sb="26" eb="27">
      <t>エン</t>
    </rPh>
    <phoneticPr fontId="8"/>
  </si>
  <si>
    <t>京都府　大輪胡蝶蘭（2本立ち／20輪） 20,900円</t>
    <rPh sb="4" eb="6">
      <t>タイリン</t>
    </rPh>
    <rPh sb="11" eb="12">
      <t>ホン</t>
    </rPh>
    <rPh sb="12" eb="13">
      <t>タ</t>
    </rPh>
    <rPh sb="17" eb="18">
      <t>リン</t>
    </rPh>
    <rPh sb="26" eb="27">
      <t>エン</t>
    </rPh>
    <phoneticPr fontId="8"/>
  </si>
  <si>
    <t>京都府　ミディ胡蝶蘭（5本立ち／50輪） 25,300円</t>
    <rPh sb="16" eb="17">
      <t>ホン</t>
    </rPh>
    <rPh sb="17" eb="18">
      <t>タ</t>
    </rPh>
    <rPh sb="22" eb="23">
      <t>リンエン</t>
    </rPh>
    <phoneticPr fontId="8"/>
  </si>
  <si>
    <t>京都府　ミディ胡蝶蘭（3本立ち／42輪）16,500円</t>
    <rPh sb="12" eb="13">
      <t>ホン</t>
    </rPh>
    <rPh sb="13" eb="14">
      <t>タ</t>
    </rPh>
    <rPh sb="18" eb="19">
      <t>リン</t>
    </rPh>
    <rPh sb="26" eb="27">
      <t>エン</t>
    </rPh>
    <phoneticPr fontId="8"/>
  </si>
  <si>
    <t>京都府　ミディ胡蝶蘭（3本立ち／33輪）14,300円</t>
    <rPh sb="12" eb="13">
      <t>ホン</t>
    </rPh>
    <rPh sb="13" eb="14">
      <t>タ</t>
    </rPh>
    <rPh sb="18" eb="19">
      <t>リン</t>
    </rPh>
    <rPh sb="26" eb="27">
      <t>エン</t>
    </rPh>
    <phoneticPr fontId="8"/>
  </si>
  <si>
    <t>京都府　ミディ胡蝶蘭（2本立ち／18輪）7,700円</t>
    <rPh sb="12" eb="13">
      <t>ホン</t>
    </rPh>
    <rPh sb="13" eb="14">
      <t>タ</t>
    </rPh>
    <rPh sb="18" eb="19">
      <t>リン</t>
    </rPh>
    <rPh sb="25" eb="26">
      <t>エン</t>
    </rPh>
    <phoneticPr fontId="8"/>
  </si>
  <si>
    <t>大阪府　大輪胡蝶蘭（3本立ち／50輪） 41,800円</t>
    <rPh sb="4" eb="6">
      <t>タイリン</t>
    </rPh>
    <rPh sb="11" eb="12">
      <t>ホン</t>
    </rPh>
    <rPh sb="12" eb="13">
      <t>タ</t>
    </rPh>
    <rPh sb="17" eb="18">
      <t>リン</t>
    </rPh>
    <rPh sb="26" eb="27">
      <t>エン</t>
    </rPh>
    <phoneticPr fontId="8"/>
  </si>
  <si>
    <t>大阪府　大輪胡蝶蘭（3本立ち／45輪） 33,000円</t>
    <rPh sb="4" eb="6">
      <t>タイリン</t>
    </rPh>
    <rPh sb="11" eb="12">
      <t>ホン</t>
    </rPh>
    <rPh sb="12" eb="13">
      <t>タ</t>
    </rPh>
    <rPh sb="17" eb="18">
      <t>リン</t>
    </rPh>
    <rPh sb="26" eb="27">
      <t>エン</t>
    </rPh>
    <phoneticPr fontId="8"/>
  </si>
  <si>
    <t>大阪府　大輪胡蝶蘭（3本立ち／39輪） 27,500円</t>
    <rPh sb="4" eb="6">
      <t>タイリン</t>
    </rPh>
    <rPh sb="11" eb="12">
      <t>ホン</t>
    </rPh>
    <rPh sb="12" eb="13">
      <t>タ</t>
    </rPh>
    <rPh sb="17" eb="18">
      <t>リン</t>
    </rPh>
    <rPh sb="26" eb="27">
      <t>エン</t>
    </rPh>
    <phoneticPr fontId="8"/>
  </si>
  <si>
    <t>大阪府　大輪胡蝶蘭（3本立ち／33輪） 22,000円</t>
    <rPh sb="4" eb="6">
      <t>タイリン</t>
    </rPh>
    <rPh sb="11" eb="12">
      <t>ホン</t>
    </rPh>
    <rPh sb="12" eb="13">
      <t>タ</t>
    </rPh>
    <rPh sb="17" eb="18">
      <t>リン</t>
    </rPh>
    <rPh sb="26" eb="27">
      <t>エン</t>
    </rPh>
    <phoneticPr fontId="8"/>
  </si>
  <si>
    <t>大阪府　大輪胡蝶蘭（2本立ち／20輪） 20,900円</t>
    <rPh sb="4" eb="6">
      <t>タイリン</t>
    </rPh>
    <rPh sb="11" eb="12">
      <t>ホン</t>
    </rPh>
    <rPh sb="12" eb="13">
      <t>タ</t>
    </rPh>
    <rPh sb="17" eb="18">
      <t>リン</t>
    </rPh>
    <rPh sb="26" eb="27">
      <t>エン</t>
    </rPh>
    <phoneticPr fontId="8"/>
  </si>
  <si>
    <t>大阪府　ミディ胡蝶蘭（5本立ち／50輪） 25,300円</t>
    <rPh sb="16" eb="17">
      <t>ホン</t>
    </rPh>
    <rPh sb="17" eb="18">
      <t>タ</t>
    </rPh>
    <rPh sb="22" eb="23">
      <t>リンエン</t>
    </rPh>
    <phoneticPr fontId="8"/>
  </si>
  <si>
    <t>大阪府　ミディ胡蝶蘭（3本立ち／42輪）16,500円</t>
    <rPh sb="12" eb="13">
      <t>ホン</t>
    </rPh>
    <rPh sb="13" eb="14">
      <t>タ</t>
    </rPh>
    <rPh sb="18" eb="19">
      <t>リン</t>
    </rPh>
    <rPh sb="26" eb="27">
      <t>エン</t>
    </rPh>
    <phoneticPr fontId="8"/>
  </si>
  <si>
    <t>大阪府　ミディ胡蝶蘭（3本立ち／33輪）14,300円</t>
    <rPh sb="12" eb="13">
      <t>ホン</t>
    </rPh>
    <rPh sb="13" eb="14">
      <t>タ</t>
    </rPh>
    <rPh sb="18" eb="19">
      <t>リン</t>
    </rPh>
    <rPh sb="26" eb="27">
      <t>エン</t>
    </rPh>
    <phoneticPr fontId="8"/>
  </si>
  <si>
    <t>大阪府　ミディ胡蝶蘭（2本立ち／18輪）7,700円</t>
    <rPh sb="12" eb="13">
      <t>ホン</t>
    </rPh>
    <rPh sb="13" eb="14">
      <t>タ</t>
    </rPh>
    <rPh sb="18" eb="19">
      <t>リン</t>
    </rPh>
    <rPh sb="25" eb="26">
      <t>エン</t>
    </rPh>
    <phoneticPr fontId="8"/>
  </si>
  <si>
    <t>兵庫県　大輪胡蝶蘭（3本立ち／50輪） 41,800円</t>
    <rPh sb="4" eb="6">
      <t>タイリン</t>
    </rPh>
    <rPh sb="11" eb="12">
      <t>ホン</t>
    </rPh>
    <rPh sb="12" eb="13">
      <t>タ</t>
    </rPh>
    <rPh sb="17" eb="18">
      <t>リン</t>
    </rPh>
    <rPh sb="26" eb="27">
      <t>エン</t>
    </rPh>
    <phoneticPr fontId="8"/>
  </si>
  <si>
    <t>兵庫県　大輪胡蝶蘭（3本立ち／45輪） 33,000円</t>
    <rPh sb="4" eb="6">
      <t>タイリン</t>
    </rPh>
    <rPh sb="11" eb="12">
      <t>ホン</t>
    </rPh>
    <rPh sb="12" eb="13">
      <t>タ</t>
    </rPh>
    <rPh sb="17" eb="18">
      <t>リン</t>
    </rPh>
    <rPh sb="26" eb="27">
      <t>エン</t>
    </rPh>
    <phoneticPr fontId="8"/>
  </si>
  <si>
    <t>兵庫県　大輪胡蝶蘭（3本立ち／39輪） 27,500円</t>
    <rPh sb="4" eb="6">
      <t>タイリン</t>
    </rPh>
    <rPh sb="11" eb="12">
      <t>ホン</t>
    </rPh>
    <rPh sb="12" eb="13">
      <t>タ</t>
    </rPh>
    <rPh sb="17" eb="18">
      <t>リン</t>
    </rPh>
    <rPh sb="26" eb="27">
      <t>エン</t>
    </rPh>
    <phoneticPr fontId="8"/>
  </si>
  <si>
    <t>兵庫県　大輪胡蝶蘭（3本立ち／33輪） 22,000円</t>
    <rPh sb="4" eb="6">
      <t>タイリン</t>
    </rPh>
    <rPh sb="11" eb="12">
      <t>ホン</t>
    </rPh>
    <rPh sb="12" eb="13">
      <t>タ</t>
    </rPh>
    <rPh sb="17" eb="18">
      <t>リン</t>
    </rPh>
    <rPh sb="26" eb="27">
      <t>エン</t>
    </rPh>
    <phoneticPr fontId="8"/>
  </si>
  <si>
    <t>兵庫県　大輪胡蝶蘭（2本立ち／20輪） 20,900円</t>
    <rPh sb="4" eb="6">
      <t>タイリン</t>
    </rPh>
    <rPh sb="11" eb="12">
      <t>ホン</t>
    </rPh>
    <rPh sb="12" eb="13">
      <t>タ</t>
    </rPh>
    <rPh sb="17" eb="18">
      <t>リン</t>
    </rPh>
    <rPh sb="26" eb="27">
      <t>エン</t>
    </rPh>
    <phoneticPr fontId="8"/>
  </si>
  <si>
    <t>兵庫県　ミディ胡蝶蘭（5本立ち／50輪） 25,300円</t>
    <rPh sb="16" eb="17">
      <t>ホン</t>
    </rPh>
    <rPh sb="17" eb="18">
      <t>タ</t>
    </rPh>
    <rPh sb="22" eb="23">
      <t>リンエン</t>
    </rPh>
    <phoneticPr fontId="8"/>
  </si>
  <si>
    <t>兵庫県　ミディ胡蝶蘭（3本立ち／42輪）16,500円</t>
    <rPh sb="12" eb="13">
      <t>ホン</t>
    </rPh>
    <rPh sb="13" eb="14">
      <t>タ</t>
    </rPh>
    <rPh sb="18" eb="19">
      <t>リン</t>
    </rPh>
    <rPh sb="26" eb="27">
      <t>エン</t>
    </rPh>
    <phoneticPr fontId="8"/>
  </si>
  <si>
    <t>兵庫県　ミディ胡蝶蘭（3本立ち／33輪）14,300円</t>
    <rPh sb="12" eb="13">
      <t>ホン</t>
    </rPh>
    <rPh sb="13" eb="14">
      <t>タ</t>
    </rPh>
    <rPh sb="18" eb="19">
      <t>リン</t>
    </rPh>
    <rPh sb="26" eb="27">
      <t>エン</t>
    </rPh>
    <phoneticPr fontId="8"/>
  </si>
  <si>
    <t>兵庫県　ミディ胡蝶蘭（2本立ち／18輪）7,700円</t>
    <rPh sb="12" eb="13">
      <t>ホン</t>
    </rPh>
    <rPh sb="13" eb="14">
      <t>タ</t>
    </rPh>
    <rPh sb="18" eb="19">
      <t>リン</t>
    </rPh>
    <rPh sb="25" eb="26">
      <t>エン</t>
    </rPh>
    <phoneticPr fontId="8"/>
  </si>
  <si>
    <t>奈良県　大輪胡蝶蘭（3本立ち／50輪） 41,800円</t>
    <rPh sb="4" eb="6">
      <t>タイリン</t>
    </rPh>
    <rPh sb="11" eb="12">
      <t>ホン</t>
    </rPh>
    <rPh sb="12" eb="13">
      <t>タ</t>
    </rPh>
    <rPh sb="17" eb="18">
      <t>リン</t>
    </rPh>
    <rPh sb="26" eb="27">
      <t>エン</t>
    </rPh>
    <phoneticPr fontId="8"/>
  </si>
  <si>
    <t>奈良県　大輪胡蝶蘭（3本立ち／45輪） 33,000円</t>
    <rPh sb="4" eb="6">
      <t>タイリン</t>
    </rPh>
    <rPh sb="11" eb="12">
      <t>ホン</t>
    </rPh>
    <rPh sb="12" eb="13">
      <t>タ</t>
    </rPh>
    <rPh sb="17" eb="18">
      <t>リン</t>
    </rPh>
    <rPh sb="26" eb="27">
      <t>エン</t>
    </rPh>
    <phoneticPr fontId="8"/>
  </si>
  <si>
    <t>奈良県　大輪胡蝶蘭（3本立ち／39輪） 27,500円</t>
    <rPh sb="4" eb="6">
      <t>タイリン</t>
    </rPh>
    <rPh sb="11" eb="12">
      <t>ホン</t>
    </rPh>
    <rPh sb="12" eb="13">
      <t>タ</t>
    </rPh>
    <rPh sb="17" eb="18">
      <t>リン</t>
    </rPh>
    <rPh sb="26" eb="27">
      <t>エン</t>
    </rPh>
    <phoneticPr fontId="8"/>
  </si>
  <si>
    <t>奈良県　大輪胡蝶蘭（3本立ち／33輪） 22,000円</t>
    <rPh sb="4" eb="6">
      <t>タイリン</t>
    </rPh>
    <rPh sb="11" eb="12">
      <t>ホン</t>
    </rPh>
    <rPh sb="12" eb="13">
      <t>タ</t>
    </rPh>
    <rPh sb="17" eb="18">
      <t>リン</t>
    </rPh>
    <rPh sb="26" eb="27">
      <t>エン</t>
    </rPh>
    <phoneticPr fontId="8"/>
  </si>
  <si>
    <t>奈良県　大輪胡蝶蘭（2本立ち／20輪） 20,900円</t>
    <rPh sb="4" eb="6">
      <t>タイリン</t>
    </rPh>
    <rPh sb="11" eb="12">
      <t>ホン</t>
    </rPh>
    <rPh sb="12" eb="13">
      <t>タ</t>
    </rPh>
    <rPh sb="17" eb="18">
      <t>リン</t>
    </rPh>
    <rPh sb="26" eb="27">
      <t>エン</t>
    </rPh>
    <phoneticPr fontId="8"/>
  </si>
  <si>
    <t>奈良県　ミディ胡蝶蘭（5本立ち／50輪） 25,300円</t>
    <rPh sb="16" eb="17">
      <t>ホン</t>
    </rPh>
    <rPh sb="17" eb="18">
      <t>タ</t>
    </rPh>
    <rPh sb="22" eb="23">
      <t>リンエン</t>
    </rPh>
    <phoneticPr fontId="8"/>
  </si>
  <si>
    <t>奈良県　ミディ胡蝶蘭（3本立ち／42輪）16,500円</t>
    <rPh sb="12" eb="13">
      <t>ホン</t>
    </rPh>
    <rPh sb="13" eb="14">
      <t>タ</t>
    </rPh>
    <rPh sb="18" eb="19">
      <t>リン</t>
    </rPh>
    <rPh sb="26" eb="27">
      <t>エン</t>
    </rPh>
    <phoneticPr fontId="8"/>
  </si>
  <si>
    <t>奈良県　ミディ胡蝶蘭（3本立ち／33輪）14,300円</t>
    <rPh sb="12" eb="13">
      <t>ホン</t>
    </rPh>
    <rPh sb="13" eb="14">
      <t>タ</t>
    </rPh>
    <rPh sb="18" eb="19">
      <t>リン</t>
    </rPh>
    <rPh sb="26" eb="27">
      <t>エン</t>
    </rPh>
    <phoneticPr fontId="8"/>
  </si>
  <si>
    <t>奈良県　ミディ胡蝶蘭（2本立ち／18輪）7,700円</t>
    <rPh sb="12" eb="13">
      <t>ホン</t>
    </rPh>
    <rPh sb="13" eb="14">
      <t>タ</t>
    </rPh>
    <rPh sb="18" eb="19">
      <t>リン</t>
    </rPh>
    <rPh sb="25" eb="26">
      <t>エン</t>
    </rPh>
    <phoneticPr fontId="8"/>
  </si>
  <si>
    <t>和歌山県　大輪胡蝶蘭（3本立ち／50輪） 41,800円</t>
    <rPh sb="5" eb="7">
      <t>タイリン</t>
    </rPh>
    <rPh sb="12" eb="13">
      <t>ホン</t>
    </rPh>
    <rPh sb="13" eb="14">
      <t>タ</t>
    </rPh>
    <rPh sb="18" eb="19">
      <t>リン</t>
    </rPh>
    <rPh sb="27" eb="28">
      <t>エン</t>
    </rPh>
    <phoneticPr fontId="8"/>
  </si>
  <si>
    <t>和歌山県　大輪胡蝶蘭（3本立ち／45輪） 33,000円</t>
    <rPh sb="5" eb="7">
      <t>タイリン</t>
    </rPh>
    <rPh sb="12" eb="13">
      <t>ホン</t>
    </rPh>
    <rPh sb="13" eb="14">
      <t>タ</t>
    </rPh>
    <rPh sb="18" eb="19">
      <t>リン</t>
    </rPh>
    <rPh sb="27" eb="28">
      <t>エン</t>
    </rPh>
    <phoneticPr fontId="8"/>
  </si>
  <si>
    <t>和歌山県　大輪胡蝶蘭（3本立ち／39輪） 27,500円</t>
    <rPh sb="5" eb="7">
      <t>タイリン</t>
    </rPh>
    <rPh sb="12" eb="13">
      <t>ホン</t>
    </rPh>
    <rPh sb="13" eb="14">
      <t>タ</t>
    </rPh>
    <rPh sb="18" eb="19">
      <t>リン</t>
    </rPh>
    <rPh sb="27" eb="28">
      <t>エン</t>
    </rPh>
    <phoneticPr fontId="8"/>
  </si>
  <si>
    <t>和歌山県　大輪胡蝶蘭（3本立ち／33輪） 22,000円</t>
    <rPh sb="5" eb="7">
      <t>タイリン</t>
    </rPh>
    <rPh sb="12" eb="13">
      <t>ホン</t>
    </rPh>
    <rPh sb="13" eb="14">
      <t>タ</t>
    </rPh>
    <rPh sb="18" eb="19">
      <t>リン</t>
    </rPh>
    <rPh sb="27" eb="28">
      <t>エン</t>
    </rPh>
    <phoneticPr fontId="8"/>
  </si>
  <si>
    <t>和歌山県　大輪胡蝶蘭（2本立ち／20輪） 20,900円</t>
    <rPh sb="5" eb="7">
      <t>タイリン</t>
    </rPh>
    <rPh sb="12" eb="13">
      <t>ホン</t>
    </rPh>
    <rPh sb="13" eb="14">
      <t>タ</t>
    </rPh>
    <rPh sb="18" eb="19">
      <t>リン</t>
    </rPh>
    <rPh sb="27" eb="28">
      <t>エン</t>
    </rPh>
    <phoneticPr fontId="8"/>
  </si>
  <si>
    <t>和歌山県　ミディ胡蝶蘭（5本立ち／50輪） 25,300円</t>
    <rPh sb="17" eb="18">
      <t>ホン</t>
    </rPh>
    <rPh sb="18" eb="19">
      <t>タ</t>
    </rPh>
    <rPh sb="23" eb="24">
      <t>リンエン</t>
    </rPh>
    <phoneticPr fontId="8"/>
  </si>
  <si>
    <t>和歌山県　ミディ胡蝶蘭（3本立ち／42輪）16,500円</t>
    <rPh sb="13" eb="14">
      <t>ホン</t>
    </rPh>
    <rPh sb="14" eb="15">
      <t>タ</t>
    </rPh>
    <rPh sb="19" eb="20">
      <t>リン</t>
    </rPh>
    <rPh sb="27" eb="28">
      <t>エン</t>
    </rPh>
    <phoneticPr fontId="8"/>
  </si>
  <si>
    <t>和歌山県　ミディ胡蝶蘭（3本立ち／33輪）14,300円</t>
    <rPh sb="13" eb="14">
      <t>ホン</t>
    </rPh>
    <rPh sb="14" eb="15">
      <t>タ</t>
    </rPh>
    <rPh sb="19" eb="20">
      <t>リン</t>
    </rPh>
    <rPh sb="27" eb="28">
      <t>エン</t>
    </rPh>
    <phoneticPr fontId="8"/>
  </si>
  <si>
    <t>和歌山県　ミディ胡蝶蘭（2本立ち／18輪）7,700円</t>
    <rPh sb="13" eb="14">
      <t>ホン</t>
    </rPh>
    <rPh sb="14" eb="15">
      <t>タ</t>
    </rPh>
    <rPh sb="19" eb="20">
      <t>リン</t>
    </rPh>
    <rPh sb="26" eb="27">
      <t>エン</t>
    </rPh>
    <phoneticPr fontId="8"/>
  </si>
  <si>
    <t>鳥取県　大輪胡蝶蘭（3本立ち／50輪） 41,800円</t>
    <rPh sb="4" eb="6">
      <t>タイリン</t>
    </rPh>
    <rPh sb="11" eb="12">
      <t>ホン</t>
    </rPh>
    <rPh sb="12" eb="13">
      <t>タ</t>
    </rPh>
    <rPh sb="17" eb="18">
      <t>リン</t>
    </rPh>
    <rPh sb="26" eb="27">
      <t>エン</t>
    </rPh>
    <phoneticPr fontId="8"/>
  </si>
  <si>
    <t>鳥取県　大輪胡蝶蘭（3本立ち／45輪） 33,000円</t>
    <rPh sb="4" eb="6">
      <t>タイリン</t>
    </rPh>
    <rPh sb="11" eb="12">
      <t>ホン</t>
    </rPh>
    <rPh sb="12" eb="13">
      <t>タ</t>
    </rPh>
    <rPh sb="17" eb="18">
      <t>リン</t>
    </rPh>
    <rPh sb="26" eb="27">
      <t>エン</t>
    </rPh>
    <phoneticPr fontId="8"/>
  </si>
  <si>
    <t>鳥取県　大輪胡蝶蘭（3本立ち／39輪） 27,500円</t>
    <rPh sb="4" eb="6">
      <t>タイリン</t>
    </rPh>
    <rPh sb="11" eb="12">
      <t>ホン</t>
    </rPh>
    <rPh sb="12" eb="13">
      <t>タ</t>
    </rPh>
    <rPh sb="17" eb="18">
      <t>リン</t>
    </rPh>
    <rPh sb="26" eb="27">
      <t>エン</t>
    </rPh>
    <phoneticPr fontId="8"/>
  </si>
  <si>
    <t>鳥取県　大輪胡蝶蘭（3本立ち／33輪） 22,000円</t>
    <rPh sb="4" eb="6">
      <t>タイリン</t>
    </rPh>
    <rPh sb="11" eb="12">
      <t>ホン</t>
    </rPh>
    <rPh sb="12" eb="13">
      <t>タ</t>
    </rPh>
    <rPh sb="17" eb="18">
      <t>リン</t>
    </rPh>
    <rPh sb="26" eb="27">
      <t>エン</t>
    </rPh>
    <phoneticPr fontId="8"/>
  </si>
  <si>
    <t>鳥取県　大輪胡蝶蘭（2本立ち／20輪） 20,900円</t>
    <rPh sb="4" eb="6">
      <t>タイリン</t>
    </rPh>
    <rPh sb="11" eb="12">
      <t>ホン</t>
    </rPh>
    <rPh sb="12" eb="13">
      <t>タ</t>
    </rPh>
    <rPh sb="17" eb="18">
      <t>リン</t>
    </rPh>
    <rPh sb="26" eb="27">
      <t>エン</t>
    </rPh>
    <phoneticPr fontId="8"/>
  </si>
  <si>
    <t>鳥取県　ミディ胡蝶蘭（5本立ち／50輪） 25,300円</t>
    <rPh sb="16" eb="17">
      <t>ホン</t>
    </rPh>
    <rPh sb="17" eb="18">
      <t>タ</t>
    </rPh>
    <rPh sb="22" eb="23">
      <t>リンエン</t>
    </rPh>
    <phoneticPr fontId="8"/>
  </si>
  <si>
    <t>鳥取県　ミディ胡蝶蘭（3本立ち／42輪）16,500円</t>
    <rPh sb="12" eb="13">
      <t>ホン</t>
    </rPh>
    <rPh sb="13" eb="14">
      <t>タ</t>
    </rPh>
    <rPh sb="18" eb="19">
      <t>リン</t>
    </rPh>
    <rPh sb="26" eb="27">
      <t>エン</t>
    </rPh>
    <phoneticPr fontId="8"/>
  </si>
  <si>
    <t>鳥取県　ミディ胡蝶蘭（3本立ち／33輪）14,300円</t>
    <rPh sb="12" eb="13">
      <t>ホン</t>
    </rPh>
    <rPh sb="13" eb="14">
      <t>タ</t>
    </rPh>
    <rPh sb="18" eb="19">
      <t>リン</t>
    </rPh>
    <rPh sb="26" eb="27">
      <t>エン</t>
    </rPh>
    <phoneticPr fontId="8"/>
  </si>
  <si>
    <t>鳥取県　ミディ胡蝶蘭（2本立ち／18輪）7,700円</t>
    <rPh sb="12" eb="13">
      <t>ホン</t>
    </rPh>
    <rPh sb="13" eb="14">
      <t>タ</t>
    </rPh>
    <rPh sb="18" eb="19">
      <t>リン</t>
    </rPh>
    <rPh sb="25" eb="26">
      <t>エン</t>
    </rPh>
    <phoneticPr fontId="8"/>
  </si>
  <si>
    <t>島根県　大輪胡蝶蘭（3本立ち／50輪） 41,800円</t>
    <rPh sb="4" eb="6">
      <t>タイリン</t>
    </rPh>
    <rPh sb="11" eb="12">
      <t>ホン</t>
    </rPh>
    <rPh sb="12" eb="13">
      <t>タ</t>
    </rPh>
    <rPh sb="17" eb="18">
      <t>リン</t>
    </rPh>
    <rPh sb="26" eb="27">
      <t>エン</t>
    </rPh>
    <phoneticPr fontId="8"/>
  </si>
  <si>
    <t>島根県　大輪胡蝶蘭（3本立ち／45輪） 33,000円</t>
    <rPh sb="4" eb="6">
      <t>タイリン</t>
    </rPh>
    <rPh sb="11" eb="12">
      <t>ホン</t>
    </rPh>
    <rPh sb="12" eb="13">
      <t>タ</t>
    </rPh>
    <rPh sb="17" eb="18">
      <t>リン</t>
    </rPh>
    <rPh sb="26" eb="27">
      <t>エン</t>
    </rPh>
    <phoneticPr fontId="8"/>
  </si>
  <si>
    <t>島根県　大輪胡蝶蘭（3本立ち／39輪） 27,500円</t>
    <rPh sb="4" eb="6">
      <t>タイリン</t>
    </rPh>
    <rPh sb="11" eb="12">
      <t>ホン</t>
    </rPh>
    <rPh sb="12" eb="13">
      <t>タ</t>
    </rPh>
    <rPh sb="17" eb="18">
      <t>リン</t>
    </rPh>
    <rPh sb="26" eb="27">
      <t>エン</t>
    </rPh>
    <phoneticPr fontId="8"/>
  </si>
  <si>
    <t>島根県　大輪胡蝶蘭（3本立ち／33輪） 22,000円</t>
    <rPh sb="4" eb="6">
      <t>タイリン</t>
    </rPh>
    <rPh sb="11" eb="12">
      <t>ホン</t>
    </rPh>
    <rPh sb="12" eb="13">
      <t>タ</t>
    </rPh>
    <rPh sb="17" eb="18">
      <t>リン</t>
    </rPh>
    <rPh sb="26" eb="27">
      <t>エン</t>
    </rPh>
    <phoneticPr fontId="8"/>
  </si>
  <si>
    <t>島根県　大輪胡蝶蘭（2本立ち／20輪） 20,900円</t>
    <rPh sb="4" eb="6">
      <t>タイリン</t>
    </rPh>
    <rPh sb="11" eb="12">
      <t>ホン</t>
    </rPh>
    <rPh sb="12" eb="13">
      <t>タ</t>
    </rPh>
    <rPh sb="17" eb="18">
      <t>リン</t>
    </rPh>
    <rPh sb="26" eb="27">
      <t>エン</t>
    </rPh>
    <phoneticPr fontId="8"/>
  </si>
  <si>
    <t>島根県　ミディ胡蝶蘭（5本立ち／50輪） 25,300円</t>
    <rPh sb="16" eb="17">
      <t>ホン</t>
    </rPh>
    <rPh sb="17" eb="18">
      <t>タ</t>
    </rPh>
    <rPh sb="22" eb="23">
      <t>リンエン</t>
    </rPh>
    <phoneticPr fontId="8"/>
  </si>
  <si>
    <t>島根県　ミディ胡蝶蘭（3本立ち／42輪）16,500円</t>
    <rPh sb="12" eb="13">
      <t>ホン</t>
    </rPh>
    <rPh sb="13" eb="14">
      <t>タ</t>
    </rPh>
    <rPh sb="18" eb="19">
      <t>リン</t>
    </rPh>
    <rPh sb="26" eb="27">
      <t>エン</t>
    </rPh>
    <phoneticPr fontId="8"/>
  </si>
  <si>
    <t>島根県　ミディ胡蝶蘭（3本立ち／33輪）14,300円</t>
    <rPh sb="12" eb="13">
      <t>ホン</t>
    </rPh>
    <rPh sb="13" eb="14">
      <t>タ</t>
    </rPh>
    <rPh sb="18" eb="19">
      <t>リン</t>
    </rPh>
    <rPh sb="26" eb="27">
      <t>エン</t>
    </rPh>
    <phoneticPr fontId="8"/>
  </si>
  <si>
    <t>島根県　ミディ胡蝶蘭（2本立ち／18輪）7,700円</t>
    <rPh sb="12" eb="13">
      <t>ホン</t>
    </rPh>
    <rPh sb="13" eb="14">
      <t>タ</t>
    </rPh>
    <rPh sb="18" eb="19">
      <t>リン</t>
    </rPh>
    <rPh sb="25" eb="26">
      <t>エン</t>
    </rPh>
    <phoneticPr fontId="8"/>
  </si>
  <si>
    <t>岡山県　大輪胡蝶蘭（3本立ち／50輪） 41,800円</t>
    <rPh sb="4" eb="6">
      <t>タイリン</t>
    </rPh>
    <rPh sb="11" eb="12">
      <t>ホン</t>
    </rPh>
    <rPh sb="12" eb="13">
      <t>タ</t>
    </rPh>
    <rPh sb="17" eb="18">
      <t>リン</t>
    </rPh>
    <rPh sb="26" eb="27">
      <t>エン</t>
    </rPh>
    <phoneticPr fontId="8"/>
  </si>
  <si>
    <t>岡山県　大輪胡蝶蘭（3本立ち／45輪） 33,000円</t>
    <rPh sb="4" eb="6">
      <t>タイリン</t>
    </rPh>
    <rPh sb="11" eb="12">
      <t>ホン</t>
    </rPh>
    <rPh sb="12" eb="13">
      <t>タ</t>
    </rPh>
    <rPh sb="17" eb="18">
      <t>リン</t>
    </rPh>
    <rPh sb="26" eb="27">
      <t>エン</t>
    </rPh>
    <phoneticPr fontId="8"/>
  </si>
  <si>
    <t>岡山県　大輪胡蝶蘭（3本立ち／39輪） 27,500円</t>
    <rPh sb="4" eb="6">
      <t>タイリン</t>
    </rPh>
    <rPh sb="11" eb="12">
      <t>ホン</t>
    </rPh>
    <rPh sb="12" eb="13">
      <t>タ</t>
    </rPh>
    <rPh sb="17" eb="18">
      <t>リン</t>
    </rPh>
    <rPh sb="26" eb="27">
      <t>エン</t>
    </rPh>
    <phoneticPr fontId="8"/>
  </si>
  <si>
    <t>岡山県　大輪胡蝶蘭（3本立ち／33輪） 22,000円</t>
    <rPh sb="4" eb="6">
      <t>タイリン</t>
    </rPh>
    <rPh sb="11" eb="12">
      <t>ホン</t>
    </rPh>
    <rPh sb="12" eb="13">
      <t>タ</t>
    </rPh>
    <rPh sb="17" eb="18">
      <t>リン</t>
    </rPh>
    <rPh sb="26" eb="27">
      <t>エン</t>
    </rPh>
    <phoneticPr fontId="8"/>
  </si>
  <si>
    <t>岡山県　大輪胡蝶蘭（2本立ち／20輪） 20,900円</t>
    <rPh sb="4" eb="6">
      <t>タイリン</t>
    </rPh>
    <rPh sb="11" eb="12">
      <t>ホン</t>
    </rPh>
    <rPh sb="12" eb="13">
      <t>タ</t>
    </rPh>
    <rPh sb="17" eb="18">
      <t>リン</t>
    </rPh>
    <rPh sb="26" eb="27">
      <t>エン</t>
    </rPh>
    <phoneticPr fontId="8"/>
  </si>
  <si>
    <t>岡山県　ミディ胡蝶蘭（5本立ち／50輪） 25,300円</t>
    <rPh sb="16" eb="17">
      <t>ホン</t>
    </rPh>
    <rPh sb="17" eb="18">
      <t>タ</t>
    </rPh>
    <rPh sb="22" eb="23">
      <t>リンエン</t>
    </rPh>
    <phoneticPr fontId="8"/>
  </si>
  <si>
    <t>岡山県　ミディ胡蝶蘭（3本立ち／42輪）16,500円</t>
    <rPh sb="12" eb="13">
      <t>ホン</t>
    </rPh>
    <rPh sb="13" eb="14">
      <t>タ</t>
    </rPh>
    <rPh sb="18" eb="19">
      <t>リン</t>
    </rPh>
    <rPh sb="26" eb="27">
      <t>エン</t>
    </rPh>
    <phoneticPr fontId="8"/>
  </si>
  <si>
    <t>岡山県　ミディ胡蝶蘭（3本立ち／33輪）14,300円</t>
    <rPh sb="12" eb="13">
      <t>ホン</t>
    </rPh>
    <rPh sb="13" eb="14">
      <t>タ</t>
    </rPh>
    <rPh sb="18" eb="19">
      <t>リン</t>
    </rPh>
    <rPh sb="26" eb="27">
      <t>エン</t>
    </rPh>
    <phoneticPr fontId="8"/>
  </si>
  <si>
    <t>岡山県　ミディ胡蝶蘭（2本立ち／18輪）7,700円</t>
    <rPh sb="12" eb="13">
      <t>ホン</t>
    </rPh>
    <rPh sb="13" eb="14">
      <t>タ</t>
    </rPh>
    <rPh sb="18" eb="19">
      <t>リン</t>
    </rPh>
    <rPh sb="25" eb="26">
      <t>エン</t>
    </rPh>
    <phoneticPr fontId="8"/>
  </si>
  <si>
    <t>広島県　大輪胡蝶蘭（3本立ち／50輪） 41,800円</t>
    <rPh sb="4" eb="6">
      <t>タイリン</t>
    </rPh>
    <rPh sb="11" eb="12">
      <t>ホン</t>
    </rPh>
    <rPh sb="12" eb="13">
      <t>タ</t>
    </rPh>
    <rPh sb="17" eb="18">
      <t>リン</t>
    </rPh>
    <rPh sb="26" eb="27">
      <t>エン</t>
    </rPh>
    <phoneticPr fontId="8"/>
  </si>
  <si>
    <t>広島県　大輪胡蝶蘭（3本立ち／45輪） 33,000円</t>
    <rPh sb="4" eb="6">
      <t>タイリン</t>
    </rPh>
    <rPh sb="11" eb="12">
      <t>ホン</t>
    </rPh>
    <rPh sb="12" eb="13">
      <t>タ</t>
    </rPh>
    <rPh sb="17" eb="18">
      <t>リン</t>
    </rPh>
    <rPh sb="26" eb="27">
      <t>エン</t>
    </rPh>
    <phoneticPr fontId="8"/>
  </si>
  <si>
    <t>広島県　大輪胡蝶蘭（3本立ち／39輪） 27,500円</t>
    <rPh sb="4" eb="6">
      <t>タイリン</t>
    </rPh>
    <rPh sb="11" eb="12">
      <t>ホン</t>
    </rPh>
    <rPh sb="12" eb="13">
      <t>タ</t>
    </rPh>
    <rPh sb="17" eb="18">
      <t>リン</t>
    </rPh>
    <rPh sb="26" eb="27">
      <t>エン</t>
    </rPh>
    <phoneticPr fontId="8"/>
  </si>
  <si>
    <t>広島県　大輪胡蝶蘭（3本立ち／33輪） 22,000円</t>
    <rPh sb="4" eb="6">
      <t>タイリン</t>
    </rPh>
    <rPh sb="11" eb="12">
      <t>ホン</t>
    </rPh>
    <rPh sb="12" eb="13">
      <t>タ</t>
    </rPh>
    <rPh sb="17" eb="18">
      <t>リン</t>
    </rPh>
    <rPh sb="26" eb="27">
      <t>エン</t>
    </rPh>
    <phoneticPr fontId="8"/>
  </si>
  <si>
    <t>広島県　大輪胡蝶蘭（2本立ち／20輪） 20,900円</t>
    <rPh sb="4" eb="6">
      <t>タイリン</t>
    </rPh>
    <rPh sb="11" eb="12">
      <t>ホン</t>
    </rPh>
    <rPh sb="12" eb="13">
      <t>タ</t>
    </rPh>
    <rPh sb="17" eb="18">
      <t>リン</t>
    </rPh>
    <rPh sb="26" eb="27">
      <t>エン</t>
    </rPh>
    <phoneticPr fontId="8"/>
  </si>
  <si>
    <t>広島県　ミディ胡蝶蘭（5本立ち／50輪） 25,300円</t>
    <rPh sb="16" eb="17">
      <t>ホン</t>
    </rPh>
    <rPh sb="17" eb="18">
      <t>タ</t>
    </rPh>
    <rPh sb="22" eb="23">
      <t>リンエン</t>
    </rPh>
    <phoneticPr fontId="8"/>
  </si>
  <si>
    <t>広島県　ミディ胡蝶蘭（3本立ち／42輪）16,500円</t>
    <rPh sb="12" eb="13">
      <t>ホン</t>
    </rPh>
    <rPh sb="13" eb="14">
      <t>タ</t>
    </rPh>
    <rPh sb="18" eb="19">
      <t>リン</t>
    </rPh>
    <rPh sb="26" eb="27">
      <t>エン</t>
    </rPh>
    <phoneticPr fontId="8"/>
  </si>
  <si>
    <t>広島県　ミディ胡蝶蘭（3本立ち／33輪）14,300円</t>
    <rPh sb="12" eb="13">
      <t>ホン</t>
    </rPh>
    <rPh sb="13" eb="14">
      <t>タ</t>
    </rPh>
    <rPh sb="18" eb="19">
      <t>リン</t>
    </rPh>
    <rPh sb="26" eb="27">
      <t>エン</t>
    </rPh>
    <phoneticPr fontId="8"/>
  </si>
  <si>
    <t>広島県　ミディ胡蝶蘭（2本立ち／18輪）7,700円</t>
    <rPh sb="12" eb="13">
      <t>ホン</t>
    </rPh>
    <rPh sb="13" eb="14">
      <t>タ</t>
    </rPh>
    <rPh sb="18" eb="19">
      <t>リン</t>
    </rPh>
    <rPh sb="25" eb="26">
      <t>エン</t>
    </rPh>
    <phoneticPr fontId="8"/>
  </si>
  <si>
    <t>山口県　大輪胡蝶蘭（3本立ち／50輪） 41,800円</t>
    <rPh sb="4" eb="6">
      <t>タイリン</t>
    </rPh>
    <rPh sb="11" eb="12">
      <t>ホン</t>
    </rPh>
    <rPh sb="12" eb="13">
      <t>タ</t>
    </rPh>
    <rPh sb="17" eb="18">
      <t>リン</t>
    </rPh>
    <rPh sb="26" eb="27">
      <t>エン</t>
    </rPh>
    <phoneticPr fontId="8"/>
  </si>
  <si>
    <t>山口県　大輪胡蝶蘭（3本立ち／45輪） 33,000円</t>
    <rPh sb="4" eb="6">
      <t>タイリン</t>
    </rPh>
    <rPh sb="11" eb="12">
      <t>ホン</t>
    </rPh>
    <rPh sb="12" eb="13">
      <t>タ</t>
    </rPh>
    <rPh sb="17" eb="18">
      <t>リン</t>
    </rPh>
    <rPh sb="26" eb="27">
      <t>エン</t>
    </rPh>
    <phoneticPr fontId="8"/>
  </si>
  <si>
    <t>山口県　大輪胡蝶蘭（3本立ち／39輪） 27,500円</t>
    <rPh sb="4" eb="6">
      <t>タイリン</t>
    </rPh>
    <rPh sb="11" eb="12">
      <t>ホン</t>
    </rPh>
    <rPh sb="12" eb="13">
      <t>タ</t>
    </rPh>
    <rPh sb="17" eb="18">
      <t>リン</t>
    </rPh>
    <rPh sb="26" eb="27">
      <t>エン</t>
    </rPh>
    <phoneticPr fontId="8"/>
  </si>
  <si>
    <t>山口県　大輪胡蝶蘭（3本立ち／33輪） 22,000円</t>
    <rPh sb="4" eb="6">
      <t>タイリン</t>
    </rPh>
    <rPh sb="11" eb="12">
      <t>ホン</t>
    </rPh>
    <rPh sb="12" eb="13">
      <t>タ</t>
    </rPh>
    <rPh sb="17" eb="18">
      <t>リン</t>
    </rPh>
    <rPh sb="26" eb="27">
      <t>エン</t>
    </rPh>
    <phoneticPr fontId="8"/>
  </si>
  <si>
    <t>山口県　大輪胡蝶蘭（2本立ち／20輪） 20,900円</t>
    <rPh sb="4" eb="6">
      <t>タイリン</t>
    </rPh>
    <rPh sb="11" eb="12">
      <t>ホン</t>
    </rPh>
    <rPh sb="12" eb="13">
      <t>タ</t>
    </rPh>
    <rPh sb="17" eb="18">
      <t>リン</t>
    </rPh>
    <rPh sb="26" eb="27">
      <t>エン</t>
    </rPh>
    <phoneticPr fontId="8"/>
  </si>
  <si>
    <t>山口県　ミディ胡蝶蘭（5本立ち／50輪） 25,300円</t>
    <rPh sb="16" eb="17">
      <t>ホン</t>
    </rPh>
    <rPh sb="17" eb="18">
      <t>タ</t>
    </rPh>
    <rPh sb="22" eb="23">
      <t>リンエン</t>
    </rPh>
    <phoneticPr fontId="8"/>
  </si>
  <si>
    <t>山口県　ミディ胡蝶蘭（3本立ち／42輪）16,500円</t>
    <rPh sb="12" eb="13">
      <t>ホン</t>
    </rPh>
    <rPh sb="13" eb="14">
      <t>タ</t>
    </rPh>
    <rPh sb="18" eb="19">
      <t>リン</t>
    </rPh>
    <rPh sb="26" eb="27">
      <t>エン</t>
    </rPh>
    <phoneticPr fontId="8"/>
  </si>
  <si>
    <t>山口県　ミディ胡蝶蘭（3本立ち／33輪）14,300円</t>
    <rPh sb="12" eb="13">
      <t>ホン</t>
    </rPh>
    <rPh sb="13" eb="14">
      <t>タ</t>
    </rPh>
    <rPh sb="18" eb="19">
      <t>リン</t>
    </rPh>
    <rPh sb="26" eb="27">
      <t>エン</t>
    </rPh>
    <phoneticPr fontId="8"/>
  </si>
  <si>
    <t>山口県　ミディ胡蝶蘭（2本立ち／18輪）7,700円</t>
    <rPh sb="12" eb="13">
      <t>ホン</t>
    </rPh>
    <rPh sb="13" eb="14">
      <t>タ</t>
    </rPh>
    <rPh sb="18" eb="19">
      <t>リン</t>
    </rPh>
    <rPh sb="25" eb="26">
      <t>エン</t>
    </rPh>
    <phoneticPr fontId="8"/>
  </si>
  <si>
    <t>徳島県　大輪胡蝶蘭（3本立ち／50輪） 41,800円</t>
    <rPh sb="4" eb="6">
      <t>タイリン</t>
    </rPh>
    <rPh sb="11" eb="12">
      <t>ホン</t>
    </rPh>
    <rPh sb="12" eb="13">
      <t>タ</t>
    </rPh>
    <rPh sb="17" eb="18">
      <t>リン</t>
    </rPh>
    <rPh sb="26" eb="27">
      <t>エン</t>
    </rPh>
    <phoneticPr fontId="8"/>
  </si>
  <si>
    <t>徳島県　大輪胡蝶蘭（3本立ち／45輪） 33,000円</t>
    <rPh sb="4" eb="6">
      <t>タイリン</t>
    </rPh>
    <rPh sb="11" eb="12">
      <t>ホン</t>
    </rPh>
    <rPh sb="12" eb="13">
      <t>タ</t>
    </rPh>
    <rPh sb="17" eb="18">
      <t>リン</t>
    </rPh>
    <rPh sb="26" eb="27">
      <t>エン</t>
    </rPh>
    <phoneticPr fontId="8"/>
  </si>
  <si>
    <t>徳島県　大輪胡蝶蘭（3本立ち／39輪） 27,500円</t>
    <rPh sb="4" eb="6">
      <t>タイリン</t>
    </rPh>
    <rPh sb="11" eb="12">
      <t>ホン</t>
    </rPh>
    <rPh sb="12" eb="13">
      <t>タ</t>
    </rPh>
    <rPh sb="17" eb="18">
      <t>リン</t>
    </rPh>
    <rPh sb="26" eb="27">
      <t>エン</t>
    </rPh>
    <phoneticPr fontId="8"/>
  </si>
  <si>
    <t>徳島県　大輪胡蝶蘭（3本立ち／33輪） 22,000円</t>
    <rPh sb="4" eb="6">
      <t>タイリン</t>
    </rPh>
    <rPh sb="11" eb="12">
      <t>ホン</t>
    </rPh>
    <rPh sb="12" eb="13">
      <t>タ</t>
    </rPh>
    <rPh sb="17" eb="18">
      <t>リン</t>
    </rPh>
    <rPh sb="26" eb="27">
      <t>エン</t>
    </rPh>
    <phoneticPr fontId="8"/>
  </si>
  <si>
    <t>徳島県　大輪胡蝶蘭（2本立ち／20輪） 20,900円</t>
    <rPh sb="4" eb="6">
      <t>タイリン</t>
    </rPh>
    <rPh sb="11" eb="12">
      <t>ホン</t>
    </rPh>
    <rPh sb="12" eb="13">
      <t>タ</t>
    </rPh>
    <rPh sb="17" eb="18">
      <t>リン</t>
    </rPh>
    <rPh sb="26" eb="27">
      <t>エン</t>
    </rPh>
    <phoneticPr fontId="8"/>
  </si>
  <si>
    <t>徳島県　ミディ胡蝶蘭（5本立ち／50輪） 25,300円</t>
    <rPh sb="16" eb="17">
      <t>ホン</t>
    </rPh>
    <rPh sb="17" eb="18">
      <t>タ</t>
    </rPh>
    <rPh sb="22" eb="23">
      <t>リンエン</t>
    </rPh>
    <phoneticPr fontId="8"/>
  </si>
  <si>
    <t>徳島県　ミディ胡蝶蘭（3本立ち／42輪）16,500円</t>
    <rPh sb="12" eb="13">
      <t>ホン</t>
    </rPh>
    <rPh sb="13" eb="14">
      <t>タ</t>
    </rPh>
    <rPh sb="18" eb="19">
      <t>リン</t>
    </rPh>
    <rPh sb="26" eb="27">
      <t>エン</t>
    </rPh>
    <phoneticPr fontId="8"/>
  </si>
  <si>
    <t>徳島県　ミディ胡蝶蘭（3本立ち／33輪）14,300円</t>
    <rPh sb="12" eb="13">
      <t>ホン</t>
    </rPh>
    <rPh sb="13" eb="14">
      <t>タ</t>
    </rPh>
    <rPh sb="18" eb="19">
      <t>リン</t>
    </rPh>
    <rPh sb="26" eb="27">
      <t>エン</t>
    </rPh>
    <phoneticPr fontId="8"/>
  </si>
  <si>
    <t>徳島県　ミディ胡蝶蘭（2本立ち／18輪）7,700円</t>
    <rPh sb="12" eb="13">
      <t>ホン</t>
    </rPh>
    <rPh sb="13" eb="14">
      <t>タ</t>
    </rPh>
    <rPh sb="18" eb="19">
      <t>リン</t>
    </rPh>
    <rPh sb="25" eb="26">
      <t>エン</t>
    </rPh>
    <phoneticPr fontId="8"/>
  </si>
  <si>
    <t>香川県　大輪胡蝶蘭（3本立ち／50輪） 41,800円</t>
    <rPh sb="4" eb="6">
      <t>タイリン</t>
    </rPh>
    <rPh sb="11" eb="12">
      <t>ホン</t>
    </rPh>
    <rPh sb="12" eb="13">
      <t>タ</t>
    </rPh>
    <rPh sb="17" eb="18">
      <t>リン</t>
    </rPh>
    <rPh sb="26" eb="27">
      <t>エン</t>
    </rPh>
    <phoneticPr fontId="8"/>
  </si>
  <si>
    <t>香川県　大輪胡蝶蘭（3本立ち／45輪） 33,000円</t>
    <rPh sb="4" eb="6">
      <t>タイリン</t>
    </rPh>
    <rPh sb="11" eb="12">
      <t>ホン</t>
    </rPh>
    <rPh sb="12" eb="13">
      <t>タ</t>
    </rPh>
    <rPh sb="17" eb="18">
      <t>リン</t>
    </rPh>
    <rPh sb="26" eb="27">
      <t>エン</t>
    </rPh>
    <phoneticPr fontId="8"/>
  </si>
  <si>
    <t>香川県　大輪胡蝶蘭（3本立ち／39輪） 27,500円</t>
    <rPh sb="4" eb="6">
      <t>タイリン</t>
    </rPh>
    <rPh sb="11" eb="12">
      <t>ホン</t>
    </rPh>
    <rPh sb="12" eb="13">
      <t>タ</t>
    </rPh>
    <rPh sb="17" eb="18">
      <t>リン</t>
    </rPh>
    <rPh sb="26" eb="27">
      <t>エン</t>
    </rPh>
    <phoneticPr fontId="8"/>
  </si>
  <si>
    <t>香川県　大輪胡蝶蘭（3本立ち／33輪） 22,000円</t>
    <rPh sb="4" eb="6">
      <t>タイリン</t>
    </rPh>
    <rPh sb="11" eb="12">
      <t>ホン</t>
    </rPh>
    <rPh sb="12" eb="13">
      <t>タ</t>
    </rPh>
    <rPh sb="17" eb="18">
      <t>リン</t>
    </rPh>
    <rPh sb="26" eb="27">
      <t>エン</t>
    </rPh>
    <phoneticPr fontId="8"/>
  </si>
  <si>
    <t>香川県　大輪胡蝶蘭（2本立ち／20輪） 20,900円</t>
    <rPh sb="4" eb="6">
      <t>タイリン</t>
    </rPh>
    <rPh sb="11" eb="12">
      <t>ホン</t>
    </rPh>
    <rPh sb="12" eb="13">
      <t>タ</t>
    </rPh>
    <rPh sb="17" eb="18">
      <t>リン</t>
    </rPh>
    <rPh sb="26" eb="27">
      <t>エン</t>
    </rPh>
    <phoneticPr fontId="8"/>
  </si>
  <si>
    <t>香川県　ミディ胡蝶蘭（5本立ち／50輪） 25,300円</t>
    <rPh sb="16" eb="17">
      <t>ホン</t>
    </rPh>
    <rPh sb="17" eb="18">
      <t>タ</t>
    </rPh>
    <rPh sb="22" eb="23">
      <t>リンエン</t>
    </rPh>
    <phoneticPr fontId="8"/>
  </si>
  <si>
    <t>香川県　ミディ胡蝶蘭（3本立ち／42輪）16,500円</t>
    <rPh sb="12" eb="13">
      <t>ホン</t>
    </rPh>
    <rPh sb="13" eb="14">
      <t>タ</t>
    </rPh>
    <rPh sb="18" eb="19">
      <t>リン</t>
    </rPh>
    <rPh sb="26" eb="27">
      <t>エン</t>
    </rPh>
    <phoneticPr fontId="8"/>
  </si>
  <si>
    <t>香川県　ミディ胡蝶蘭（3本立ち／33輪）14,300円</t>
    <rPh sb="12" eb="13">
      <t>ホン</t>
    </rPh>
    <rPh sb="13" eb="14">
      <t>タ</t>
    </rPh>
    <rPh sb="18" eb="19">
      <t>リン</t>
    </rPh>
    <rPh sb="26" eb="27">
      <t>エン</t>
    </rPh>
    <phoneticPr fontId="8"/>
  </si>
  <si>
    <t>香川県　ミディ胡蝶蘭（2本立ち／18輪）7,700円</t>
    <rPh sb="12" eb="13">
      <t>ホン</t>
    </rPh>
    <rPh sb="13" eb="14">
      <t>タ</t>
    </rPh>
    <rPh sb="18" eb="19">
      <t>リン</t>
    </rPh>
    <rPh sb="25" eb="26">
      <t>エン</t>
    </rPh>
    <phoneticPr fontId="8"/>
  </si>
  <si>
    <t>愛媛県　大輪胡蝶蘭（3本立ち／50輪） 41,800円</t>
    <rPh sb="4" eb="6">
      <t>タイリン</t>
    </rPh>
    <rPh sb="11" eb="12">
      <t>ホン</t>
    </rPh>
    <rPh sb="12" eb="13">
      <t>タ</t>
    </rPh>
    <rPh sb="17" eb="18">
      <t>リン</t>
    </rPh>
    <rPh sb="26" eb="27">
      <t>エン</t>
    </rPh>
    <phoneticPr fontId="8"/>
  </si>
  <si>
    <t>愛媛県　大輪胡蝶蘭（3本立ち／45輪） 33,000円</t>
    <rPh sb="4" eb="6">
      <t>タイリン</t>
    </rPh>
    <rPh sb="11" eb="12">
      <t>ホン</t>
    </rPh>
    <rPh sb="12" eb="13">
      <t>タ</t>
    </rPh>
    <rPh sb="17" eb="18">
      <t>リン</t>
    </rPh>
    <rPh sb="26" eb="27">
      <t>エン</t>
    </rPh>
    <phoneticPr fontId="8"/>
  </si>
  <si>
    <t>愛媛県　大輪胡蝶蘭（3本立ち／39輪） 27,500円</t>
    <rPh sb="4" eb="6">
      <t>タイリン</t>
    </rPh>
    <rPh sb="11" eb="12">
      <t>ホン</t>
    </rPh>
    <rPh sb="12" eb="13">
      <t>タ</t>
    </rPh>
    <rPh sb="17" eb="18">
      <t>リン</t>
    </rPh>
    <rPh sb="26" eb="27">
      <t>エン</t>
    </rPh>
    <phoneticPr fontId="8"/>
  </si>
  <si>
    <t>愛媛県　大輪胡蝶蘭（3本立ち／33輪） 22,000円</t>
    <rPh sb="4" eb="6">
      <t>タイリン</t>
    </rPh>
    <rPh sb="11" eb="12">
      <t>ホン</t>
    </rPh>
    <rPh sb="12" eb="13">
      <t>タ</t>
    </rPh>
    <rPh sb="17" eb="18">
      <t>リン</t>
    </rPh>
    <rPh sb="26" eb="27">
      <t>エン</t>
    </rPh>
    <phoneticPr fontId="8"/>
  </si>
  <si>
    <t>愛媛県　大輪胡蝶蘭（2本立ち／20輪） 20,900円</t>
    <rPh sb="4" eb="6">
      <t>タイリン</t>
    </rPh>
    <rPh sb="11" eb="12">
      <t>ホン</t>
    </rPh>
    <rPh sb="12" eb="13">
      <t>タ</t>
    </rPh>
    <rPh sb="17" eb="18">
      <t>リン</t>
    </rPh>
    <rPh sb="26" eb="27">
      <t>エン</t>
    </rPh>
    <phoneticPr fontId="8"/>
  </si>
  <si>
    <t>愛媛県　ミディ胡蝶蘭（5本立ち／50輪） 25,300円</t>
    <rPh sb="16" eb="17">
      <t>ホン</t>
    </rPh>
    <rPh sb="17" eb="18">
      <t>タ</t>
    </rPh>
    <rPh sb="22" eb="23">
      <t>リンエン</t>
    </rPh>
    <phoneticPr fontId="8"/>
  </si>
  <si>
    <t>愛媛県　ミディ胡蝶蘭（3本立ち／42輪）16,500円</t>
    <rPh sb="12" eb="13">
      <t>ホン</t>
    </rPh>
    <rPh sb="13" eb="14">
      <t>タ</t>
    </rPh>
    <rPh sb="18" eb="19">
      <t>リン</t>
    </rPh>
    <rPh sb="26" eb="27">
      <t>エン</t>
    </rPh>
    <phoneticPr fontId="8"/>
  </si>
  <si>
    <t>愛媛県　ミディ胡蝶蘭（3本立ち／33輪）14,300円</t>
    <rPh sb="12" eb="13">
      <t>ホン</t>
    </rPh>
    <rPh sb="13" eb="14">
      <t>タ</t>
    </rPh>
    <rPh sb="18" eb="19">
      <t>リン</t>
    </rPh>
    <rPh sb="26" eb="27">
      <t>エン</t>
    </rPh>
    <phoneticPr fontId="8"/>
  </si>
  <si>
    <t>愛媛県　ミディ胡蝶蘭（2本立ち／18輪）7,700円</t>
    <rPh sb="12" eb="13">
      <t>ホン</t>
    </rPh>
    <rPh sb="13" eb="14">
      <t>タ</t>
    </rPh>
    <rPh sb="18" eb="19">
      <t>リン</t>
    </rPh>
    <rPh sb="25" eb="26">
      <t>エン</t>
    </rPh>
    <phoneticPr fontId="8"/>
  </si>
  <si>
    <t>高知県　大輪胡蝶蘭（3本立ち／50輪） 41,800円</t>
    <rPh sb="4" eb="6">
      <t>タイリン</t>
    </rPh>
    <rPh sb="11" eb="12">
      <t>ホン</t>
    </rPh>
    <rPh sb="12" eb="13">
      <t>タ</t>
    </rPh>
    <rPh sb="17" eb="18">
      <t>リン</t>
    </rPh>
    <rPh sb="26" eb="27">
      <t>エン</t>
    </rPh>
    <phoneticPr fontId="8"/>
  </si>
  <si>
    <t>高知県　大輪胡蝶蘭（3本立ち／45輪） 33,000円</t>
    <rPh sb="4" eb="6">
      <t>タイリン</t>
    </rPh>
    <rPh sb="11" eb="12">
      <t>ホン</t>
    </rPh>
    <rPh sb="12" eb="13">
      <t>タ</t>
    </rPh>
    <rPh sb="17" eb="18">
      <t>リン</t>
    </rPh>
    <rPh sb="26" eb="27">
      <t>エン</t>
    </rPh>
    <phoneticPr fontId="8"/>
  </si>
  <si>
    <t>高知県　大輪胡蝶蘭（3本立ち／39輪） 27,500円</t>
    <rPh sb="4" eb="6">
      <t>タイリン</t>
    </rPh>
    <rPh sb="11" eb="12">
      <t>ホン</t>
    </rPh>
    <rPh sb="12" eb="13">
      <t>タ</t>
    </rPh>
    <rPh sb="17" eb="18">
      <t>リン</t>
    </rPh>
    <rPh sb="26" eb="27">
      <t>エン</t>
    </rPh>
    <phoneticPr fontId="8"/>
  </si>
  <si>
    <t>高知県　大輪胡蝶蘭（3本立ち／33輪） 22,000円</t>
    <rPh sb="4" eb="6">
      <t>タイリン</t>
    </rPh>
    <rPh sb="11" eb="12">
      <t>ホン</t>
    </rPh>
    <rPh sb="12" eb="13">
      <t>タ</t>
    </rPh>
    <rPh sb="17" eb="18">
      <t>リン</t>
    </rPh>
    <rPh sb="26" eb="27">
      <t>エン</t>
    </rPh>
    <phoneticPr fontId="8"/>
  </si>
  <si>
    <t>高知県　大輪胡蝶蘭（2本立ち／20輪） 20,900円</t>
    <rPh sb="4" eb="6">
      <t>タイリン</t>
    </rPh>
    <rPh sb="11" eb="12">
      <t>ホン</t>
    </rPh>
    <rPh sb="12" eb="13">
      <t>タ</t>
    </rPh>
    <rPh sb="17" eb="18">
      <t>リン</t>
    </rPh>
    <rPh sb="26" eb="27">
      <t>エン</t>
    </rPh>
    <phoneticPr fontId="8"/>
  </si>
  <si>
    <t>高知県　ミディ胡蝶蘭（5本立ち／50輪） 25,300円</t>
    <rPh sb="16" eb="17">
      <t>ホン</t>
    </rPh>
    <rPh sb="17" eb="18">
      <t>タ</t>
    </rPh>
    <rPh sb="22" eb="23">
      <t>リンエン</t>
    </rPh>
    <phoneticPr fontId="8"/>
  </si>
  <si>
    <t>高知県　ミディ胡蝶蘭（3本立ち／42輪）16,500円</t>
    <rPh sb="12" eb="13">
      <t>ホン</t>
    </rPh>
    <rPh sb="13" eb="14">
      <t>タ</t>
    </rPh>
    <rPh sb="18" eb="19">
      <t>リン</t>
    </rPh>
    <rPh sb="26" eb="27">
      <t>エン</t>
    </rPh>
    <phoneticPr fontId="8"/>
  </si>
  <si>
    <t>高知県　ミディ胡蝶蘭（3本立ち／33輪）14,300円</t>
    <rPh sb="12" eb="13">
      <t>ホン</t>
    </rPh>
    <rPh sb="13" eb="14">
      <t>タ</t>
    </rPh>
    <rPh sb="18" eb="19">
      <t>リン</t>
    </rPh>
    <rPh sb="26" eb="27">
      <t>エン</t>
    </rPh>
    <phoneticPr fontId="8"/>
  </si>
  <si>
    <t>高知県　ミディ胡蝶蘭（2本立ち／18輪）7,700円</t>
    <rPh sb="12" eb="13">
      <t>ホン</t>
    </rPh>
    <rPh sb="13" eb="14">
      <t>タ</t>
    </rPh>
    <rPh sb="18" eb="19">
      <t>リン</t>
    </rPh>
    <rPh sb="25" eb="26">
      <t>エン</t>
    </rPh>
    <phoneticPr fontId="8"/>
  </si>
  <si>
    <t>福岡県　大輪胡蝶蘭（3本立ち／50輪） 41,800円</t>
    <rPh sb="4" eb="6">
      <t>タイリン</t>
    </rPh>
    <rPh sb="11" eb="12">
      <t>ホン</t>
    </rPh>
    <rPh sb="12" eb="13">
      <t>タ</t>
    </rPh>
    <rPh sb="17" eb="18">
      <t>リン</t>
    </rPh>
    <rPh sb="26" eb="27">
      <t>エン</t>
    </rPh>
    <phoneticPr fontId="8"/>
  </si>
  <si>
    <t>福岡県　大輪胡蝶蘭（3本立ち／45輪） 33,000円</t>
    <rPh sb="4" eb="6">
      <t>タイリン</t>
    </rPh>
    <rPh sb="11" eb="12">
      <t>ホン</t>
    </rPh>
    <rPh sb="12" eb="13">
      <t>タ</t>
    </rPh>
    <rPh sb="17" eb="18">
      <t>リン</t>
    </rPh>
    <rPh sb="26" eb="27">
      <t>エン</t>
    </rPh>
    <phoneticPr fontId="8"/>
  </si>
  <si>
    <t>福岡県　大輪胡蝶蘭（3本立ち／39輪） 27,500円</t>
    <rPh sb="4" eb="6">
      <t>タイリン</t>
    </rPh>
    <rPh sb="11" eb="12">
      <t>ホン</t>
    </rPh>
    <rPh sb="12" eb="13">
      <t>タ</t>
    </rPh>
    <rPh sb="17" eb="18">
      <t>リン</t>
    </rPh>
    <rPh sb="26" eb="27">
      <t>エン</t>
    </rPh>
    <phoneticPr fontId="8"/>
  </si>
  <si>
    <t>福岡県　大輪胡蝶蘭（3本立ち／33輪） 22,000円</t>
    <rPh sb="4" eb="6">
      <t>タイリン</t>
    </rPh>
    <rPh sb="11" eb="12">
      <t>ホン</t>
    </rPh>
    <rPh sb="12" eb="13">
      <t>タ</t>
    </rPh>
    <rPh sb="17" eb="18">
      <t>リン</t>
    </rPh>
    <rPh sb="26" eb="27">
      <t>エン</t>
    </rPh>
    <phoneticPr fontId="8"/>
  </si>
  <si>
    <t>福岡県　大輪胡蝶蘭（2本立ち／20輪） 20,900円</t>
    <rPh sb="4" eb="6">
      <t>タイリン</t>
    </rPh>
    <rPh sb="11" eb="12">
      <t>ホン</t>
    </rPh>
    <rPh sb="12" eb="13">
      <t>タ</t>
    </rPh>
    <rPh sb="17" eb="18">
      <t>リン</t>
    </rPh>
    <rPh sb="26" eb="27">
      <t>エン</t>
    </rPh>
    <phoneticPr fontId="8"/>
  </si>
  <si>
    <t>福岡県　ミディ胡蝶蘭（5本立ち／50輪） 25,300円</t>
    <rPh sb="16" eb="17">
      <t>ホン</t>
    </rPh>
    <rPh sb="17" eb="18">
      <t>タ</t>
    </rPh>
    <rPh sb="22" eb="23">
      <t>リンエン</t>
    </rPh>
    <phoneticPr fontId="8"/>
  </si>
  <si>
    <t>福岡県　ミディ胡蝶蘭（3本立ち／42輪）16,500円</t>
    <rPh sb="12" eb="13">
      <t>ホン</t>
    </rPh>
    <rPh sb="13" eb="14">
      <t>タ</t>
    </rPh>
    <rPh sb="18" eb="19">
      <t>リン</t>
    </rPh>
    <rPh sb="26" eb="27">
      <t>エン</t>
    </rPh>
    <phoneticPr fontId="8"/>
  </si>
  <si>
    <t>福岡県　ミディ胡蝶蘭（3本立ち／33輪）14,300円</t>
    <rPh sb="12" eb="13">
      <t>ホン</t>
    </rPh>
    <rPh sb="13" eb="14">
      <t>タ</t>
    </rPh>
    <rPh sb="18" eb="19">
      <t>リン</t>
    </rPh>
    <rPh sb="26" eb="27">
      <t>エン</t>
    </rPh>
    <phoneticPr fontId="8"/>
  </si>
  <si>
    <t>福岡県　ミディ胡蝶蘭（2本立ち／18輪）7,700円</t>
    <rPh sb="12" eb="13">
      <t>ホン</t>
    </rPh>
    <rPh sb="13" eb="14">
      <t>タ</t>
    </rPh>
    <rPh sb="18" eb="19">
      <t>リン</t>
    </rPh>
    <rPh sb="25" eb="26">
      <t>エン</t>
    </rPh>
    <phoneticPr fontId="8"/>
  </si>
  <si>
    <t>佐賀県　大輪胡蝶蘭（3本立ち／50輪） 41,800円</t>
    <rPh sb="4" eb="6">
      <t>タイリン</t>
    </rPh>
    <rPh sb="11" eb="12">
      <t>ホン</t>
    </rPh>
    <rPh sb="12" eb="13">
      <t>タ</t>
    </rPh>
    <rPh sb="17" eb="18">
      <t>リン</t>
    </rPh>
    <rPh sb="26" eb="27">
      <t>エン</t>
    </rPh>
    <phoneticPr fontId="8"/>
  </si>
  <si>
    <t>佐賀県　大輪胡蝶蘭（3本立ち／45輪） 33,000円</t>
    <rPh sb="4" eb="6">
      <t>タイリン</t>
    </rPh>
    <rPh sb="11" eb="12">
      <t>ホン</t>
    </rPh>
    <rPh sb="12" eb="13">
      <t>タ</t>
    </rPh>
    <rPh sb="17" eb="18">
      <t>リン</t>
    </rPh>
    <rPh sb="26" eb="27">
      <t>エン</t>
    </rPh>
    <phoneticPr fontId="8"/>
  </si>
  <si>
    <t>佐賀県　大輪胡蝶蘭（3本立ち／39輪） 27,500円</t>
    <rPh sb="4" eb="6">
      <t>タイリン</t>
    </rPh>
    <rPh sb="11" eb="12">
      <t>ホン</t>
    </rPh>
    <rPh sb="12" eb="13">
      <t>タ</t>
    </rPh>
    <rPh sb="17" eb="18">
      <t>リン</t>
    </rPh>
    <rPh sb="26" eb="27">
      <t>エン</t>
    </rPh>
    <phoneticPr fontId="8"/>
  </si>
  <si>
    <t>佐賀県　大輪胡蝶蘭（3本立ち／33輪） 22,000円</t>
    <rPh sb="4" eb="6">
      <t>タイリン</t>
    </rPh>
    <rPh sb="11" eb="12">
      <t>ホン</t>
    </rPh>
    <rPh sb="12" eb="13">
      <t>タ</t>
    </rPh>
    <rPh sb="17" eb="18">
      <t>リン</t>
    </rPh>
    <rPh sb="26" eb="27">
      <t>エン</t>
    </rPh>
    <phoneticPr fontId="8"/>
  </si>
  <si>
    <t>佐賀県　大輪胡蝶蘭（2本立ち／20輪） 20,900円</t>
    <rPh sb="4" eb="6">
      <t>タイリン</t>
    </rPh>
    <rPh sb="11" eb="12">
      <t>ホン</t>
    </rPh>
    <rPh sb="12" eb="13">
      <t>タ</t>
    </rPh>
    <rPh sb="17" eb="18">
      <t>リン</t>
    </rPh>
    <rPh sb="26" eb="27">
      <t>エン</t>
    </rPh>
    <phoneticPr fontId="8"/>
  </si>
  <si>
    <t>佐賀県　ミディ胡蝶蘭（5本立ち／50輪） 25,300円</t>
    <rPh sb="16" eb="17">
      <t>ホン</t>
    </rPh>
    <rPh sb="17" eb="18">
      <t>タ</t>
    </rPh>
    <rPh sb="22" eb="23">
      <t>リンエン</t>
    </rPh>
    <phoneticPr fontId="8"/>
  </si>
  <si>
    <t>佐賀県　ミディ胡蝶蘭（3本立ち／42輪）16,500円</t>
    <rPh sb="12" eb="13">
      <t>ホン</t>
    </rPh>
    <rPh sb="13" eb="14">
      <t>タ</t>
    </rPh>
    <rPh sb="18" eb="19">
      <t>リン</t>
    </rPh>
    <rPh sb="26" eb="27">
      <t>エン</t>
    </rPh>
    <phoneticPr fontId="8"/>
  </si>
  <si>
    <t>佐賀県　ミディ胡蝶蘭（3本立ち／33輪）14,300円</t>
    <rPh sb="12" eb="13">
      <t>ホン</t>
    </rPh>
    <rPh sb="13" eb="14">
      <t>タ</t>
    </rPh>
    <rPh sb="18" eb="19">
      <t>リン</t>
    </rPh>
    <rPh sb="26" eb="27">
      <t>エン</t>
    </rPh>
    <phoneticPr fontId="8"/>
  </si>
  <si>
    <t>佐賀県　ミディ胡蝶蘭（2本立ち／18輪）7,700円</t>
    <rPh sb="12" eb="13">
      <t>ホン</t>
    </rPh>
    <rPh sb="13" eb="14">
      <t>タ</t>
    </rPh>
    <rPh sb="18" eb="19">
      <t>リン</t>
    </rPh>
    <rPh sb="25" eb="26">
      <t>エン</t>
    </rPh>
    <phoneticPr fontId="8"/>
  </si>
  <si>
    <t>長崎県　大輪胡蝶蘭（3本立ち／50輪） 41,800円</t>
    <rPh sb="4" eb="6">
      <t>タイリン</t>
    </rPh>
    <rPh sb="11" eb="12">
      <t>ホン</t>
    </rPh>
    <rPh sb="12" eb="13">
      <t>タ</t>
    </rPh>
    <rPh sb="17" eb="18">
      <t>リン</t>
    </rPh>
    <rPh sb="26" eb="27">
      <t>エン</t>
    </rPh>
    <phoneticPr fontId="8"/>
  </si>
  <si>
    <t>長崎県　大輪胡蝶蘭（3本立ち／45輪） 33,000円</t>
    <rPh sb="4" eb="6">
      <t>タイリン</t>
    </rPh>
    <rPh sb="11" eb="12">
      <t>ホン</t>
    </rPh>
    <rPh sb="12" eb="13">
      <t>タ</t>
    </rPh>
    <rPh sb="17" eb="18">
      <t>リン</t>
    </rPh>
    <rPh sb="26" eb="27">
      <t>エン</t>
    </rPh>
    <phoneticPr fontId="8"/>
  </si>
  <si>
    <t>長崎県　大輪胡蝶蘭（3本立ち／39輪） 27,500円</t>
    <rPh sb="4" eb="6">
      <t>タイリン</t>
    </rPh>
    <rPh sb="11" eb="12">
      <t>ホン</t>
    </rPh>
    <rPh sb="12" eb="13">
      <t>タ</t>
    </rPh>
    <rPh sb="17" eb="18">
      <t>リン</t>
    </rPh>
    <rPh sb="26" eb="27">
      <t>エン</t>
    </rPh>
    <phoneticPr fontId="8"/>
  </si>
  <si>
    <t>長崎県　大輪胡蝶蘭（3本立ち／33輪） 22,000円</t>
    <rPh sb="4" eb="6">
      <t>タイリン</t>
    </rPh>
    <rPh sb="11" eb="12">
      <t>ホン</t>
    </rPh>
    <rPh sb="12" eb="13">
      <t>タ</t>
    </rPh>
    <rPh sb="17" eb="18">
      <t>リン</t>
    </rPh>
    <rPh sb="26" eb="27">
      <t>エン</t>
    </rPh>
    <phoneticPr fontId="8"/>
  </si>
  <si>
    <t>長崎県　大輪胡蝶蘭（2本立ち／20輪） 20,900円</t>
    <rPh sb="4" eb="6">
      <t>タイリン</t>
    </rPh>
    <rPh sb="11" eb="12">
      <t>ホン</t>
    </rPh>
    <rPh sb="12" eb="13">
      <t>タ</t>
    </rPh>
    <rPh sb="17" eb="18">
      <t>リン</t>
    </rPh>
    <rPh sb="26" eb="27">
      <t>エン</t>
    </rPh>
    <phoneticPr fontId="8"/>
  </si>
  <si>
    <t>長崎県　ミディ胡蝶蘭（5本立ち／50輪） 25,300円</t>
    <rPh sb="16" eb="17">
      <t>ホン</t>
    </rPh>
    <rPh sb="17" eb="18">
      <t>タ</t>
    </rPh>
    <rPh sb="22" eb="23">
      <t>リンエン</t>
    </rPh>
    <phoneticPr fontId="8"/>
  </si>
  <si>
    <t>長崎県　ミディ胡蝶蘭（3本立ち／42輪）16,500円</t>
    <rPh sb="12" eb="13">
      <t>ホン</t>
    </rPh>
    <rPh sb="13" eb="14">
      <t>タ</t>
    </rPh>
    <rPh sb="18" eb="19">
      <t>リン</t>
    </rPh>
    <rPh sb="26" eb="27">
      <t>エン</t>
    </rPh>
    <phoneticPr fontId="8"/>
  </si>
  <si>
    <t>長崎県　ミディ胡蝶蘭（3本立ち／33輪）14,300円</t>
    <rPh sb="12" eb="13">
      <t>ホン</t>
    </rPh>
    <rPh sb="13" eb="14">
      <t>タ</t>
    </rPh>
    <rPh sb="18" eb="19">
      <t>リン</t>
    </rPh>
    <rPh sb="26" eb="27">
      <t>エン</t>
    </rPh>
    <phoneticPr fontId="8"/>
  </si>
  <si>
    <t>長崎県　ミディ胡蝶蘭（2本立ち／18輪）7,700円</t>
    <rPh sb="12" eb="13">
      <t>ホン</t>
    </rPh>
    <rPh sb="13" eb="14">
      <t>タ</t>
    </rPh>
    <rPh sb="18" eb="19">
      <t>リン</t>
    </rPh>
    <rPh sb="25" eb="26">
      <t>エン</t>
    </rPh>
    <phoneticPr fontId="8"/>
  </si>
  <si>
    <t>熊本県　大輪胡蝶蘭（3本立ち／50輪） 41,800円</t>
    <rPh sb="4" eb="6">
      <t>タイリン</t>
    </rPh>
    <rPh sb="11" eb="12">
      <t>ホン</t>
    </rPh>
    <rPh sb="12" eb="13">
      <t>タ</t>
    </rPh>
    <rPh sb="17" eb="18">
      <t>リン</t>
    </rPh>
    <rPh sb="26" eb="27">
      <t>エン</t>
    </rPh>
    <phoneticPr fontId="8"/>
  </si>
  <si>
    <t>熊本県　大輪胡蝶蘭（3本立ち／45輪） 33,000円</t>
    <rPh sb="4" eb="6">
      <t>タイリン</t>
    </rPh>
    <rPh sb="11" eb="12">
      <t>ホン</t>
    </rPh>
    <rPh sb="12" eb="13">
      <t>タ</t>
    </rPh>
    <rPh sb="17" eb="18">
      <t>リン</t>
    </rPh>
    <rPh sb="26" eb="27">
      <t>エン</t>
    </rPh>
    <phoneticPr fontId="8"/>
  </si>
  <si>
    <t>熊本県　大輪胡蝶蘭（3本立ち／39輪） 27,500円</t>
    <rPh sb="4" eb="6">
      <t>タイリン</t>
    </rPh>
    <rPh sb="11" eb="12">
      <t>ホン</t>
    </rPh>
    <rPh sb="12" eb="13">
      <t>タ</t>
    </rPh>
    <rPh sb="17" eb="18">
      <t>リン</t>
    </rPh>
    <rPh sb="26" eb="27">
      <t>エン</t>
    </rPh>
    <phoneticPr fontId="8"/>
  </si>
  <si>
    <t>熊本県　大輪胡蝶蘭（3本立ち／33輪） 22,000円</t>
    <rPh sb="4" eb="6">
      <t>タイリン</t>
    </rPh>
    <rPh sb="11" eb="12">
      <t>ホン</t>
    </rPh>
    <rPh sb="12" eb="13">
      <t>タ</t>
    </rPh>
    <rPh sb="17" eb="18">
      <t>リン</t>
    </rPh>
    <rPh sb="26" eb="27">
      <t>エン</t>
    </rPh>
    <phoneticPr fontId="8"/>
  </si>
  <si>
    <t>熊本県　大輪胡蝶蘭（2本立ち／20輪） 20,900円</t>
    <rPh sb="4" eb="6">
      <t>タイリン</t>
    </rPh>
    <rPh sb="11" eb="12">
      <t>ホン</t>
    </rPh>
    <rPh sb="12" eb="13">
      <t>タ</t>
    </rPh>
    <rPh sb="17" eb="18">
      <t>リン</t>
    </rPh>
    <rPh sb="26" eb="27">
      <t>エン</t>
    </rPh>
    <phoneticPr fontId="8"/>
  </si>
  <si>
    <t>熊本県　ミディ胡蝶蘭（5本立ち／50輪） 25,300円</t>
    <rPh sb="16" eb="17">
      <t>ホン</t>
    </rPh>
    <rPh sb="17" eb="18">
      <t>タ</t>
    </rPh>
    <rPh sb="22" eb="23">
      <t>リンエン</t>
    </rPh>
    <phoneticPr fontId="8"/>
  </si>
  <si>
    <t>熊本県　ミディ胡蝶蘭（3本立ち／42輪）16,500円</t>
    <rPh sb="12" eb="13">
      <t>ホン</t>
    </rPh>
    <rPh sb="13" eb="14">
      <t>タ</t>
    </rPh>
    <rPh sb="18" eb="19">
      <t>リン</t>
    </rPh>
    <rPh sb="26" eb="27">
      <t>エン</t>
    </rPh>
    <phoneticPr fontId="8"/>
  </si>
  <si>
    <t>熊本県　ミディ胡蝶蘭（3本立ち／33輪）14,300円</t>
    <rPh sb="12" eb="13">
      <t>ホン</t>
    </rPh>
    <rPh sb="13" eb="14">
      <t>タ</t>
    </rPh>
    <rPh sb="18" eb="19">
      <t>リン</t>
    </rPh>
    <rPh sb="26" eb="27">
      <t>エン</t>
    </rPh>
    <phoneticPr fontId="8"/>
  </si>
  <si>
    <t>熊本県　ミディ胡蝶蘭（2本立ち／18輪）7,700円</t>
    <rPh sb="12" eb="13">
      <t>ホン</t>
    </rPh>
    <rPh sb="13" eb="14">
      <t>タ</t>
    </rPh>
    <rPh sb="18" eb="19">
      <t>リン</t>
    </rPh>
    <rPh sb="25" eb="26">
      <t>エン</t>
    </rPh>
    <phoneticPr fontId="8"/>
  </si>
  <si>
    <t>大分県　大輪胡蝶蘭（3本立ち／50輪） 41,800円</t>
    <rPh sb="4" eb="6">
      <t>タイリン</t>
    </rPh>
    <rPh sb="11" eb="12">
      <t>ホン</t>
    </rPh>
    <rPh sb="12" eb="13">
      <t>タ</t>
    </rPh>
    <rPh sb="17" eb="18">
      <t>リン</t>
    </rPh>
    <rPh sb="26" eb="27">
      <t>エン</t>
    </rPh>
    <phoneticPr fontId="8"/>
  </si>
  <si>
    <t>大分県　大輪胡蝶蘭（3本立ち／45輪） 33,000円</t>
    <rPh sb="4" eb="6">
      <t>タイリン</t>
    </rPh>
    <rPh sb="11" eb="12">
      <t>ホン</t>
    </rPh>
    <rPh sb="12" eb="13">
      <t>タ</t>
    </rPh>
    <rPh sb="17" eb="18">
      <t>リン</t>
    </rPh>
    <rPh sb="26" eb="27">
      <t>エン</t>
    </rPh>
    <phoneticPr fontId="8"/>
  </si>
  <si>
    <t>大分県　大輪胡蝶蘭（3本立ち／39輪） 27,500円</t>
    <rPh sb="4" eb="6">
      <t>タイリン</t>
    </rPh>
    <rPh sb="11" eb="12">
      <t>ホン</t>
    </rPh>
    <rPh sb="12" eb="13">
      <t>タ</t>
    </rPh>
    <rPh sb="17" eb="18">
      <t>リン</t>
    </rPh>
    <rPh sb="26" eb="27">
      <t>エン</t>
    </rPh>
    <phoneticPr fontId="8"/>
  </si>
  <si>
    <t>大分県　大輪胡蝶蘭（3本立ち／33輪） 22,000円</t>
    <rPh sb="4" eb="6">
      <t>タイリン</t>
    </rPh>
    <rPh sb="11" eb="12">
      <t>ホン</t>
    </rPh>
    <rPh sb="12" eb="13">
      <t>タ</t>
    </rPh>
    <rPh sb="17" eb="18">
      <t>リン</t>
    </rPh>
    <rPh sb="26" eb="27">
      <t>エン</t>
    </rPh>
    <phoneticPr fontId="8"/>
  </si>
  <si>
    <t>大分県　大輪胡蝶蘭（2本立ち／20輪） 20,900円</t>
    <rPh sb="4" eb="6">
      <t>タイリン</t>
    </rPh>
    <rPh sb="11" eb="12">
      <t>ホン</t>
    </rPh>
    <rPh sb="12" eb="13">
      <t>タ</t>
    </rPh>
    <rPh sb="17" eb="18">
      <t>リン</t>
    </rPh>
    <rPh sb="26" eb="27">
      <t>エン</t>
    </rPh>
    <phoneticPr fontId="8"/>
  </si>
  <si>
    <t>大分県　ミディ胡蝶蘭（5本立ち／50輪） 25,300円</t>
    <rPh sb="16" eb="17">
      <t>ホン</t>
    </rPh>
    <rPh sb="17" eb="18">
      <t>タ</t>
    </rPh>
    <rPh sb="22" eb="23">
      <t>リンエン</t>
    </rPh>
    <phoneticPr fontId="8"/>
  </si>
  <si>
    <t>大分県　ミディ胡蝶蘭（3本立ち／42輪）16,500円</t>
    <rPh sb="12" eb="13">
      <t>ホン</t>
    </rPh>
    <rPh sb="13" eb="14">
      <t>タ</t>
    </rPh>
    <rPh sb="18" eb="19">
      <t>リン</t>
    </rPh>
    <rPh sb="26" eb="27">
      <t>エン</t>
    </rPh>
    <phoneticPr fontId="8"/>
  </si>
  <si>
    <t>大分県　ミディ胡蝶蘭（3本立ち／33輪）14,300円</t>
    <rPh sb="12" eb="13">
      <t>ホン</t>
    </rPh>
    <rPh sb="13" eb="14">
      <t>タ</t>
    </rPh>
    <rPh sb="18" eb="19">
      <t>リン</t>
    </rPh>
    <rPh sb="26" eb="27">
      <t>エン</t>
    </rPh>
    <phoneticPr fontId="8"/>
  </si>
  <si>
    <t>大分県　ミディ胡蝶蘭（2本立ち／18輪）7,700円</t>
    <rPh sb="12" eb="13">
      <t>ホン</t>
    </rPh>
    <rPh sb="13" eb="14">
      <t>タ</t>
    </rPh>
    <rPh sb="18" eb="19">
      <t>リン</t>
    </rPh>
    <rPh sb="25" eb="26">
      <t>エン</t>
    </rPh>
    <phoneticPr fontId="8"/>
  </si>
  <si>
    <t>宮崎県　大輪胡蝶蘭（3本立ち／50輪） 41,800円</t>
    <rPh sb="4" eb="6">
      <t>タイリン</t>
    </rPh>
    <rPh sb="11" eb="12">
      <t>ホン</t>
    </rPh>
    <rPh sb="12" eb="13">
      <t>タ</t>
    </rPh>
    <rPh sb="17" eb="18">
      <t>リン</t>
    </rPh>
    <rPh sb="26" eb="27">
      <t>エン</t>
    </rPh>
    <phoneticPr fontId="8"/>
  </si>
  <si>
    <t>宮崎県　大輪胡蝶蘭（3本立ち／45輪） 33,000円</t>
    <rPh sb="4" eb="6">
      <t>タイリン</t>
    </rPh>
    <rPh sb="11" eb="12">
      <t>ホン</t>
    </rPh>
    <rPh sb="12" eb="13">
      <t>タ</t>
    </rPh>
    <rPh sb="17" eb="18">
      <t>リン</t>
    </rPh>
    <rPh sb="26" eb="27">
      <t>エン</t>
    </rPh>
    <phoneticPr fontId="8"/>
  </si>
  <si>
    <t>宮崎県　大輪胡蝶蘭（3本立ち／39輪） 27,500円</t>
    <rPh sb="4" eb="6">
      <t>タイリン</t>
    </rPh>
    <rPh sb="11" eb="12">
      <t>ホン</t>
    </rPh>
    <rPh sb="12" eb="13">
      <t>タ</t>
    </rPh>
    <rPh sb="17" eb="18">
      <t>リン</t>
    </rPh>
    <rPh sb="26" eb="27">
      <t>エン</t>
    </rPh>
    <phoneticPr fontId="8"/>
  </si>
  <si>
    <t>宮崎県　大輪胡蝶蘭（3本立ち／33輪） 22,000円</t>
    <rPh sb="4" eb="6">
      <t>タイリン</t>
    </rPh>
    <rPh sb="11" eb="12">
      <t>ホン</t>
    </rPh>
    <rPh sb="12" eb="13">
      <t>タ</t>
    </rPh>
    <rPh sb="17" eb="18">
      <t>リン</t>
    </rPh>
    <rPh sb="26" eb="27">
      <t>エン</t>
    </rPh>
    <phoneticPr fontId="8"/>
  </si>
  <si>
    <t>宮崎県　大輪胡蝶蘭（2本立ち／20輪） 20,900円</t>
    <rPh sb="4" eb="6">
      <t>タイリン</t>
    </rPh>
    <rPh sb="11" eb="12">
      <t>ホン</t>
    </rPh>
    <rPh sb="12" eb="13">
      <t>タ</t>
    </rPh>
    <rPh sb="17" eb="18">
      <t>リン</t>
    </rPh>
    <rPh sb="26" eb="27">
      <t>エン</t>
    </rPh>
    <phoneticPr fontId="8"/>
  </si>
  <si>
    <t>宮崎県　ミディ胡蝶蘭（5本立ち／50輪） 25,300円</t>
    <rPh sb="16" eb="17">
      <t>ホン</t>
    </rPh>
    <rPh sb="17" eb="18">
      <t>タ</t>
    </rPh>
    <rPh sb="22" eb="23">
      <t>リンエン</t>
    </rPh>
    <phoneticPr fontId="8"/>
  </si>
  <si>
    <t>宮崎県　ミディ胡蝶蘭（3本立ち／42輪）16,500円</t>
    <rPh sb="12" eb="13">
      <t>ホン</t>
    </rPh>
    <rPh sb="13" eb="14">
      <t>タ</t>
    </rPh>
    <rPh sb="18" eb="19">
      <t>リン</t>
    </rPh>
    <rPh sb="26" eb="27">
      <t>エン</t>
    </rPh>
    <phoneticPr fontId="8"/>
  </si>
  <si>
    <t>宮崎県　ミディ胡蝶蘭（3本立ち／33輪）14,300円</t>
    <rPh sb="12" eb="13">
      <t>ホン</t>
    </rPh>
    <rPh sb="13" eb="14">
      <t>タ</t>
    </rPh>
    <rPh sb="18" eb="19">
      <t>リン</t>
    </rPh>
    <rPh sb="26" eb="27">
      <t>エン</t>
    </rPh>
    <phoneticPr fontId="8"/>
  </si>
  <si>
    <t>宮崎県　ミディ胡蝶蘭（2本立ち／18輪）7,700円</t>
    <rPh sb="12" eb="13">
      <t>ホン</t>
    </rPh>
    <rPh sb="13" eb="14">
      <t>タ</t>
    </rPh>
    <rPh sb="18" eb="19">
      <t>リン</t>
    </rPh>
    <rPh sb="25" eb="26">
      <t>エン</t>
    </rPh>
    <phoneticPr fontId="8"/>
  </si>
  <si>
    <t>鹿児島県　大輪胡蝶蘭（3本立ち／50輪） 41,800円</t>
    <rPh sb="5" eb="7">
      <t>タイリン</t>
    </rPh>
    <rPh sb="12" eb="13">
      <t>ホン</t>
    </rPh>
    <rPh sb="13" eb="14">
      <t>タ</t>
    </rPh>
    <rPh sb="18" eb="19">
      <t>リン</t>
    </rPh>
    <rPh sb="27" eb="28">
      <t>エン</t>
    </rPh>
    <phoneticPr fontId="8"/>
  </si>
  <si>
    <t>鹿児島県　大輪胡蝶蘭（3本立ち／45輪） 33,000円</t>
    <rPh sb="5" eb="7">
      <t>タイリン</t>
    </rPh>
    <rPh sb="12" eb="13">
      <t>ホン</t>
    </rPh>
    <rPh sb="13" eb="14">
      <t>タ</t>
    </rPh>
    <rPh sb="18" eb="19">
      <t>リン</t>
    </rPh>
    <rPh sb="27" eb="28">
      <t>エン</t>
    </rPh>
    <phoneticPr fontId="8"/>
  </si>
  <si>
    <t>鹿児島県　大輪胡蝶蘭（3本立ち／39輪） 27,500円</t>
    <rPh sb="5" eb="7">
      <t>タイリン</t>
    </rPh>
    <rPh sb="12" eb="13">
      <t>ホン</t>
    </rPh>
    <rPh sb="13" eb="14">
      <t>タ</t>
    </rPh>
    <rPh sb="18" eb="19">
      <t>リン</t>
    </rPh>
    <rPh sb="27" eb="28">
      <t>エン</t>
    </rPh>
    <phoneticPr fontId="8"/>
  </si>
  <si>
    <t>鹿児島県　大輪胡蝶蘭（3本立ち／33輪） 22,000円</t>
    <rPh sb="5" eb="7">
      <t>タイリン</t>
    </rPh>
    <rPh sb="12" eb="13">
      <t>ホン</t>
    </rPh>
    <rPh sb="13" eb="14">
      <t>タ</t>
    </rPh>
    <rPh sb="18" eb="19">
      <t>リン</t>
    </rPh>
    <rPh sb="27" eb="28">
      <t>エン</t>
    </rPh>
    <phoneticPr fontId="8"/>
  </si>
  <si>
    <t>鹿児島県　大輪胡蝶蘭（2本立ち／20輪） 20,900円</t>
    <rPh sb="5" eb="7">
      <t>タイリン</t>
    </rPh>
    <rPh sb="12" eb="13">
      <t>ホン</t>
    </rPh>
    <rPh sb="13" eb="14">
      <t>タ</t>
    </rPh>
    <rPh sb="18" eb="19">
      <t>リン</t>
    </rPh>
    <rPh sb="27" eb="28">
      <t>エン</t>
    </rPh>
    <phoneticPr fontId="8"/>
  </si>
  <si>
    <t>鹿児島県　ミディ胡蝶蘭（5本立ち／50輪） 25,300円</t>
    <rPh sb="17" eb="18">
      <t>ホン</t>
    </rPh>
    <rPh sb="18" eb="19">
      <t>タ</t>
    </rPh>
    <rPh sb="23" eb="24">
      <t>リンエン</t>
    </rPh>
    <phoneticPr fontId="8"/>
  </si>
  <si>
    <t>鹿児島県　ミディ胡蝶蘭（3本立ち／42輪）16,500円</t>
    <rPh sb="13" eb="14">
      <t>ホン</t>
    </rPh>
    <rPh sb="14" eb="15">
      <t>タ</t>
    </rPh>
    <rPh sb="19" eb="20">
      <t>リン</t>
    </rPh>
    <rPh sb="27" eb="28">
      <t>エン</t>
    </rPh>
    <phoneticPr fontId="8"/>
  </si>
  <si>
    <t>鹿児島県　ミディ胡蝶蘭（3本立ち／33輪）14,300円</t>
    <rPh sb="13" eb="14">
      <t>ホン</t>
    </rPh>
    <rPh sb="14" eb="15">
      <t>タ</t>
    </rPh>
    <rPh sb="19" eb="20">
      <t>リン</t>
    </rPh>
    <rPh sb="27" eb="28">
      <t>エン</t>
    </rPh>
    <phoneticPr fontId="8"/>
  </si>
  <si>
    <t>鹿児島県　ミディ胡蝶蘭（2本立ち／18輪）7,700円</t>
    <rPh sb="13" eb="14">
      <t>ホン</t>
    </rPh>
    <rPh sb="14" eb="15">
      <t>タ</t>
    </rPh>
    <rPh sb="19" eb="20">
      <t>リン</t>
    </rPh>
    <rPh sb="26" eb="27">
      <t>エン</t>
    </rPh>
    <phoneticPr fontId="8"/>
  </si>
  <si>
    <t>東京　大輪胡蝶蘭（3本立ち／50輪） 41,800円</t>
    <rPh sb="3" eb="5">
      <t>タイリン</t>
    </rPh>
    <rPh sb="10" eb="11">
      <t>ホン</t>
    </rPh>
    <rPh sb="11" eb="12">
      <t>タ</t>
    </rPh>
    <rPh sb="16" eb="17">
      <t>リン</t>
    </rPh>
    <rPh sb="25" eb="26">
      <t>エン</t>
    </rPh>
    <phoneticPr fontId="8"/>
  </si>
  <si>
    <t>東京　大輪胡蝶蘭（3本立ち／45輪） 33,000円</t>
    <rPh sb="3" eb="5">
      <t>タイリン</t>
    </rPh>
    <rPh sb="10" eb="11">
      <t>ホン</t>
    </rPh>
    <rPh sb="11" eb="12">
      <t>タ</t>
    </rPh>
    <rPh sb="16" eb="17">
      <t>リン</t>
    </rPh>
    <rPh sb="25" eb="26">
      <t>エン</t>
    </rPh>
    <phoneticPr fontId="8"/>
  </si>
  <si>
    <t>東京　大輪胡蝶蘭（3本立ち／39輪） 27,500円</t>
    <rPh sb="3" eb="5">
      <t>タイリン</t>
    </rPh>
    <rPh sb="10" eb="11">
      <t>ホン</t>
    </rPh>
    <rPh sb="11" eb="12">
      <t>タ</t>
    </rPh>
    <rPh sb="16" eb="17">
      <t>リン</t>
    </rPh>
    <rPh sb="25" eb="26">
      <t>エン</t>
    </rPh>
    <phoneticPr fontId="8"/>
  </si>
  <si>
    <t>東京　大輪胡蝶蘭（3本立ち／33輪） 22,000円</t>
    <rPh sb="3" eb="5">
      <t>タイリン</t>
    </rPh>
    <rPh sb="10" eb="11">
      <t>ホン</t>
    </rPh>
    <rPh sb="11" eb="12">
      <t>タ</t>
    </rPh>
    <rPh sb="16" eb="17">
      <t>リン</t>
    </rPh>
    <rPh sb="25" eb="26">
      <t>エン</t>
    </rPh>
    <phoneticPr fontId="8"/>
  </si>
  <si>
    <t>東京　大輪胡蝶蘭（2本立ち／20輪） 20,900円</t>
    <rPh sb="3" eb="5">
      <t>タイリン</t>
    </rPh>
    <rPh sb="10" eb="11">
      <t>ホン</t>
    </rPh>
    <rPh sb="11" eb="12">
      <t>タ</t>
    </rPh>
    <rPh sb="16" eb="17">
      <t>リン</t>
    </rPh>
    <rPh sb="25" eb="26">
      <t>エン</t>
    </rPh>
    <phoneticPr fontId="8"/>
  </si>
  <si>
    <t>東京　ミディ胡蝶蘭（5本立ち／50輪） 25,300円</t>
    <rPh sb="15" eb="16">
      <t>ホン</t>
    </rPh>
    <rPh sb="16" eb="17">
      <t>タ</t>
    </rPh>
    <rPh sb="21" eb="22">
      <t>リンエン</t>
    </rPh>
    <phoneticPr fontId="8"/>
  </si>
  <si>
    <t>東京　ミディ胡蝶蘭（3本立ち／42輪）16,500円</t>
    <rPh sb="11" eb="12">
      <t>ホン</t>
    </rPh>
    <rPh sb="12" eb="13">
      <t>タ</t>
    </rPh>
    <rPh sb="17" eb="18">
      <t>リン</t>
    </rPh>
    <rPh sb="25" eb="26">
      <t>エン</t>
    </rPh>
    <phoneticPr fontId="8"/>
  </si>
  <si>
    <t>東京　ミディ胡蝶蘭（3本立ち／33輪）14,300円</t>
    <rPh sb="11" eb="12">
      <t>ホン</t>
    </rPh>
    <rPh sb="12" eb="13">
      <t>タ</t>
    </rPh>
    <rPh sb="17" eb="18">
      <t>リン</t>
    </rPh>
    <rPh sb="25" eb="26">
      <t>エン</t>
    </rPh>
    <phoneticPr fontId="8"/>
  </si>
  <si>
    <t>東京　ミディ胡蝶蘭（2本立ち／18輪）7,700円</t>
    <rPh sb="11" eb="12">
      <t>ホン</t>
    </rPh>
    <rPh sb="12" eb="13">
      <t>タ</t>
    </rPh>
    <rPh sb="17" eb="18">
      <t>リン</t>
    </rPh>
    <rPh sb="24" eb="25">
      <t>エン</t>
    </rPh>
    <phoneticPr fontId="8"/>
  </si>
  <si>
    <t>青森　大輪胡蝶蘭（3本立ち／50輪） 41,800円</t>
    <rPh sb="3" eb="5">
      <t>タイリン</t>
    </rPh>
    <rPh sb="10" eb="11">
      <t>ホン</t>
    </rPh>
    <rPh sb="11" eb="12">
      <t>タ</t>
    </rPh>
    <rPh sb="16" eb="17">
      <t>リン</t>
    </rPh>
    <rPh sb="25" eb="26">
      <t>エン</t>
    </rPh>
    <phoneticPr fontId="8"/>
  </si>
  <si>
    <t>青森　大輪胡蝶蘭（3本立ち／45輪） 33,000円</t>
    <rPh sb="3" eb="5">
      <t>タイリン</t>
    </rPh>
    <rPh sb="10" eb="11">
      <t>ホン</t>
    </rPh>
    <rPh sb="11" eb="12">
      <t>タ</t>
    </rPh>
    <rPh sb="16" eb="17">
      <t>リン</t>
    </rPh>
    <rPh sb="25" eb="26">
      <t>エン</t>
    </rPh>
    <phoneticPr fontId="8"/>
  </si>
  <si>
    <t>青森　大輪胡蝶蘭（3本立ち／39輪） 27,500円</t>
    <rPh sb="3" eb="5">
      <t>タイリン</t>
    </rPh>
    <rPh sb="10" eb="11">
      <t>ホン</t>
    </rPh>
    <rPh sb="11" eb="12">
      <t>タ</t>
    </rPh>
    <rPh sb="16" eb="17">
      <t>リン</t>
    </rPh>
    <rPh sb="25" eb="26">
      <t>エン</t>
    </rPh>
    <phoneticPr fontId="8"/>
  </si>
  <si>
    <t>青森　大輪胡蝶蘭（3本立ち／33輪） 22,000円</t>
    <rPh sb="3" eb="5">
      <t>タイリン</t>
    </rPh>
    <rPh sb="10" eb="11">
      <t>ホン</t>
    </rPh>
    <rPh sb="11" eb="12">
      <t>タ</t>
    </rPh>
    <rPh sb="16" eb="17">
      <t>リン</t>
    </rPh>
    <rPh sb="25" eb="26">
      <t>エン</t>
    </rPh>
    <phoneticPr fontId="8"/>
  </si>
  <si>
    <t>青森　大輪胡蝶蘭（2本立ち／20輪） 20,900円</t>
    <rPh sb="3" eb="5">
      <t>タイリン</t>
    </rPh>
    <rPh sb="10" eb="11">
      <t>ホン</t>
    </rPh>
    <rPh sb="11" eb="12">
      <t>タ</t>
    </rPh>
    <rPh sb="16" eb="17">
      <t>リン</t>
    </rPh>
    <rPh sb="25" eb="26">
      <t>エン</t>
    </rPh>
    <phoneticPr fontId="8"/>
  </si>
  <si>
    <t>青森　ミディ胡蝶蘭（5本立ち／50輪） 25,300円</t>
    <rPh sb="15" eb="16">
      <t>ホン</t>
    </rPh>
    <rPh sb="16" eb="17">
      <t>タ</t>
    </rPh>
    <rPh sb="21" eb="22">
      <t>リンエン</t>
    </rPh>
    <phoneticPr fontId="8"/>
  </si>
  <si>
    <t>青森　ミディ胡蝶蘭（3本立ち／42輪）16,500円</t>
    <rPh sb="11" eb="12">
      <t>ホン</t>
    </rPh>
    <rPh sb="12" eb="13">
      <t>タ</t>
    </rPh>
    <rPh sb="17" eb="18">
      <t>リン</t>
    </rPh>
    <rPh sb="25" eb="26">
      <t>エン</t>
    </rPh>
    <phoneticPr fontId="8"/>
  </si>
  <si>
    <t>青森　ミディ胡蝶蘭（3本立ち／33輪）14,300円</t>
    <rPh sb="11" eb="12">
      <t>ホン</t>
    </rPh>
    <rPh sb="12" eb="13">
      <t>タ</t>
    </rPh>
    <rPh sb="17" eb="18">
      <t>リン</t>
    </rPh>
    <rPh sb="25" eb="26">
      <t>エン</t>
    </rPh>
    <phoneticPr fontId="8"/>
  </si>
  <si>
    <t>青森　ミディ胡蝶蘭（2本立ち／18輪）7,700円</t>
    <rPh sb="11" eb="12">
      <t>ホン</t>
    </rPh>
    <rPh sb="12" eb="13">
      <t>タ</t>
    </rPh>
    <rPh sb="17" eb="18">
      <t>リン</t>
    </rPh>
    <rPh sb="24" eb="25">
      <t>エン</t>
    </rPh>
    <phoneticPr fontId="8"/>
  </si>
  <si>
    <t>岩手　大輪胡蝶蘭（3本立ち／50輪） 41,800円</t>
    <rPh sb="3" eb="5">
      <t>タイリン</t>
    </rPh>
    <rPh sb="10" eb="11">
      <t>ホン</t>
    </rPh>
    <rPh sb="11" eb="12">
      <t>タ</t>
    </rPh>
    <rPh sb="16" eb="17">
      <t>リン</t>
    </rPh>
    <rPh sb="25" eb="26">
      <t>エン</t>
    </rPh>
    <phoneticPr fontId="8"/>
  </si>
  <si>
    <t>岩手　大輪胡蝶蘭（3本立ち／45輪） 33,000円</t>
    <rPh sb="3" eb="5">
      <t>タイリン</t>
    </rPh>
    <rPh sb="10" eb="11">
      <t>ホン</t>
    </rPh>
    <rPh sb="11" eb="12">
      <t>タ</t>
    </rPh>
    <rPh sb="16" eb="17">
      <t>リン</t>
    </rPh>
    <rPh sb="25" eb="26">
      <t>エン</t>
    </rPh>
    <phoneticPr fontId="8"/>
  </si>
  <si>
    <t>岩手　大輪胡蝶蘭（3本立ち／39輪） 27,500円</t>
    <rPh sb="3" eb="5">
      <t>タイリン</t>
    </rPh>
    <rPh sb="10" eb="11">
      <t>ホン</t>
    </rPh>
    <rPh sb="11" eb="12">
      <t>タ</t>
    </rPh>
    <rPh sb="16" eb="17">
      <t>リン</t>
    </rPh>
    <rPh sb="25" eb="26">
      <t>エン</t>
    </rPh>
    <phoneticPr fontId="8"/>
  </si>
  <si>
    <t>岩手　大輪胡蝶蘭（3本立ち／33輪） 22,000円</t>
    <rPh sb="3" eb="5">
      <t>タイリン</t>
    </rPh>
    <rPh sb="10" eb="11">
      <t>ホン</t>
    </rPh>
    <rPh sb="11" eb="12">
      <t>タ</t>
    </rPh>
    <rPh sb="16" eb="17">
      <t>リン</t>
    </rPh>
    <rPh sb="25" eb="26">
      <t>エン</t>
    </rPh>
    <phoneticPr fontId="8"/>
  </si>
  <si>
    <t>岩手　大輪胡蝶蘭（2本立ち／20輪） 20,900円</t>
    <rPh sb="3" eb="5">
      <t>タイリン</t>
    </rPh>
    <rPh sb="10" eb="11">
      <t>ホン</t>
    </rPh>
    <rPh sb="11" eb="12">
      <t>タ</t>
    </rPh>
    <rPh sb="16" eb="17">
      <t>リン</t>
    </rPh>
    <rPh sb="25" eb="26">
      <t>エン</t>
    </rPh>
    <phoneticPr fontId="8"/>
  </si>
  <si>
    <t>岩手　ミディ胡蝶蘭（5本立ち／50輪） 25,300円</t>
    <rPh sb="15" eb="16">
      <t>ホン</t>
    </rPh>
    <rPh sb="16" eb="17">
      <t>タ</t>
    </rPh>
    <rPh sb="21" eb="22">
      <t>リンエン</t>
    </rPh>
    <phoneticPr fontId="8"/>
  </si>
  <si>
    <t>岩手　ミディ胡蝶蘭（3本立ち／42輪）16,500円</t>
    <rPh sb="11" eb="12">
      <t>ホン</t>
    </rPh>
    <rPh sb="12" eb="13">
      <t>タ</t>
    </rPh>
    <rPh sb="17" eb="18">
      <t>リン</t>
    </rPh>
    <rPh sb="25" eb="26">
      <t>エン</t>
    </rPh>
    <phoneticPr fontId="8"/>
  </si>
  <si>
    <t>岩手　ミディ胡蝶蘭（3本立ち／33輪）14,300円</t>
    <rPh sb="11" eb="12">
      <t>ホン</t>
    </rPh>
    <rPh sb="12" eb="13">
      <t>タ</t>
    </rPh>
    <rPh sb="17" eb="18">
      <t>リン</t>
    </rPh>
    <rPh sb="25" eb="26">
      <t>エン</t>
    </rPh>
    <phoneticPr fontId="8"/>
  </si>
  <si>
    <t>岩手　ミディ胡蝶蘭（2本立ち／18輪）7,700円</t>
    <rPh sb="11" eb="12">
      <t>ホン</t>
    </rPh>
    <rPh sb="12" eb="13">
      <t>タ</t>
    </rPh>
    <rPh sb="17" eb="18">
      <t>リン</t>
    </rPh>
    <rPh sb="24" eb="25">
      <t>エン</t>
    </rPh>
    <phoneticPr fontId="8"/>
  </si>
  <si>
    <t>秋田　大輪胡蝶蘭（3本立ち／50輪） 41,800円</t>
    <rPh sb="3" eb="5">
      <t>タイリン</t>
    </rPh>
    <rPh sb="10" eb="11">
      <t>ホン</t>
    </rPh>
    <rPh sb="11" eb="12">
      <t>タ</t>
    </rPh>
    <rPh sb="16" eb="17">
      <t>リン</t>
    </rPh>
    <rPh sb="25" eb="26">
      <t>エン</t>
    </rPh>
    <phoneticPr fontId="8"/>
  </si>
  <si>
    <t>秋田　大輪胡蝶蘭（3本立ち／45輪） 33,000円</t>
    <rPh sb="3" eb="5">
      <t>タイリン</t>
    </rPh>
    <rPh sb="10" eb="11">
      <t>ホン</t>
    </rPh>
    <rPh sb="11" eb="12">
      <t>タ</t>
    </rPh>
    <rPh sb="16" eb="17">
      <t>リン</t>
    </rPh>
    <rPh sb="25" eb="26">
      <t>エン</t>
    </rPh>
    <phoneticPr fontId="8"/>
  </si>
  <si>
    <t>秋田　大輪胡蝶蘭（3本立ち／39輪） 27,500円</t>
    <rPh sb="3" eb="5">
      <t>タイリン</t>
    </rPh>
    <rPh sb="10" eb="11">
      <t>ホン</t>
    </rPh>
    <rPh sb="11" eb="12">
      <t>タ</t>
    </rPh>
    <rPh sb="16" eb="17">
      <t>リン</t>
    </rPh>
    <rPh sb="25" eb="26">
      <t>エン</t>
    </rPh>
    <phoneticPr fontId="8"/>
  </si>
  <si>
    <t>秋田　大輪胡蝶蘭（3本立ち／33輪） 22,000円</t>
    <rPh sb="3" eb="5">
      <t>タイリン</t>
    </rPh>
    <rPh sb="10" eb="11">
      <t>ホン</t>
    </rPh>
    <rPh sb="11" eb="12">
      <t>タ</t>
    </rPh>
    <rPh sb="16" eb="17">
      <t>リン</t>
    </rPh>
    <rPh sb="25" eb="26">
      <t>エン</t>
    </rPh>
    <phoneticPr fontId="8"/>
  </si>
  <si>
    <t>秋田　大輪胡蝶蘭（2本立ち／20輪） 20,900円</t>
    <rPh sb="3" eb="5">
      <t>タイリン</t>
    </rPh>
    <rPh sb="10" eb="11">
      <t>ホン</t>
    </rPh>
    <rPh sb="11" eb="12">
      <t>タ</t>
    </rPh>
    <rPh sb="16" eb="17">
      <t>リン</t>
    </rPh>
    <rPh sb="25" eb="26">
      <t>エン</t>
    </rPh>
    <phoneticPr fontId="8"/>
  </si>
  <si>
    <t>秋田　ミディ胡蝶蘭（5本立ち／50輪） 25,300円</t>
    <rPh sb="15" eb="16">
      <t>ホン</t>
    </rPh>
    <rPh sb="16" eb="17">
      <t>タ</t>
    </rPh>
    <rPh sb="21" eb="22">
      <t>リンエン</t>
    </rPh>
    <phoneticPr fontId="8"/>
  </si>
  <si>
    <t>秋田　ミディ胡蝶蘭（3本立ち／42輪）16,500円</t>
    <rPh sb="11" eb="12">
      <t>ホン</t>
    </rPh>
    <rPh sb="12" eb="13">
      <t>タ</t>
    </rPh>
    <rPh sb="17" eb="18">
      <t>リン</t>
    </rPh>
    <rPh sb="25" eb="26">
      <t>エン</t>
    </rPh>
    <phoneticPr fontId="8"/>
  </si>
  <si>
    <t>秋田　ミディ胡蝶蘭（3本立ち／33輪）14,300円</t>
    <rPh sb="11" eb="12">
      <t>ホン</t>
    </rPh>
    <rPh sb="12" eb="13">
      <t>タ</t>
    </rPh>
    <rPh sb="17" eb="18">
      <t>リン</t>
    </rPh>
    <rPh sb="25" eb="26">
      <t>エン</t>
    </rPh>
    <phoneticPr fontId="8"/>
  </si>
  <si>
    <t>秋田　ミディ胡蝶蘭（2本立ち／18輪）7,700円</t>
    <rPh sb="11" eb="12">
      <t>ホン</t>
    </rPh>
    <rPh sb="12" eb="13">
      <t>タ</t>
    </rPh>
    <rPh sb="17" eb="18">
      <t>リン</t>
    </rPh>
    <rPh sb="24" eb="25">
      <t>エン</t>
    </rPh>
    <phoneticPr fontId="8"/>
  </si>
  <si>
    <t>宮城　大輪胡蝶蘭（3本立ち／50輪） 41,800円</t>
    <rPh sb="3" eb="5">
      <t>タイリン</t>
    </rPh>
    <rPh sb="10" eb="11">
      <t>ホン</t>
    </rPh>
    <rPh sb="11" eb="12">
      <t>タ</t>
    </rPh>
    <rPh sb="16" eb="17">
      <t>リン</t>
    </rPh>
    <rPh sb="25" eb="26">
      <t>エン</t>
    </rPh>
    <phoneticPr fontId="8"/>
  </si>
  <si>
    <t>宮城　大輪胡蝶蘭（3本立ち／45輪） 33,000円</t>
    <rPh sb="3" eb="5">
      <t>タイリン</t>
    </rPh>
    <rPh sb="10" eb="11">
      <t>ホン</t>
    </rPh>
    <rPh sb="11" eb="12">
      <t>タ</t>
    </rPh>
    <rPh sb="16" eb="17">
      <t>リン</t>
    </rPh>
    <rPh sb="25" eb="26">
      <t>エン</t>
    </rPh>
    <phoneticPr fontId="8"/>
  </si>
  <si>
    <t>宮城　大輪胡蝶蘭（3本立ち／39輪） 27,500円</t>
    <rPh sb="3" eb="5">
      <t>タイリン</t>
    </rPh>
    <rPh sb="10" eb="11">
      <t>ホン</t>
    </rPh>
    <rPh sb="11" eb="12">
      <t>タ</t>
    </rPh>
    <rPh sb="16" eb="17">
      <t>リン</t>
    </rPh>
    <rPh sb="25" eb="26">
      <t>エン</t>
    </rPh>
    <phoneticPr fontId="8"/>
  </si>
  <si>
    <t>宮城　大輪胡蝶蘭（3本立ち／33輪） 22,000円</t>
    <rPh sb="3" eb="5">
      <t>タイリン</t>
    </rPh>
    <rPh sb="10" eb="11">
      <t>ホン</t>
    </rPh>
    <rPh sb="11" eb="12">
      <t>タ</t>
    </rPh>
    <rPh sb="16" eb="17">
      <t>リン</t>
    </rPh>
    <rPh sb="25" eb="26">
      <t>エン</t>
    </rPh>
    <phoneticPr fontId="8"/>
  </si>
  <si>
    <t>宮城　大輪胡蝶蘭（2本立ち／20輪） 20,900円</t>
    <rPh sb="3" eb="5">
      <t>タイリン</t>
    </rPh>
    <rPh sb="10" eb="11">
      <t>ホン</t>
    </rPh>
    <rPh sb="11" eb="12">
      <t>タ</t>
    </rPh>
    <rPh sb="16" eb="17">
      <t>リン</t>
    </rPh>
    <rPh sb="25" eb="26">
      <t>エン</t>
    </rPh>
    <phoneticPr fontId="8"/>
  </si>
  <si>
    <t>宮城　ミディ胡蝶蘭（5本立ち／50輪） 25,300円</t>
    <rPh sb="15" eb="16">
      <t>ホン</t>
    </rPh>
    <rPh sb="16" eb="17">
      <t>タ</t>
    </rPh>
    <rPh sb="21" eb="22">
      <t>リンエン</t>
    </rPh>
    <phoneticPr fontId="8"/>
  </si>
  <si>
    <t>宮城　ミディ胡蝶蘭（3本立ち／42輪）16,500円</t>
    <rPh sb="11" eb="12">
      <t>ホン</t>
    </rPh>
    <rPh sb="12" eb="13">
      <t>タ</t>
    </rPh>
    <rPh sb="17" eb="18">
      <t>リン</t>
    </rPh>
    <rPh sb="25" eb="26">
      <t>エン</t>
    </rPh>
    <phoneticPr fontId="8"/>
  </si>
  <si>
    <t>宮城　ミディ胡蝶蘭（3本立ち／33輪）14,300円</t>
    <rPh sb="11" eb="12">
      <t>ホン</t>
    </rPh>
    <rPh sb="12" eb="13">
      <t>タ</t>
    </rPh>
    <rPh sb="17" eb="18">
      <t>リン</t>
    </rPh>
    <rPh sb="25" eb="26">
      <t>エン</t>
    </rPh>
    <phoneticPr fontId="8"/>
  </si>
  <si>
    <t>宮城　ミディ胡蝶蘭（2本立ち／18輪）7,700円</t>
    <rPh sb="11" eb="12">
      <t>ホン</t>
    </rPh>
    <rPh sb="12" eb="13">
      <t>タ</t>
    </rPh>
    <rPh sb="17" eb="18">
      <t>リン</t>
    </rPh>
    <rPh sb="24" eb="25">
      <t>エン</t>
    </rPh>
    <phoneticPr fontId="8"/>
  </si>
  <si>
    <t>山形　大輪胡蝶蘭（3本立ち／50輪） 41,800円</t>
    <rPh sb="3" eb="5">
      <t>タイリン</t>
    </rPh>
    <rPh sb="10" eb="11">
      <t>ホン</t>
    </rPh>
    <rPh sb="11" eb="12">
      <t>タ</t>
    </rPh>
    <rPh sb="16" eb="17">
      <t>リン</t>
    </rPh>
    <rPh sb="25" eb="26">
      <t>エン</t>
    </rPh>
    <phoneticPr fontId="8"/>
  </si>
  <si>
    <t>山形　大輪胡蝶蘭（3本立ち／45輪） 33,000円</t>
    <rPh sb="3" eb="5">
      <t>タイリン</t>
    </rPh>
    <rPh sb="10" eb="11">
      <t>ホン</t>
    </rPh>
    <rPh sb="11" eb="12">
      <t>タ</t>
    </rPh>
    <rPh sb="16" eb="17">
      <t>リン</t>
    </rPh>
    <rPh sb="25" eb="26">
      <t>エン</t>
    </rPh>
    <phoneticPr fontId="8"/>
  </si>
  <si>
    <t>山形　大輪胡蝶蘭（3本立ち／39輪） 27,500円</t>
    <rPh sb="3" eb="5">
      <t>タイリン</t>
    </rPh>
    <rPh sb="10" eb="11">
      <t>ホン</t>
    </rPh>
    <rPh sb="11" eb="12">
      <t>タ</t>
    </rPh>
    <rPh sb="16" eb="17">
      <t>リン</t>
    </rPh>
    <rPh sb="25" eb="26">
      <t>エン</t>
    </rPh>
    <phoneticPr fontId="8"/>
  </si>
  <si>
    <t>山形　大輪胡蝶蘭（3本立ち／33輪） 22,000円</t>
    <rPh sb="3" eb="5">
      <t>タイリン</t>
    </rPh>
    <rPh sb="10" eb="11">
      <t>ホン</t>
    </rPh>
    <rPh sb="11" eb="12">
      <t>タ</t>
    </rPh>
    <rPh sb="16" eb="17">
      <t>リン</t>
    </rPh>
    <rPh sb="25" eb="26">
      <t>エン</t>
    </rPh>
    <phoneticPr fontId="8"/>
  </si>
  <si>
    <t>山形　大輪胡蝶蘭（2本立ち／20輪） 20,900円</t>
    <rPh sb="3" eb="5">
      <t>タイリン</t>
    </rPh>
    <rPh sb="10" eb="11">
      <t>ホン</t>
    </rPh>
    <rPh sb="11" eb="12">
      <t>タ</t>
    </rPh>
    <rPh sb="16" eb="17">
      <t>リン</t>
    </rPh>
    <rPh sb="25" eb="26">
      <t>エン</t>
    </rPh>
    <phoneticPr fontId="8"/>
  </si>
  <si>
    <t>山形　ミディ胡蝶蘭（5本立ち／50輪） 25,300円</t>
    <rPh sb="15" eb="16">
      <t>ホン</t>
    </rPh>
    <rPh sb="16" eb="17">
      <t>タ</t>
    </rPh>
    <rPh sb="21" eb="22">
      <t>リンエン</t>
    </rPh>
    <phoneticPr fontId="8"/>
  </si>
  <si>
    <t>山形　ミディ胡蝶蘭（3本立ち／42輪）16,500円</t>
    <rPh sb="11" eb="12">
      <t>ホン</t>
    </rPh>
    <rPh sb="12" eb="13">
      <t>タ</t>
    </rPh>
    <rPh sb="17" eb="18">
      <t>リン</t>
    </rPh>
    <rPh sb="25" eb="26">
      <t>エン</t>
    </rPh>
    <phoneticPr fontId="8"/>
  </si>
  <si>
    <t>山形　ミディ胡蝶蘭（3本立ち／33輪）14,300円</t>
    <rPh sb="11" eb="12">
      <t>ホン</t>
    </rPh>
    <rPh sb="12" eb="13">
      <t>タ</t>
    </rPh>
    <rPh sb="17" eb="18">
      <t>リン</t>
    </rPh>
    <rPh sb="25" eb="26">
      <t>エン</t>
    </rPh>
    <phoneticPr fontId="8"/>
  </si>
  <si>
    <t>山形　ミディ胡蝶蘭（2本立ち／18輪）7,700円</t>
    <rPh sb="11" eb="12">
      <t>ホン</t>
    </rPh>
    <rPh sb="12" eb="13">
      <t>タ</t>
    </rPh>
    <rPh sb="17" eb="18">
      <t>リン</t>
    </rPh>
    <rPh sb="24" eb="25">
      <t>エン</t>
    </rPh>
    <phoneticPr fontId="8"/>
  </si>
  <si>
    <t>福島　大輪胡蝶蘭（3本立ち／50輪） 41,800円</t>
    <rPh sb="3" eb="5">
      <t>タイリン</t>
    </rPh>
    <rPh sb="10" eb="11">
      <t>ホン</t>
    </rPh>
    <rPh sb="11" eb="12">
      <t>タ</t>
    </rPh>
    <rPh sb="16" eb="17">
      <t>リン</t>
    </rPh>
    <rPh sb="25" eb="26">
      <t>エン</t>
    </rPh>
    <phoneticPr fontId="8"/>
  </si>
  <si>
    <t>福島　大輪胡蝶蘭（3本立ち／45輪） 33,000円</t>
    <rPh sb="3" eb="5">
      <t>タイリン</t>
    </rPh>
    <rPh sb="10" eb="11">
      <t>ホン</t>
    </rPh>
    <rPh sb="11" eb="12">
      <t>タ</t>
    </rPh>
    <rPh sb="16" eb="17">
      <t>リン</t>
    </rPh>
    <rPh sb="25" eb="26">
      <t>エン</t>
    </rPh>
    <phoneticPr fontId="8"/>
  </si>
  <si>
    <t>福島　大輪胡蝶蘭（3本立ち／39輪） 27,500円</t>
    <rPh sb="3" eb="5">
      <t>タイリン</t>
    </rPh>
    <rPh sb="10" eb="11">
      <t>ホン</t>
    </rPh>
    <rPh sb="11" eb="12">
      <t>タ</t>
    </rPh>
    <rPh sb="16" eb="17">
      <t>リン</t>
    </rPh>
    <rPh sb="25" eb="26">
      <t>エン</t>
    </rPh>
    <phoneticPr fontId="8"/>
  </si>
  <si>
    <t>福島　大輪胡蝶蘭（3本立ち／33輪） 22,000円</t>
    <rPh sb="3" eb="5">
      <t>タイリン</t>
    </rPh>
    <rPh sb="10" eb="11">
      <t>ホン</t>
    </rPh>
    <rPh sb="11" eb="12">
      <t>タ</t>
    </rPh>
    <rPh sb="16" eb="17">
      <t>リン</t>
    </rPh>
    <rPh sb="25" eb="26">
      <t>エン</t>
    </rPh>
    <phoneticPr fontId="8"/>
  </si>
  <si>
    <t>福島　大輪胡蝶蘭（2本立ち／20輪） 20,900円</t>
    <rPh sb="3" eb="5">
      <t>タイリン</t>
    </rPh>
    <rPh sb="10" eb="11">
      <t>ホン</t>
    </rPh>
    <rPh sb="11" eb="12">
      <t>タ</t>
    </rPh>
    <rPh sb="16" eb="17">
      <t>リン</t>
    </rPh>
    <rPh sb="25" eb="26">
      <t>エン</t>
    </rPh>
    <phoneticPr fontId="8"/>
  </si>
  <si>
    <t>福島　ミディ胡蝶蘭（5本立ち／50輪） 25,300円</t>
    <rPh sb="15" eb="16">
      <t>ホン</t>
    </rPh>
    <rPh sb="16" eb="17">
      <t>タ</t>
    </rPh>
    <rPh sb="21" eb="22">
      <t>リンエン</t>
    </rPh>
    <phoneticPr fontId="8"/>
  </si>
  <si>
    <t>福島　ミディ胡蝶蘭（3本立ち／42輪）16,500円</t>
    <rPh sb="11" eb="12">
      <t>ホン</t>
    </rPh>
    <rPh sb="12" eb="13">
      <t>タ</t>
    </rPh>
    <rPh sb="17" eb="18">
      <t>リン</t>
    </rPh>
    <rPh sb="25" eb="26">
      <t>エン</t>
    </rPh>
    <phoneticPr fontId="8"/>
  </si>
  <si>
    <t>福島　ミディ胡蝶蘭（3本立ち／33輪）14,300円</t>
    <rPh sb="11" eb="12">
      <t>ホン</t>
    </rPh>
    <rPh sb="12" eb="13">
      <t>タ</t>
    </rPh>
    <rPh sb="17" eb="18">
      <t>リン</t>
    </rPh>
    <rPh sb="25" eb="26">
      <t>エン</t>
    </rPh>
    <phoneticPr fontId="8"/>
  </si>
  <si>
    <t>福島　ミディ胡蝶蘭（2本立ち／18輪）7,700円</t>
    <rPh sb="11" eb="12">
      <t>ホン</t>
    </rPh>
    <rPh sb="12" eb="13">
      <t>タ</t>
    </rPh>
    <rPh sb="17" eb="18">
      <t>リン</t>
    </rPh>
    <rPh sb="24" eb="25">
      <t>エン</t>
    </rPh>
    <phoneticPr fontId="8"/>
  </si>
  <si>
    <t>茨木　大輪胡蝶蘭（3本立ち／50輪） 41,800円</t>
    <rPh sb="3" eb="5">
      <t>タイリン</t>
    </rPh>
    <rPh sb="10" eb="11">
      <t>ホン</t>
    </rPh>
    <rPh sb="11" eb="12">
      <t>タ</t>
    </rPh>
    <rPh sb="16" eb="17">
      <t>リン</t>
    </rPh>
    <rPh sb="25" eb="26">
      <t>エン</t>
    </rPh>
    <phoneticPr fontId="8"/>
  </si>
  <si>
    <t>茨木　大輪胡蝶蘭（3本立ち／45輪） 33,000円</t>
    <rPh sb="3" eb="5">
      <t>タイリン</t>
    </rPh>
    <rPh sb="10" eb="11">
      <t>ホン</t>
    </rPh>
    <rPh sb="11" eb="12">
      <t>タ</t>
    </rPh>
    <rPh sb="16" eb="17">
      <t>リン</t>
    </rPh>
    <rPh sb="25" eb="26">
      <t>エン</t>
    </rPh>
    <phoneticPr fontId="8"/>
  </si>
  <si>
    <t>茨木　大輪胡蝶蘭（3本立ち／39輪） 27,500円</t>
    <rPh sb="3" eb="5">
      <t>タイリン</t>
    </rPh>
    <rPh sb="10" eb="11">
      <t>ホン</t>
    </rPh>
    <rPh sb="11" eb="12">
      <t>タ</t>
    </rPh>
    <rPh sb="16" eb="17">
      <t>リン</t>
    </rPh>
    <rPh sb="25" eb="26">
      <t>エン</t>
    </rPh>
    <phoneticPr fontId="8"/>
  </si>
  <si>
    <t>茨木　大輪胡蝶蘭（3本立ち／33輪） 22,000円</t>
    <rPh sb="3" eb="5">
      <t>タイリン</t>
    </rPh>
    <rPh sb="10" eb="11">
      <t>ホン</t>
    </rPh>
    <rPh sb="11" eb="12">
      <t>タ</t>
    </rPh>
    <rPh sb="16" eb="17">
      <t>リン</t>
    </rPh>
    <rPh sb="25" eb="26">
      <t>エン</t>
    </rPh>
    <phoneticPr fontId="8"/>
  </si>
  <si>
    <t>茨木　大輪胡蝶蘭（2本立ち／20輪） 20,900円</t>
    <rPh sb="3" eb="5">
      <t>タイリン</t>
    </rPh>
    <rPh sb="10" eb="11">
      <t>ホン</t>
    </rPh>
    <rPh sb="11" eb="12">
      <t>タ</t>
    </rPh>
    <rPh sb="16" eb="17">
      <t>リン</t>
    </rPh>
    <rPh sb="25" eb="26">
      <t>エン</t>
    </rPh>
    <phoneticPr fontId="8"/>
  </si>
  <si>
    <t>茨木　ミディ胡蝶蘭（5本立ち／50輪） 25,300円</t>
    <rPh sb="15" eb="16">
      <t>ホン</t>
    </rPh>
    <rPh sb="16" eb="17">
      <t>タ</t>
    </rPh>
    <rPh sb="21" eb="22">
      <t>リンエン</t>
    </rPh>
    <phoneticPr fontId="8"/>
  </si>
  <si>
    <t>茨木　ミディ胡蝶蘭（3本立ち／42輪）16,500円</t>
    <rPh sb="11" eb="12">
      <t>ホン</t>
    </rPh>
    <rPh sb="12" eb="13">
      <t>タ</t>
    </rPh>
    <rPh sb="17" eb="18">
      <t>リン</t>
    </rPh>
    <rPh sb="25" eb="26">
      <t>エン</t>
    </rPh>
    <phoneticPr fontId="8"/>
  </si>
  <si>
    <t>茨木　ミディ胡蝶蘭（3本立ち／33輪）14,300円</t>
    <rPh sb="11" eb="12">
      <t>ホン</t>
    </rPh>
    <rPh sb="12" eb="13">
      <t>タ</t>
    </rPh>
    <rPh sb="17" eb="18">
      <t>リン</t>
    </rPh>
    <rPh sb="25" eb="26">
      <t>エン</t>
    </rPh>
    <phoneticPr fontId="8"/>
  </si>
  <si>
    <t>茨木　ミディ胡蝶蘭（2本立ち／18輪）7,700円</t>
    <rPh sb="11" eb="12">
      <t>ホン</t>
    </rPh>
    <rPh sb="12" eb="13">
      <t>タ</t>
    </rPh>
    <rPh sb="17" eb="18">
      <t>リン</t>
    </rPh>
    <rPh sb="24" eb="25">
      <t>エン</t>
    </rPh>
    <phoneticPr fontId="8"/>
  </si>
  <si>
    <t>栃木　大輪胡蝶蘭（3本立ち／50輪） 41,800円</t>
    <rPh sb="3" eb="5">
      <t>タイリン</t>
    </rPh>
    <rPh sb="10" eb="11">
      <t>ホン</t>
    </rPh>
    <rPh sb="11" eb="12">
      <t>タ</t>
    </rPh>
    <rPh sb="16" eb="17">
      <t>リン</t>
    </rPh>
    <rPh sb="25" eb="26">
      <t>エン</t>
    </rPh>
    <phoneticPr fontId="8"/>
  </si>
  <si>
    <t>栃木　大輪胡蝶蘭（3本立ち／45輪） 33,000円</t>
    <rPh sb="3" eb="5">
      <t>タイリン</t>
    </rPh>
    <rPh sb="10" eb="11">
      <t>ホン</t>
    </rPh>
    <rPh sb="11" eb="12">
      <t>タ</t>
    </rPh>
    <rPh sb="16" eb="17">
      <t>リン</t>
    </rPh>
    <rPh sb="25" eb="26">
      <t>エン</t>
    </rPh>
    <phoneticPr fontId="8"/>
  </si>
  <si>
    <t>栃木　大輪胡蝶蘭（3本立ち／39輪） 27,500円</t>
    <rPh sb="3" eb="5">
      <t>タイリン</t>
    </rPh>
    <rPh sb="10" eb="11">
      <t>ホン</t>
    </rPh>
    <rPh sb="11" eb="12">
      <t>タ</t>
    </rPh>
    <rPh sb="16" eb="17">
      <t>リン</t>
    </rPh>
    <rPh sb="25" eb="26">
      <t>エン</t>
    </rPh>
    <phoneticPr fontId="8"/>
  </si>
  <si>
    <t>栃木　大輪胡蝶蘭（3本立ち／33輪） 22,000円</t>
    <rPh sb="3" eb="5">
      <t>タイリン</t>
    </rPh>
    <rPh sb="10" eb="11">
      <t>ホン</t>
    </rPh>
    <rPh sb="11" eb="12">
      <t>タ</t>
    </rPh>
    <rPh sb="16" eb="17">
      <t>リン</t>
    </rPh>
    <rPh sb="25" eb="26">
      <t>エン</t>
    </rPh>
    <phoneticPr fontId="8"/>
  </si>
  <si>
    <t>栃木　大輪胡蝶蘭（2本立ち／20輪） 20,900円</t>
    <rPh sb="3" eb="5">
      <t>タイリン</t>
    </rPh>
    <rPh sb="10" eb="11">
      <t>ホン</t>
    </rPh>
    <rPh sb="11" eb="12">
      <t>タ</t>
    </rPh>
    <rPh sb="16" eb="17">
      <t>リン</t>
    </rPh>
    <rPh sb="25" eb="26">
      <t>エン</t>
    </rPh>
    <phoneticPr fontId="8"/>
  </si>
  <si>
    <t>栃木　ミディ胡蝶蘭（5本立ち／50輪） 25,300円</t>
    <rPh sb="15" eb="16">
      <t>ホン</t>
    </rPh>
    <rPh sb="16" eb="17">
      <t>タ</t>
    </rPh>
    <rPh sb="21" eb="22">
      <t>リンエン</t>
    </rPh>
    <phoneticPr fontId="8"/>
  </si>
  <si>
    <t>栃木　ミディ胡蝶蘭（3本立ち／42輪）16,500円</t>
    <rPh sb="11" eb="12">
      <t>ホン</t>
    </rPh>
    <rPh sb="12" eb="13">
      <t>タ</t>
    </rPh>
    <rPh sb="17" eb="18">
      <t>リン</t>
    </rPh>
    <rPh sb="25" eb="26">
      <t>エン</t>
    </rPh>
    <phoneticPr fontId="8"/>
  </si>
  <si>
    <t>栃木　ミディ胡蝶蘭（3本立ち／33輪）14,300円</t>
    <rPh sb="11" eb="12">
      <t>ホン</t>
    </rPh>
    <rPh sb="12" eb="13">
      <t>タ</t>
    </rPh>
    <rPh sb="17" eb="18">
      <t>リン</t>
    </rPh>
    <rPh sb="25" eb="26">
      <t>エン</t>
    </rPh>
    <phoneticPr fontId="8"/>
  </si>
  <si>
    <t>栃木　ミディ胡蝶蘭（2本立ち／18輪）7,700円</t>
    <rPh sb="11" eb="12">
      <t>ホン</t>
    </rPh>
    <rPh sb="12" eb="13">
      <t>タ</t>
    </rPh>
    <rPh sb="17" eb="18">
      <t>リン</t>
    </rPh>
    <rPh sb="24" eb="25">
      <t>エン</t>
    </rPh>
    <phoneticPr fontId="8"/>
  </si>
  <si>
    <t>群馬　大輪胡蝶蘭（3本立ち／50輪） 41,800円</t>
    <rPh sb="3" eb="5">
      <t>タイリン</t>
    </rPh>
    <rPh sb="10" eb="11">
      <t>ホン</t>
    </rPh>
    <rPh sb="11" eb="12">
      <t>タ</t>
    </rPh>
    <rPh sb="16" eb="17">
      <t>リン</t>
    </rPh>
    <rPh sb="25" eb="26">
      <t>エン</t>
    </rPh>
    <phoneticPr fontId="8"/>
  </si>
  <si>
    <t>群馬　大輪胡蝶蘭（3本立ち／45輪） 33,000円</t>
    <rPh sb="3" eb="5">
      <t>タイリン</t>
    </rPh>
    <rPh sb="10" eb="11">
      <t>ホン</t>
    </rPh>
    <rPh sb="11" eb="12">
      <t>タ</t>
    </rPh>
    <rPh sb="16" eb="17">
      <t>リン</t>
    </rPh>
    <rPh sb="25" eb="26">
      <t>エン</t>
    </rPh>
    <phoneticPr fontId="8"/>
  </si>
  <si>
    <t>群馬　大輪胡蝶蘭（3本立ち／39輪） 27,500円</t>
    <rPh sb="3" eb="5">
      <t>タイリン</t>
    </rPh>
    <rPh sb="10" eb="11">
      <t>ホン</t>
    </rPh>
    <rPh sb="11" eb="12">
      <t>タ</t>
    </rPh>
    <rPh sb="16" eb="17">
      <t>リン</t>
    </rPh>
    <rPh sb="25" eb="26">
      <t>エン</t>
    </rPh>
    <phoneticPr fontId="8"/>
  </si>
  <si>
    <t>群馬　大輪胡蝶蘭（3本立ち／33輪） 22,000円</t>
    <rPh sb="3" eb="5">
      <t>タイリン</t>
    </rPh>
    <rPh sb="10" eb="11">
      <t>ホン</t>
    </rPh>
    <rPh sb="11" eb="12">
      <t>タ</t>
    </rPh>
    <rPh sb="16" eb="17">
      <t>リン</t>
    </rPh>
    <rPh sb="25" eb="26">
      <t>エン</t>
    </rPh>
    <phoneticPr fontId="8"/>
  </si>
  <si>
    <t>群馬　大輪胡蝶蘭（2本立ち／20輪） 20,900円</t>
    <rPh sb="3" eb="5">
      <t>タイリン</t>
    </rPh>
    <rPh sb="10" eb="11">
      <t>ホン</t>
    </rPh>
    <rPh sb="11" eb="12">
      <t>タ</t>
    </rPh>
    <rPh sb="16" eb="17">
      <t>リン</t>
    </rPh>
    <rPh sb="25" eb="26">
      <t>エン</t>
    </rPh>
    <phoneticPr fontId="8"/>
  </si>
  <si>
    <t>群馬　ミディ胡蝶蘭（5本立ち／50輪） 25,300円</t>
    <rPh sb="15" eb="16">
      <t>ホン</t>
    </rPh>
    <rPh sb="16" eb="17">
      <t>タ</t>
    </rPh>
    <rPh sb="21" eb="22">
      <t>リンエン</t>
    </rPh>
    <phoneticPr fontId="8"/>
  </si>
  <si>
    <t>群馬　ミディ胡蝶蘭（3本立ち／42輪）16,500円</t>
    <rPh sb="11" eb="12">
      <t>ホン</t>
    </rPh>
    <rPh sb="12" eb="13">
      <t>タ</t>
    </rPh>
    <rPh sb="17" eb="18">
      <t>リン</t>
    </rPh>
    <rPh sb="25" eb="26">
      <t>エン</t>
    </rPh>
    <phoneticPr fontId="8"/>
  </si>
  <si>
    <t>群馬　ミディ胡蝶蘭（3本立ち／33輪）14,300円</t>
    <rPh sb="11" eb="12">
      <t>ホン</t>
    </rPh>
    <rPh sb="12" eb="13">
      <t>タ</t>
    </rPh>
    <rPh sb="17" eb="18">
      <t>リン</t>
    </rPh>
    <rPh sb="25" eb="26">
      <t>エン</t>
    </rPh>
    <phoneticPr fontId="8"/>
  </si>
  <si>
    <t>群馬　ミディ胡蝶蘭（2本立ち／18輪）7,700円</t>
    <rPh sb="11" eb="12">
      <t>ホン</t>
    </rPh>
    <rPh sb="12" eb="13">
      <t>タ</t>
    </rPh>
    <rPh sb="17" eb="18">
      <t>リン</t>
    </rPh>
    <rPh sb="24" eb="25">
      <t>エン</t>
    </rPh>
    <phoneticPr fontId="8"/>
  </si>
  <si>
    <t>埼玉　大輪胡蝶蘭（3本立ち／50輪） 41,800円</t>
    <rPh sb="3" eb="5">
      <t>タイリン</t>
    </rPh>
    <rPh sb="10" eb="11">
      <t>ホン</t>
    </rPh>
    <rPh sb="11" eb="12">
      <t>タ</t>
    </rPh>
    <rPh sb="16" eb="17">
      <t>リン</t>
    </rPh>
    <rPh sb="25" eb="26">
      <t>エン</t>
    </rPh>
    <phoneticPr fontId="8"/>
  </si>
  <si>
    <t>埼玉　大輪胡蝶蘭（3本立ち／45輪） 33,000円</t>
    <rPh sb="3" eb="5">
      <t>タイリン</t>
    </rPh>
    <rPh sb="10" eb="11">
      <t>ホン</t>
    </rPh>
    <rPh sb="11" eb="12">
      <t>タ</t>
    </rPh>
    <rPh sb="16" eb="17">
      <t>リン</t>
    </rPh>
    <rPh sb="25" eb="26">
      <t>エン</t>
    </rPh>
    <phoneticPr fontId="8"/>
  </si>
  <si>
    <t>埼玉　大輪胡蝶蘭（3本立ち／39輪） 27,500円</t>
    <rPh sb="3" eb="5">
      <t>タイリン</t>
    </rPh>
    <rPh sb="10" eb="11">
      <t>ホン</t>
    </rPh>
    <rPh sb="11" eb="12">
      <t>タ</t>
    </rPh>
    <rPh sb="16" eb="17">
      <t>リン</t>
    </rPh>
    <rPh sb="25" eb="26">
      <t>エン</t>
    </rPh>
    <phoneticPr fontId="8"/>
  </si>
  <si>
    <t>埼玉　大輪胡蝶蘭（3本立ち／33輪） 22,000円</t>
    <rPh sb="3" eb="5">
      <t>タイリン</t>
    </rPh>
    <rPh sb="10" eb="11">
      <t>ホン</t>
    </rPh>
    <rPh sb="11" eb="12">
      <t>タ</t>
    </rPh>
    <rPh sb="16" eb="17">
      <t>リン</t>
    </rPh>
    <rPh sb="25" eb="26">
      <t>エン</t>
    </rPh>
    <phoneticPr fontId="8"/>
  </si>
  <si>
    <t>埼玉　大輪胡蝶蘭（2本立ち／20輪） 20,900円</t>
    <rPh sb="3" eb="5">
      <t>タイリン</t>
    </rPh>
    <rPh sb="10" eb="11">
      <t>ホン</t>
    </rPh>
    <rPh sb="11" eb="12">
      <t>タ</t>
    </rPh>
    <rPh sb="16" eb="17">
      <t>リン</t>
    </rPh>
    <rPh sb="25" eb="26">
      <t>エン</t>
    </rPh>
    <phoneticPr fontId="8"/>
  </si>
  <si>
    <t>埼玉　ミディ胡蝶蘭（5本立ち／50輪） 25,300円</t>
    <rPh sb="15" eb="16">
      <t>ホン</t>
    </rPh>
    <rPh sb="16" eb="17">
      <t>タ</t>
    </rPh>
    <rPh sb="21" eb="22">
      <t>リンエン</t>
    </rPh>
    <phoneticPr fontId="8"/>
  </si>
  <si>
    <t>埼玉　ミディ胡蝶蘭（3本立ち／42輪）16,500円</t>
    <rPh sb="11" eb="12">
      <t>ホン</t>
    </rPh>
    <rPh sb="12" eb="13">
      <t>タ</t>
    </rPh>
    <rPh sb="17" eb="18">
      <t>リン</t>
    </rPh>
    <rPh sb="25" eb="26">
      <t>エン</t>
    </rPh>
    <phoneticPr fontId="8"/>
  </si>
  <si>
    <t>埼玉　ミディ胡蝶蘭（3本立ち／33輪）14,300円</t>
    <rPh sb="11" eb="12">
      <t>ホン</t>
    </rPh>
    <rPh sb="12" eb="13">
      <t>タ</t>
    </rPh>
    <rPh sb="17" eb="18">
      <t>リン</t>
    </rPh>
    <rPh sb="25" eb="26">
      <t>エン</t>
    </rPh>
    <phoneticPr fontId="8"/>
  </si>
  <si>
    <t>埼玉　ミディ胡蝶蘭（2本立ち／18輪）7,700円</t>
    <rPh sb="11" eb="12">
      <t>ホン</t>
    </rPh>
    <rPh sb="12" eb="13">
      <t>タ</t>
    </rPh>
    <rPh sb="17" eb="18">
      <t>リン</t>
    </rPh>
    <rPh sb="24" eb="25">
      <t>エン</t>
    </rPh>
    <phoneticPr fontId="8"/>
  </si>
  <si>
    <t>千葉　大輪胡蝶蘭（3本立ち／50輪） 41,800円</t>
    <rPh sb="3" eb="5">
      <t>タイリン</t>
    </rPh>
    <rPh sb="10" eb="11">
      <t>ホン</t>
    </rPh>
    <rPh sb="11" eb="12">
      <t>タ</t>
    </rPh>
    <rPh sb="16" eb="17">
      <t>リン</t>
    </rPh>
    <rPh sb="25" eb="26">
      <t>エン</t>
    </rPh>
    <phoneticPr fontId="8"/>
  </si>
  <si>
    <t>千葉　大輪胡蝶蘭（3本立ち／45輪） 33,000円</t>
    <rPh sb="3" eb="5">
      <t>タイリン</t>
    </rPh>
    <rPh sb="10" eb="11">
      <t>ホン</t>
    </rPh>
    <rPh sb="11" eb="12">
      <t>タ</t>
    </rPh>
    <rPh sb="16" eb="17">
      <t>リン</t>
    </rPh>
    <rPh sb="25" eb="26">
      <t>エン</t>
    </rPh>
    <phoneticPr fontId="8"/>
  </si>
  <si>
    <t>千葉　大輪胡蝶蘭（3本立ち／39輪） 27,500円</t>
    <rPh sb="3" eb="5">
      <t>タイリン</t>
    </rPh>
    <rPh sb="10" eb="11">
      <t>ホン</t>
    </rPh>
    <rPh sb="11" eb="12">
      <t>タ</t>
    </rPh>
    <rPh sb="16" eb="17">
      <t>リン</t>
    </rPh>
    <rPh sb="25" eb="26">
      <t>エン</t>
    </rPh>
    <phoneticPr fontId="8"/>
  </si>
  <si>
    <t>千葉　大輪胡蝶蘭（3本立ち／33輪） 22,000円</t>
    <rPh sb="3" eb="5">
      <t>タイリン</t>
    </rPh>
    <rPh sb="10" eb="11">
      <t>ホン</t>
    </rPh>
    <rPh sb="11" eb="12">
      <t>タ</t>
    </rPh>
    <rPh sb="16" eb="17">
      <t>リン</t>
    </rPh>
    <rPh sb="25" eb="26">
      <t>エン</t>
    </rPh>
    <phoneticPr fontId="8"/>
  </si>
  <si>
    <t>千葉　大輪胡蝶蘭（2本立ち／20輪） 20,900円</t>
    <rPh sb="3" eb="5">
      <t>タイリン</t>
    </rPh>
    <rPh sb="10" eb="11">
      <t>ホン</t>
    </rPh>
    <rPh sb="11" eb="12">
      <t>タ</t>
    </rPh>
    <rPh sb="16" eb="17">
      <t>リン</t>
    </rPh>
    <rPh sb="25" eb="26">
      <t>エン</t>
    </rPh>
    <phoneticPr fontId="8"/>
  </si>
  <si>
    <t>千葉　ミディ胡蝶蘭（5本立ち／50輪） 25,300円</t>
    <rPh sb="15" eb="16">
      <t>ホン</t>
    </rPh>
    <rPh sb="16" eb="17">
      <t>タ</t>
    </rPh>
    <rPh sb="21" eb="22">
      <t>リンエン</t>
    </rPh>
    <phoneticPr fontId="8"/>
  </si>
  <si>
    <t>千葉　ミディ胡蝶蘭（3本立ち／42輪）16,500円</t>
    <rPh sb="11" eb="12">
      <t>ホン</t>
    </rPh>
    <rPh sb="12" eb="13">
      <t>タ</t>
    </rPh>
    <rPh sb="17" eb="18">
      <t>リン</t>
    </rPh>
    <rPh sb="25" eb="26">
      <t>エン</t>
    </rPh>
    <phoneticPr fontId="8"/>
  </si>
  <si>
    <t>千葉　ミディ胡蝶蘭（3本立ち／33輪）14,300円</t>
    <rPh sb="11" eb="12">
      <t>ホン</t>
    </rPh>
    <rPh sb="12" eb="13">
      <t>タ</t>
    </rPh>
    <rPh sb="17" eb="18">
      <t>リン</t>
    </rPh>
    <rPh sb="25" eb="26">
      <t>エン</t>
    </rPh>
    <phoneticPr fontId="8"/>
  </si>
  <si>
    <t>千葉　ミディ胡蝶蘭（2本立ち／18輪）7,700円</t>
    <rPh sb="11" eb="12">
      <t>ホン</t>
    </rPh>
    <rPh sb="12" eb="13">
      <t>タ</t>
    </rPh>
    <rPh sb="17" eb="18">
      <t>リン</t>
    </rPh>
    <rPh sb="24" eb="25">
      <t>エン</t>
    </rPh>
    <phoneticPr fontId="8"/>
  </si>
  <si>
    <t>神奈川　大輪胡蝶蘭（3本立ち／50輪） 41,800円</t>
    <rPh sb="4" eb="6">
      <t>タイリン</t>
    </rPh>
    <rPh sb="11" eb="12">
      <t>ホン</t>
    </rPh>
    <rPh sb="12" eb="13">
      <t>タ</t>
    </rPh>
    <rPh sb="17" eb="18">
      <t>リン</t>
    </rPh>
    <rPh sb="26" eb="27">
      <t>エン</t>
    </rPh>
    <phoneticPr fontId="8"/>
  </si>
  <si>
    <t>神奈川　大輪胡蝶蘭（3本立ち／45輪） 33,000円</t>
    <rPh sb="4" eb="6">
      <t>タイリン</t>
    </rPh>
    <rPh sb="11" eb="12">
      <t>ホン</t>
    </rPh>
    <rPh sb="12" eb="13">
      <t>タ</t>
    </rPh>
    <rPh sb="17" eb="18">
      <t>リン</t>
    </rPh>
    <rPh sb="26" eb="27">
      <t>エン</t>
    </rPh>
    <phoneticPr fontId="8"/>
  </si>
  <si>
    <t>神奈川　大輪胡蝶蘭（3本立ち／39輪） 27,500円</t>
    <rPh sb="4" eb="6">
      <t>タイリン</t>
    </rPh>
    <rPh sb="11" eb="12">
      <t>ホン</t>
    </rPh>
    <rPh sb="12" eb="13">
      <t>タ</t>
    </rPh>
    <rPh sb="17" eb="18">
      <t>リン</t>
    </rPh>
    <rPh sb="26" eb="27">
      <t>エン</t>
    </rPh>
    <phoneticPr fontId="8"/>
  </si>
  <si>
    <t>神奈川　大輪胡蝶蘭（3本立ち／33輪） 22,000円</t>
    <rPh sb="4" eb="6">
      <t>タイリン</t>
    </rPh>
    <rPh sb="11" eb="12">
      <t>ホン</t>
    </rPh>
    <rPh sb="12" eb="13">
      <t>タ</t>
    </rPh>
    <rPh sb="17" eb="18">
      <t>リン</t>
    </rPh>
    <rPh sb="26" eb="27">
      <t>エン</t>
    </rPh>
    <phoneticPr fontId="8"/>
  </si>
  <si>
    <t>神奈川　大輪胡蝶蘭（2本立ち／20輪） 20,900円</t>
    <rPh sb="4" eb="6">
      <t>タイリン</t>
    </rPh>
    <rPh sb="11" eb="12">
      <t>ホン</t>
    </rPh>
    <rPh sb="12" eb="13">
      <t>タ</t>
    </rPh>
    <rPh sb="17" eb="18">
      <t>リン</t>
    </rPh>
    <rPh sb="26" eb="27">
      <t>エン</t>
    </rPh>
    <phoneticPr fontId="8"/>
  </si>
  <si>
    <t>神奈川　ミディ胡蝶蘭（5本立ち／50輪） 25,300円</t>
    <rPh sb="16" eb="17">
      <t>ホン</t>
    </rPh>
    <rPh sb="17" eb="18">
      <t>タ</t>
    </rPh>
    <rPh sb="22" eb="23">
      <t>リンエン</t>
    </rPh>
    <phoneticPr fontId="8"/>
  </si>
  <si>
    <t>神奈川　ミディ胡蝶蘭（3本立ち／42輪）16,500円</t>
    <rPh sb="12" eb="13">
      <t>ホン</t>
    </rPh>
    <rPh sb="13" eb="14">
      <t>タ</t>
    </rPh>
    <rPh sb="18" eb="19">
      <t>リン</t>
    </rPh>
    <rPh sb="26" eb="27">
      <t>エン</t>
    </rPh>
    <phoneticPr fontId="8"/>
  </si>
  <si>
    <t>神奈川　ミディ胡蝶蘭（3本立ち／33輪）14,300円</t>
    <rPh sb="12" eb="13">
      <t>ホン</t>
    </rPh>
    <rPh sb="13" eb="14">
      <t>タ</t>
    </rPh>
    <rPh sb="18" eb="19">
      <t>リン</t>
    </rPh>
    <rPh sb="26" eb="27">
      <t>エン</t>
    </rPh>
    <phoneticPr fontId="8"/>
  </si>
  <si>
    <t>神奈川　ミディ胡蝶蘭（2本立ち／18輪）7,700円</t>
    <rPh sb="12" eb="13">
      <t>ホン</t>
    </rPh>
    <rPh sb="13" eb="14">
      <t>タ</t>
    </rPh>
    <rPh sb="18" eb="19">
      <t>リン</t>
    </rPh>
    <rPh sb="25" eb="26">
      <t>エン</t>
    </rPh>
    <phoneticPr fontId="8"/>
  </si>
  <si>
    <t>新潟　大輪胡蝶蘭（3本立ち／50輪） 41,800円</t>
    <rPh sb="3" eb="5">
      <t>タイリン</t>
    </rPh>
    <rPh sb="10" eb="11">
      <t>ホン</t>
    </rPh>
    <rPh sb="11" eb="12">
      <t>タ</t>
    </rPh>
    <rPh sb="16" eb="17">
      <t>リン</t>
    </rPh>
    <rPh sb="25" eb="26">
      <t>エン</t>
    </rPh>
    <phoneticPr fontId="8"/>
  </si>
  <si>
    <t>新潟　大輪胡蝶蘭（3本立ち／45輪） 33,000円</t>
    <rPh sb="3" eb="5">
      <t>タイリン</t>
    </rPh>
    <rPh sb="10" eb="11">
      <t>ホン</t>
    </rPh>
    <rPh sb="11" eb="12">
      <t>タ</t>
    </rPh>
    <rPh sb="16" eb="17">
      <t>リン</t>
    </rPh>
    <rPh sb="25" eb="26">
      <t>エン</t>
    </rPh>
    <phoneticPr fontId="8"/>
  </si>
  <si>
    <t>新潟　大輪胡蝶蘭（3本立ち／39輪） 27,500円</t>
    <rPh sb="3" eb="5">
      <t>タイリン</t>
    </rPh>
    <rPh sb="10" eb="11">
      <t>ホン</t>
    </rPh>
    <rPh sb="11" eb="12">
      <t>タ</t>
    </rPh>
    <rPh sb="16" eb="17">
      <t>リン</t>
    </rPh>
    <rPh sb="25" eb="26">
      <t>エン</t>
    </rPh>
    <phoneticPr fontId="8"/>
  </si>
  <si>
    <t>新潟　大輪胡蝶蘭（3本立ち／33輪） 22,000円</t>
    <rPh sb="3" eb="5">
      <t>タイリン</t>
    </rPh>
    <rPh sb="10" eb="11">
      <t>ホン</t>
    </rPh>
    <rPh sb="11" eb="12">
      <t>タ</t>
    </rPh>
    <rPh sb="16" eb="17">
      <t>リン</t>
    </rPh>
    <rPh sb="25" eb="26">
      <t>エン</t>
    </rPh>
    <phoneticPr fontId="8"/>
  </si>
  <si>
    <t>新潟　大輪胡蝶蘭（2本立ち／20輪） 20,900円</t>
    <rPh sb="3" eb="5">
      <t>タイリン</t>
    </rPh>
    <rPh sb="10" eb="11">
      <t>ホン</t>
    </rPh>
    <rPh sb="11" eb="12">
      <t>タ</t>
    </rPh>
    <rPh sb="16" eb="17">
      <t>リン</t>
    </rPh>
    <rPh sb="25" eb="26">
      <t>エン</t>
    </rPh>
    <phoneticPr fontId="8"/>
  </si>
  <si>
    <t>新潟　ミディ胡蝶蘭（5本立ち／50輪） 25,300円</t>
    <rPh sb="15" eb="16">
      <t>ホン</t>
    </rPh>
    <rPh sb="16" eb="17">
      <t>タ</t>
    </rPh>
    <rPh sb="21" eb="22">
      <t>リンエン</t>
    </rPh>
    <phoneticPr fontId="8"/>
  </si>
  <si>
    <t>新潟　ミディ胡蝶蘭（3本立ち／42輪）16,500円</t>
    <rPh sb="11" eb="12">
      <t>ホン</t>
    </rPh>
    <rPh sb="12" eb="13">
      <t>タ</t>
    </rPh>
    <rPh sb="17" eb="18">
      <t>リン</t>
    </rPh>
    <rPh sb="25" eb="26">
      <t>エン</t>
    </rPh>
    <phoneticPr fontId="8"/>
  </si>
  <si>
    <t>新潟　ミディ胡蝶蘭（3本立ち／33輪）14,300円</t>
    <rPh sb="11" eb="12">
      <t>ホン</t>
    </rPh>
    <rPh sb="12" eb="13">
      <t>タ</t>
    </rPh>
    <rPh sb="17" eb="18">
      <t>リン</t>
    </rPh>
    <rPh sb="25" eb="26">
      <t>エン</t>
    </rPh>
    <phoneticPr fontId="8"/>
  </si>
  <si>
    <t>新潟　ミディ胡蝶蘭（2本立ち／18輪）7,700円</t>
    <rPh sb="11" eb="12">
      <t>ホン</t>
    </rPh>
    <rPh sb="12" eb="13">
      <t>タ</t>
    </rPh>
    <rPh sb="17" eb="18">
      <t>リン</t>
    </rPh>
    <rPh sb="24" eb="25">
      <t>エン</t>
    </rPh>
    <phoneticPr fontId="8"/>
  </si>
  <si>
    <t>富山　大輪胡蝶蘭（3本立ち／50輪） 41,800円</t>
    <rPh sb="3" eb="5">
      <t>タイリン</t>
    </rPh>
    <rPh sb="10" eb="11">
      <t>ホン</t>
    </rPh>
    <rPh sb="11" eb="12">
      <t>タ</t>
    </rPh>
    <rPh sb="16" eb="17">
      <t>リン</t>
    </rPh>
    <rPh sb="25" eb="26">
      <t>エン</t>
    </rPh>
    <phoneticPr fontId="8"/>
  </si>
  <si>
    <t>富山　大輪胡蝶蘭（3本立ち／45輪） 33,000円</t>
    <rPh sb="3" eb="5">
      <t>タイリン</t>
    </rPh>
    <rPh sb="10" eb="11">
      <t>ホン</t>
    </rPh>
    <rPh sb="11" eb="12">
      <t>タ</t>
    </rPh>
    <rPh sb="16" eb="17">
      <t>リン</t>
    </rPh>
    <rPh sb="25" eb="26">
      <t>エン</t>
    </rPh>
    <phoneticPr fontId="8"/>
  </si>
  <si>
    <t>富山　大輪胡蝶蘭（3本立ち／39輪） 27,500円</t>
    <rPh sb="3" eb="5">
      <t>タイリン</t>
    </rPh>
    <rPh sb="10" eb="11">
      <t>ホン</t>
    </rPh>
    <rPh sb="11" eb="12">
      <t>タ</t>
    </rPh>
    <rPh sb="16" eb="17">
      <t>リン</t>
    </rPh>
    <rPh sb="25" eb="26">
      <t>エン</t>
    </rPh>
    <phoneticPr fontId="8"/>
  </si>
  <si>
    <t>富山　大輪胡蝶蘭（3本立ち／33輪） 22,000円</t>
    <rPh sb="3" eb="5">
      <t>タイリン</t>
    </rPh>
    <rPh sb="10" eb="11">
      <t>ホン</t>
    </rPh>
    <rPh sb="11" eb="12">
      <t>タ</t>
    </rPh>
    <rPh sb="16" eb="17">
      <t>リン</t>
    </rPh>
    <rPh sb="25" eb="26">
      <t>エン</t>
    </rPh>
    <phoneticPr fontId="8"/>
  </si>
  <si>
    <t>富山　大輪胡蝶蘭（2本立ち／20輪） 20,900円</t>
    <rPh sb="3" eb="5">
      <t>タイリン</t>
    </rPh>
    <rPh sb="10" eb="11">
      <t>ホン</t>
    </rPh>
    <rPh sb="11" eb="12">
      <t>タ</t>
    </rPh>
    <rPh sb="16" eb="17">
      <t>リン</t>
    </rPh>
    <rPh sb="25" eb="26">
      <t>エン</t>
    </rPh>
    <phoneticPr fontId="8"/>
  </si>
  <si>
    <t>富山　ミディ胡蝶蘭（5本立ち／50輪） 25,300円</t>
    <rPh sb="15" eb="16">
      <t>ホン</t>
    </rPh>
    <rPh sb="16" eb="17">
      <t>タ</t>
    </rPh>
    <rPh sb="21" eb="22">
      <t>リンエン</t>
    </rPh>
    <phoneticPr fontId="8"/>
  </si>
  <si>
    <t>富山　ミディ胡蝶蘭（3本立ち／42輪）16,500円</t>
    <rPh sb="11" eb="12">
      <t>ホン</t>
    </rPh>
    <rPh sb="12" eb="13">
      <t>タ</t>
    </rPh>
    <rPh sb="17" eb="18">
      <t>リン</t>
    </rPh>
    <rPh sb="25" eb="26">
      <t>エン</t>
    </rPh>
    <phoneticPr fontId="8"/>
  </si>
  <si>
    <t>富山　ミディ胡蝶蘭（3本立ち／33輪）14,300円</t>
    <rPh sb="11" eb="12">
      <t>ホン</t>
    </rPh>
    <rPh sb="12" eb="13">
      <t>タ</t>
    </rPh>
    <rPh sb="17" eb="18">
      <t>リン</t>
    </rPh>
    <rPh sb="25" eb="26">
      <t>エン</t>
    </rPh>
    <phoneticPr fontId="8"/>
  </si>
  <si>
    <t>富山　ミディ胡蝶蘭（2本立ち／18輪）7,700円</t>
    <rPh sb="11" eb="12">
      <t>ホン</t>
    </rPh>
    <rPh sb="12" eb="13">
      <t>タ</t>
    </rPh>
    <rPh sb="17" eb="18">
      <t>リン</t>
    </rPh>
    <rPh sb="24" eb="25">
      <t>エン</t>
    </rPh>
    <phoneticPr fontId="8"/>
  </si>
  <si>
    <t>石川　大輪胡蝶蘭（3本立ち／50輪） 41,800円</t>
    <rPh sb="3" eb="5">
      <t>タイリン</t>
    </rPh>
    <rPh sb="10" eb="11">
      <t>ホン</t>
    </rPh>
    <rPh sb="11" eb="12">
      <t>タ</t>
    </rPh>
    <rPh sb="16" eb="17">
      <t>リン</t>
    </rPh>
    <rPh sb="25" eb="26">
      <t>エン</t>
    </rPh>
    <phoneticPr fontId="8"/>
  </si>
  <si>
    <t>石川　大輪胡蝶蘭（3本立ち／45輪） 33,000円</t>
    <rPh sb="3" eb="5">
      <t>タイリン</t>
    </rPh>
    <rPh sb="10" eb="11">
      <t>ホン</t>
    </rPh>
    <rPh sb="11" eb="12">
      <t>タ</t>
    </rPh>
    <rPh sb="16" eb="17">
      <t>リン</t>
    </rPh>
    <rPh sb="25" eb="26">
      <t>エン</t>
    </rPh>
    <phoneticPr fontId="8"/>
  </si>
  <si>
    <t>石川　大輪胡蝶蘭（3本立ち／39輪） 27,500円</t>
    <rPh sb="3" eb="5">
      <t>タイリン</t>
    </rPh>
    <rPh sb="10" eb="11">
      <t>ホン</t>
    </rPh>
    <rPh sb="11" eb="12">
      <t>タ</t>
    </rPh>
    <rPh sb="16" eb="17">
      <t>リン</t>
    </rPh>
    <rPh sb="25" eb="26">
      <t>エン</t>
    </rPh>
    <phoneticPr fontId="8"/>
  </si>
  <si>
    <t>石川　大輪胡蝶蘭（3本立ち／33輪） 22,000円</t>
    <rPh sb="3" eb="5">
      <t>タイリン</t>
    </rPh>
    <rPh sb="10" eb="11">
      <t>ホン</t>
    </rPh>
    <rPh sb="11" eb="12">
      <t>タ</t>
    </rPh>
    <rPh sb="16" eb="17">
      <t>リン</t>
    </rPh>
    <rPh sb="25" eb="26">
      <t>エン</t>
    </rPh>
    <phoneticPr fontId="8"/>
  </si>
  <si>
    <t>石川　大輪胡蝶蘭（2本立ち／20輪） 20,900円</t>
    <rPh sb="3" eb="5">
      <t>タイリン</t>
    </rPh>
    <rPh sb="10" eb="11">
      <t>ホン</t>
    </rPh>
    <rPh sb="11" eb="12">
      <t>タ</t>
    </rPh>
    <rPh sb="16" eb="17">
      <t>リン</t>
    </rPh>
    <rPh sb="25" eb="26">
      <t>エン</t>
    </rPh>
    <phoneticPr fontId="8"/>
  </si>
  <si>
    <t>石川　ミディ胡蝶蘭（5本立ち／50輪） 25,300円</t>
    <rPh sb="15" eb="16">
      <t>ホン</t>
    </rPh>
    <rPh sb="16" eb="17">
      <t>タ</t>
    </rPh>
    <rPh sb="21" eb="22">
      <t>リンエン</t>
    </rPh>
    <phoneticPr fontId="8"/>
  </si>
  <si>
    <t>石川　ミディ胡蝶蘭（3本立ち／42輪）16,500円</t>
    <rPh sb="11" eb="12">
      <t>ホン</t>
    </rPh>
    <rPh sb="12" eb="13">
      <t>タ</t>
    </rPh>
    <rPh sb="17" eb="18">
      <t>リン</t>
    </rPh>
    <rPh sb="25" eb="26">
      <t>エン</t>
    </rPh>
    <phoneticPr fontId="8"/>
  </si>
  <si>
    <t>石川　ミディ胡蝶蘭（3本立ち／33輪）14,300円</t>
    <rPh sb="11" eb="12">
      <t>ホン</t>
    </rPh>
    <rPh sb="12" eb="13">
      <t>タ</t>
    </rPh>
    <rPh sb="17" eb="18">
      <t>リン</t>
    </rPh>
    <rPh sb="25" eb="26">
      <t>エン</t>
    </rPh>
    <phoneticPr fontId="8"/>
  </si>
  <si>
    <t>石川　ミディ胡蝶蘭（2本立ち／18輪）7,700円</t>
    <rPh sb="11" eb="12">
      <t>ホン</t>
    </rPh>
    <rPh sb="12" eb="13">
      <t>タ</t>
    </rPh>
    <rPh sb="17" eb="18">
      <t>リン</t>
    </rPh>
    <rPh sb="24" eb="25">
      <t>エン</t>
    </rPh>
    <phoneticPr fontId="8"/>
  </si>
  <si>
    <t>福井　大輪胡蝶蘭（3本立ち／50輪） 41,800円</t>
    <rPh sb="3" eb="5">
      <t>タイリン</t>
    </rPh>
    <rPh sb="10" eb="11">
      <t>ホン</t>
    </rPh>
    <rPh sb="11" eb="12">
      <t>タ</t>
    </rPh>
    <rPh sb="16" eb="17">
      <t>リン</t>
    </rPh>
    <rPh sb="25" eb="26">
      <t>エン</t>
    </rPh>
    <phoneticPr fontId="8"/>
  </si>
  <si>
    <t>福井　大輪胡蝶蘭（3本立ち／45輪） 33,000円</t>
    <rPh sb="3" eb="5">
      <t>タイリン</t>
    </rPh>
    <rPh sb="10" eb="11">
      <t>ホン</t>
    </rPh>
    <rPh sb="11" eb="12">
      <t>タ</t>
    </rPh>
    <rPh sb="16" eb="17">
      <t>リン</t>
    </rPh>
    <rPh sb="25" eb="26">
      <t>エン</t>
    </rPh>
    <phoneticPr fontId="8"/>
  </si>
  <si>
    <t>福井　大輪胡蝶蘭（3本立ち／39輪） 27,500円</t>
    <rPh sb="3" eb="5">
      <t>タイリン</t>
    </rPh>
    <rPh sb="10" eb="11">
      <t>ホン</t>
    </rPh>
    <rPh sb="11" eb="12">
      <t>タ</t>
    </rPh>
    <rPh sb="16" eb="17">
      <t>リン</t>
    </rPh>
    <rPh sb="25" eb="26">
      <t>エン</t>
    </rPh>
    <phoneticPr fontId="8"/>
  </si>
  <si>
    <t>福井　大輪胡蝶蘭（3本立ち／33輪） 22,000円</t>
    <rPh sb="3" eb="5">
      <t>タイリン</t>
    </rPh>
    <rPh sb="10" eb="11">
      <t>ホン</t>
    </rPh>
    <rPh sb="11" eb="12">
      <t>タ</t>
    </rPh>
    <rPh sb="16" eb="17">
      <t>リン</t>
    </rPh>
    <rPh sb="25" eb="26">
      <t>エン</t>
    </rPh>
    <phoneticPr fontId="8"/>
  </si>
  <si>
    <t>福井　大輪胡蝶蘭（2本立ち／20輪） 20,900円</t>
    <rPh sb="3" eb="5">
      <t>タイリン</t>
    </rPh>
    <rPh sb="10" eb="11">
      <t>ホン</t>
    </rPh>
    <rPh sb="11" eb="12">
      <t>タ</t>
    </rPh>
    <rPh sb="16" eb="17">
      <t>リン</t>
    </rPh>
    <rPh sb="25" eb="26">
      <t>エン</t>
    </rPh>
    <phoneticPr fontId="8"/>
  </si>
  <si>
    <t>福井　ミディ胡蝶蘭（5本立ち／50輪） 25,300円</t>
    <rPh sb="15" eb="16">
      <t>ホン</t>
    </rPh>
    <rPh sb="16" eb="17">
      <t>タ</t>
    </rPh>
    <rPh sb="21" eb="22">
      <t>リンエン</t>
    </rPh>
    <phoneticPr fontId="8"/>
  </si>
  <si>
    <t>福井　ミディ胡蝶蘭（3本立ち／42輪）16,500円</t>
    <rPh sb="11" eb="12">
      <t>ホン</t>
    </rPh>
    <rPh sb="12" eb="13">
      <t>タ</t>
    </rPh>
    <rPh sb="17" eb="18">
      <t>リン</t>
    </rPh>
    <rPh sb="25" eb="26">
      <t>エン</t>
    </rPh>
    <phoneticPr fontId="8"/>
  </si>
  <si>
    <t>福井　ミディ胡蝶蘭（3本立ち／33輪）14,300円</t>
    <rPh sb="11" eb="12">
      <t>ホン</t>
    </rPh>
    <rPh sb="12" eb="13">
      <t>タ</t>
    </rPh>
    <rPh sb="17" eb="18">
      <t>リン</t>
    </rPh>
    <rPh sb="25" eb="26">
      <t>エン</t>
    </rPh>
    <phoneticPr fontId="8"/>
  </si>
  <si>
    <t>福井　ミディ胡蝶蘭（2本立ち／18輪）7,700円</t>
    <rPh sb="11" eb="12">
      <t>ホン</t>
    </rPh>
    <rPh sb="12" eb="13">
      <t>タ</t>
    </rPh>
    <rPh sb="17" eb="18">
      <t>リン</t>
    </rPh>
    <rPh sb="24" eb="25">
      <t>エン</t>
    </rPh>
    <phoneticPr fontId="8"/>
  </si>
  <si>
    <t>山梨　大輪胡蝶蘭（3本立ち／50輪） 41,800円</t>
    <rPh sb="3" eb="5">
      <t>タイリン</t>
    </rPh>
    <rPh sb="10" eb="11">
      <t>ホン</t>
    </rPh>
    <rPh sb="11" eb="12">
      <t>タ</t>
    </rPh>
    <rPh sb="16" eb="17">
      <t>リン</t>
    </rPh>
    <rPh sb="25" eb="26">
      <t>エン</t>
    </rPh>
    <phoneticPr fontId="8"/>
  </si>
  <si>
    <t>山梨　大輪胡蝶蘭（3本立ち／45輪） 33,000円</t>
    <rPh sb="3" eb="5">
      <t>タイリン</t>
    </rPh>
    <rPh sb="10" eb="11">
      <t>ホン</t>
    </rPh>
    <rPh sb="11" eb="12">
      <t>タ</t>
    </rPh>
    <rPh sb="16" eb="17">
      <t>リン</t>
    </rPh>
    <rPh sb="25" eb="26">
      <t>エン</t>
    </rPh>
    <phoneticPr fontId="8"/>
  </si>
  <si>
    <t>山梨　大輪胡蝶蘭（3本立ち／39輪） 27,500円</t>
    <rPh sb="3" eb="5">
      <t>タイリン</t>
    </rPh>
    <rPh sb="10" eb="11">
      <t>ホン</t>
    </rPh>
    <rPh sb="11" eb="12">
      <t>タ</t>
    </rPh>
    <rPh sb="16" eb="17">
      <t>リン</t>
    </rPh>
    <rPh sb="25" eb="26">
      <t>エン</t>
    </rPh>
    <phoneticPr fontId="8"/>
  </si>
  <si>
    <t>山梨　大輪胡蝶蘭（3本立ち／33輪） 22,000円</t>
    <rPh sb="3" eb="5">
      <t>タイリン</t>
    </rPh>
    <rPh sb="10" eb="11">
      <t>ホン</t>
    </rPh>
    <rPh sb="11" eb="12">
      <t>タ</t>
    </rPh>
    <rPh sb="16" eb="17">
      <t>リン</t>
    </rPh>
    <rPh sb="25" eb="26">
      <t>エン</t>
    </rPh>
    <phoneticPr fontId="8"/>
  </si>
  <si>
    <t>山梨　大輪胡蝶蘭（2本立ち／20輪） 20,900円</t>
    <rPh sb="3" eb="5">
      <t>タイリン</t>
    </rPh>
    <rPh sb="10" eb="11">
      <t>ホン</t>
    </rPh>
    <rPh sb="11" eb="12">
      <t>タ</t>
    </rPh>
    <rPh sb="16" eb="17">
      <t>リン</t>
    </rPh>
    <rPh sb="25" eb="26">
      <t>エン</t>
    </rPh>
    <phoneticPr fontId="8"/>
  </si>
  <si>
    <t>山梨　ミディ胡蝶蘭（5本立ち／50輪） 25,300円</t>
    <rPh sb="15" eb="16">
      <t>ホン</t>
    </rPh>
    <rPh sb="16" eb="17">
      <t>タ</t>
    </rPh>
    <rPh sb="21" eb="22">
      <t>リンエン</t>
    </rPh>
    <phoneticPr fontId="8"/>
  </si>
  <si>
    <t>山梨　ミディ胡蝶蘭（3本立ち／42輪）16,500円</t>
    <rPh sb="11" eb="12">
      <t>ホン</t>
    </rPh>
    <rPh sb="12" eb="13">
      <t>タ</t>
    </rPh>
    <rPh sb="17" eb="18">
      <t>リン</t>
    </rPh>
    <rPh sb="25" eb="26">
      <t>エン</t>
    </rPh>
    <phoneticPr fontId="8"/>
  </si>
  <si>
    <t>山梨　ミディ胡蝶蘭（3本立ち／33輪）14,300円</t>
    <rPh sb="11" eb="12">
      <t>ホン</t>
    </rPh>
    <rPh sb="12" eb="13">
      <t>タ</t>
    </rPh>
    <rPh sb="17" eb="18">
      <t>リン</t>
    </rPh>
    <rPh sb="25" eb="26">
      <t>エン</t>
    </rPh>
    <phoneticPr fontId="8"/>
  </si>
  <si>
    <t>山梨　ミディ胡蝶蘭（2本立ち／18輪）7,700円</t>
    <rPh sb="11" eb="12">
      <t>ホン</t>
    </rPh>
    <rPh sb="12" eb="13">
      <t>タ</t>
    </rPh>
    <rPh sb="17" eb="18">
      <t>リン</t>
    </rPh>
    <rPh sb="24" eb="25">
      <t>エン</t>
    </rPh>
    <phoneticPr fontId="8"/>
  </si>
  <si>
    <t>長野　大輪胡蝶蘭（3本立ち／50輪） 41,800円</t>
    <rPh sb="3" eb="5">
      <t>タイリン</t>
    </rPh>
    <rPh sb="10" eb="11">
      <t>ホン</t>
    </rPh>
    <rPh sb="11" eb="12">
      <t>タ</t>
    </rPh>
    <rPh sb="16" eb="17">
      <t>リン</t>
    </rPh>
    <rPh sb="25" eb="26">
      <t>エン</t>
    </rPh>
    <phoneticPr fontId="8"/>
  </si>
  <si>
    <t>長野　大輪胡蝶蘭（3本立ち／45輪） 33,000円</t>
    <rPh sb="3" eb="5">
      <t>タイリン</t>
    </rPh>
    <rPh sb="10" eb="11">
      <t>ホン</t>
    </rPh>
    <rPh sb="11" eb="12">
      <t>タ</t>
    </rPh>
    <rPh sb="16" eb="17">
      <t>リン</t>
    </rPh>
    <rPh sb="25" eb="26">
      <t>エン</t>
    </rPh>
    <phoneticPr fontId="8"/>
  </si>
  <si>
    <t>長野　大輪胡蝶蘭（3本立ち／39輪） 27,500円</t>
    <rPh sb="3" eb="5">
      <t>タイリン</t>
    </rPh>
    <rPh sb="10" eb="11">
      <t>ホン</t>
    </rPh>
    <rPh sb="11" eb="12">
      <t>タ</t>
    </rPh>
    <rPh sb="16" eb="17">
      <t>リン</t>
    </rPh>
    <rPh sb="25" eb="26">
      <t>エン</t>
    </rPh>
    <phoneticPr fontId="8"/>
  </si>
  <si>
    <t>長野　大輪胡蝶蘭（3本立ち／33輪） 22,000円</t>
    <rPh sb="3" eb="5">
      <t>タイリン</t>
    </rPh>
    <rPh sb="10" eb="11">
      <t>ホン</t>
    </rPh>
    <rPh sb="11" eb="12">
      <t>タ</t>
    </rPh>
    <rPh sb="16" eb="17">
      <t>リン</t>
    </rPh>
    <rPh sb="25" eb="26">
      <t>エン</t>
    </rPh>
    <phoneticPr fontId="8"/>
  </si>
  <si>
    <t>長野　大輪胡蝶蘭（2本立ち／20輪） 20,900円</t>
    <rPh sb="3" eb="5">
      <t>タイリン</t>
    </rPh>
    <rPh sb="10" eb="11">
      <t>ホン</t>
    </rPh>
    <rPh sb="11" eb="12">
      <t>タ</t>
    </rPh>
    <rPh sb="16" eb="17">
      <t>リン</t>
    </rPh>
    <rPh sb="25" eb="26">
      <t>エン</t>
    </rPh>
    <phoneticPr fontId="8"/>
  </si>
  <si>
    <t>長野　ミディ胡蝶蘭（5本立ち／50輪） 25,300円</t>
    <rPh sb="15" eb="16">
      <t>ホン</t>
    </rPh>
    <rPh sb="16" eb="17">
      <t>タ</t>
    </rPh>
    <rPh sb="21" eb="22">
      <t>リンエン</t>
    </rPh>
    <phoneticPr fontId="8"/>
  </si>
  <si>
    <t>長野　ミディ胡蝶蘭（3本立ち／42輪）16,500円</t>
    <rPh sb="11" eb="12">
      <t>ホン</t>
    </rPh>
    <rPh sb="12" eb="13">
      <t>タ</t>
    </rPh>
    <rPh sb="17" eb="18">
      <t>リン</t>
    </rPh>
    <rPh sb="25" eb="26">
      <t>エン</t>
    </rPh>
    <phoneticPr fontId="8"/>
  </si>
  <si>
    <t>長野　ミディ胡蝶蘭（3本立ち／33輪）14,300円</t>
    <rPh sb="11" eb="12">
      <t>ホン</t>
    </rPh>
    <rPh sb="12" eb="13">
      <t>タ</t>
    </rPh>
    <rPh sb="17" eb="18">
      <t>リン</t>
    </rPh>
    <rPh sb="25" eb="26">
      <t>エン</t>
    </rPh>
    <phoneticPr fontId="8"/>
  </si>
  <si>
    <t>長野　ミディ胡蝶蘭（2本立ち／18輪）7,700円</t>
    <rPh sb="11" eb="12">
      <t>ホン</t>
    </rPh>
    <rPh sb="12" eb="13">
      <t>タ</t>
    </rPh>
    <rPh sb="17" eb="18">
      <t>リン</t>
    </rPh>
    <rPh sb="24" eb="25">
      <t>エン</t>
    </rPh>
    <phoneticPr fontId="8"/>
  </si>
  <si>
    <t>岐阜　大輪胡蝶蘭（3本立ち／50輪） 41,800円</t>
    <rPh sb="3" eb="5">
      <t>タイリン</t>
    </rPh>
    <rPh sb="10" eb="11">
      <t>ホン</t>
    </rPh>
    <rPh sb="11" eb="12">
      <t>タ</t>
    </rPh>
    <rPh sb="16" eb="17">
      <t>リン</t>
    </rPh>
    <rPh sb="25" eb="26">
      <t>エン</t>
    </rPh>
    <phoneticPr fontId="8"/>
  </si>
  <si>
    <t>岐阜　大輪胡蝶蘭（3本立ち／45輪） 33,000円</t>
    <rPh sb="3" eb="5">
      <t>タイリン</t>
    </rPh>
    <rPh sb="10" eb="11">
      <t>ホン</t>
    </rPh>
    <rPh sb="11" eb="12">
      <t>タ</t>
    </rPh>
    <rPh sb="16" eb="17">
      <t>リン</t>
    </rPh>
    <rPh sb="25" eb="26">
      <t>エン</t>
    </rPh>
    <phoneticPr fontId="8"/>
  </si>
  <si>
    <t>岐阜　大輪胡蝶蘭（3本立ち／39輪） 27,500円</t>
    <rPh sb="3" eb="5">
      <t>タイリン</t>
    </rPh>
    <rPh sb="10" eb="11">
      <t>ホン</t>
    </rPh>
    <rPh sb="11" eb="12">
      <t>タ</t>
    </rPh>
    <rPh sb="16" eb="17">
      <t>リン</t>
    </rPh>
    <rPh sb="25" eb="26">
      <t>エン</t>
    </rPh>
    <phoneticPr fontId="8"/>
  </si>
  <si>
    <t>岐阜　大輪胡蝶蘭（3本立ち／33輪） 22,000円</t>
    <rPh sb="3" eb="5">
      <t>タイリン</t>
    </rPh>
    <rPh sb="10" eb="11">
      <t>ホン</t>
    </rPh>
    <rPh sb="11" eb="12">
      <t>タ</t>
    </rPh>
    <rPh sb="16" eb="17">
      <t>リン</t>
    </rPh>
    <rPh sb="25" eb="26">
      <t>エン</t>
    </rPh>
    <phoneticPr fontId="8"/>
  </si>
  <si>
    <t>岐阜　大輪胡蝶蘭（2本立ち／20輪） 20,900円</t>
    <rPh sb="3" eb="5">
      <t>タイリン</t>
    </rPh>
    <rPh sb="10" eb="11">
      <t>ホン</t>
    </rPh>
    <rPh sb="11" eb="12">
      <t>タ</t>
    </rPh>
    <rPh sb="16" eb="17">
      <t>リン</t>
    </rPh>
    <rPh sb="25" eb="26">
      <t>エン</t>
    </rPh>
    <phoneticPr fontId="8"/>
  </si>
  <si>
    <t>岐阜　ミディ胡蝶蘭（5本立ち／50輪） 25,300円</t>
    <rPh sb="15" eb="16">
      <t>ホン</t>
    </rPh>
    <rPh sb="16" eb="17">
      <t>タ</t>
    </rPh>
    <rPh sb="21" eb="22">
      <t>リンエン</t>
    </rPh>
    <phoneticPr fontId="8"/>
  </si>
  <si>
    <t>岐阜　ミディ胡蝶蘭（3本立ち／42輪）16,500円</t>
    <rPh sb="11" eb="12">
      <t>ホン</t>
    </rPh>
    <rPh sb="12" eb="13">
      <t>タ</t>
    </rPh>
    <rPh sb="17" eb="18">
      <t>リン</t>
    </rPh>
    <rPh sb="25" eb="26">
      <t>エン</t>
    </rPh>
    <phoneticPr fontId="8"/>
  </si>
  <si>
    <t>岐阜　ミディ胡蝶蘭（3本立ち／33輪）14,300円</t>
    <rPh sb="11" eb="12">
      <t>ホン</t>
    </rPh>
    <rPh sb="12" eb="13">
      <t>タ</t>
    </rPh>
    <rPh sb="17" eb="18">
      <t>リン</t>
    </rPh>
    <rPh sb="25" eb="26">
      <t>エン</t>
    </rPh>
    <phoneticPr fontId="8"/>
  </si>
  <si>
    <t>岐阜　ミディ胡蝶蘭（2本立ち／18輪）7,700円</t>
    <rPh sb="11" eb="12">
      <t>ホン</t>
    </rPh>
    <rPh sb="12" eb="13">
      <t>タ</t>
    </rPh>
    <rPh sb="17" eb="18">
      <t>リン</t>
    </rPh>
    <rPh sb="24" eb="25">
      <t>エン</t>
    </rPh>
    <phoneticPr fontId="8"/>
  </si>
  <si>
    <t>静岡　大輪胡蝶蘭（3本立ち／50輪） 41,800円</t>
    <rPh sb="3" eb="5">
      <t>タイリン</t>
    </rPh>
    <rPh sb="10" eb="11">
      <t>ホン</t>
    </rPh>
    <rPh sb="11" eb="12">
      <t>タ</t>
    </rPh>
    <rPh sb="16" eb="17">
      <t>リン</t>
    </rPh>
    <rPh sb="25" eb="26">
      <t>エン</t>
    </rPh>
    <phoneticPr fontId="8"/>
  </si>
  <si>
    <t>静岡　大輪胡蝶蘭（3本立ち／45輪） 33,000円</t>
    <rPh sb="3" eb="5">
      <t>タイリン</t>
    </rPh>
    <rPh sb="10" eb="11">
      <t>ホン</t>
    </rPh>
    <rPh sb="11" eb="12">
      <t>タ</t>
    </rPh>
    <rPh sb="16" eb="17">
      <t>リン</t>
    </rPh>
    <rPh sb="25" eb="26">
      <t>エン</t>
    </rPh>
    <phoneticPr fontId="8"/>
  </si>
  <si>
    <t>静岡　大輪胡蝶蘭（3本立ち／39輪） 27,500円</t>
    <rPh sb="3" eb="5">
      <t>タイリン</t>
    </rPh>
    <rPh sb="10" eb="11">
      <t>ホン</t>
    </rPh>
    <rPh sb="11" eb="12">
      <t>タ</t>
    </rPh>
    <rPh sb="16" eb="17">
      <t>リン</t>
    </rPh>
    <rPh sb="25" eb="26">
      <t>エン</t>
    </rPh>
    <phoneticPr fontId="8"/>
  </si>
  <si>
    <t>静岡　大輪胡蝶蘭（3本立ち／33輪） 22,000円</t>
    <rPh sb="3" eb="5">
      <t>タイリン</t>
    </rPh>
    <rPh sb="10" eb="11">
      <t>ホン</t>
    </rPh>
    <rPh sb="11" eb="12">
      <t>タ</t>
    </rPh>
    <rPh sb="16" eb="17">
      <t>リン</t>
    </rPh>
    <rPh sb="25" eb="26">
      <t>エン</t>
    </rPh>
    <phoneticPr fontId="8"/>
  </si>
  <si>
    <t>静岡　大輪胡蝶蘭（2本立ち／20輪） 20,900円</t>
    <rPh sb="3" eb="5">
      <t>タイリン</t>
    </rPh>
    <rPh sb="10" eb="11">
      <t>ホン</t>
    </rPh>
    <rPh sb="11" eb="12">
      <t>タ</t>
    </rPh>
    <rPh sb="16" eb="17">
      <t>リン</t>
    </rPh>
    <rPh sb="25" eb="26">
      <t>エン</t>
    </rPh>
    <phoneticPr fontId="8"/>
  </si>
  <si>
    <t>静岡　ミディ胡蝶蘭（5本立ち／50輪） 25,300円</t>
    <rPh sb="15" eb="16">
      <t>ホン</t>
    </rPh>
    <rPh sb="16" eb="17">
      <t>タ</t>
    </rPh>
    <rPh sb="21" eb="22">
      <t>リンエン</t>
    </rPh>
    <phoneticPr fontId="8"/>
  </si>
  <si>
    <t>静岡　ミディ胡蝶蘭（3本立ち／42輪）16,500円</t>
    <rPh sb="11" eb="12">
      <t>ホン</t>
    </rPh>
    <rPh sb="12" eb="13">
      <t>タ</t>
    </rPh>
    <rPh sb="17" eb="18">
      <t>リン</t>
    </rPh>
    <rPh sb="25" eb="26">
      <t>エン</t>
    </rPh>
    <phoneticPr fontId="8"/>
  </si>
  <si>
    <t>静岡　ミディ胡蝶蘭（3本立ち／33輪）14,300円</t>
    <rPh sb="11" eb="12">
      <t>ホン</t>
    </rPh>
    <rPh sb="12" eb="13">
      <t>タ</t>
    </rPh>
    <rPh sb="17" eb="18">
      <t>リン</t>
    </rPh>
    <rPh sb="25" eb="26">
      <t>エン</t>
    </rPh>
    <phoneticPr fontId="8"/>
  </si>
  <si>
    <t>静岡　ミディ胡蝶蘭（2本立ち／18輪）7,700円</t>
    <rPh sb="11" eb="12">
      <t>ホン</t>
    </rPh>
    <rPh sb="12" eb="13">
      <t>タ</t>
    </rPh>
    <rPh sb="17" eb="18">
      <t>リン</t>
    </rPh>
    <rPh sb="24" eb="25">
      <t>エン</t>
    </rPh>
    <phoneticPr fontId="8"/>
  </si>
  <si>
    <t>愛知　大輪胡蝶蘭（3本立ち／50輪） 41,800円</t>
    <rPh sb="3" eb="5">
      <t>タイリン</t>
    </rPh>
    <rPh sb="10" eb="11">
      <t>ホン</t>
    </rPh>
    <rPh sb="11" eb="12">
      <t>タ</t>
    </rPh>
    <rPh sb="16" eb="17">
      <t>リン</t>
    </rPh>
    <rPh sb="25" eb="26">
      <t>エン</t>
    </rPh>
    <phoneticPr fontId="8"/>
  </si>
  <si>
    <t>愛知　大輪胡蝶蘭（3本立ち／45輪） 33,000円</t>
    <rPh sb="3" eb="5">
      <t>タイリン</t>
    </rPh>
    <rPh sb="10" eb="11">
      <t>ホン</t>
    </rPh>
    <rPh sb="11" eb="12">
      <t>タ</t>
    </rPh>
    <rPh sb="16" eb="17">
      <t>リン</t>
    </rPh>
    <rPh sb="25" eb="26">
      <t>エン</t>
    </rPh>
    <phoneticPr fontId="8"/>
  </si>
  <si>
    <t>愛知　大輪胡蝶蘭（3本立ち／39輪） 27,500円</t>
    <rPh sb="3" eb="5">
      <t>タイリン</t>
    </rPh>
    <rPh sb="10" eb="11">
      <t>ホン</t>
    </rPh>
    <rPh sb="11" eb="12">
      <t>タ</t>
    </rPh>
    <rPh sb="16" eb="17">
      <t>リン</t>
    </rPh>
    <rPh sb="25" eb="26">
      <t>エン</t>
    </rPh>
    <phoneticPr fontId="8"/>
  </si>
  <si>
    <t>愛知　大輪胡蝶蘭（3本立ち／33輪） 22,000円</t>
    <rPh sb="3" eb="5">
      <t>タイリン</t>
    </rPh>
    <rPh sb="10" eb="11">
      <t>ホン</t>
    </rPh>
    <rPh sb="11" eb="12">
      <t>タ</t>
    </rPh>
    <rPh sb="16" eb="17">
      <t>リン</t>
    </rPh>
    <rPh sb="25" eb="26">
      <t>エン</t>
    </rPh>
    <phoneticPr fontId="8"/>
  </si>
  <si>
    <t>愛知　大輪胡蝶蘭（2本立ち／20輪） 20,900円</t>
    <rPh sb="3" eb="5">
      <t>タイリン</t>
    </rPh>
    <rPh sb="10" eb="11">
      <t>ホン</t>
    </rPh>
    <rPh sb="11" eb="12">
      <t>タ</t>
    </rPh>
    <rPh sb="16" eb="17">
      <t>リン</t>
    </rPh>
    <rPh sb="25" eb="26">
      <t>エン</t>
    </rPh>
    <phoneticPr fontId="8"/>
  </si>
  <si>
    <t>愛知　ミディ胡蝶蘭（5本立ち／50輪） 25,300円</t>
    <rPh sb="15" eb="16">
      <t>ホン</t>
    </rPh>
    <rPh sb="16" eb="17">
      <t>タ</t>
    </rPh>
    <rPh sb="21" eb="22">
      <t>リンエン</t>
    </rPh>
    <phoneticPr fontId="8"/>
  </si>
  <si>
    <t>愛知　ミディ胡蝶蘭（3本立ち／42輪）16,500円</t>
    <rPh sb="11" eb="12">
      <t>ホン</t>
    </rPh>
    <rPh sb="12" eb="13">
      <t>タ</t>
    </rPh>
    <rPh sb="17" eb="18">
      <t>リン</t>
    </rPh>
    <rPh sb="25" eb="26">
      <t>エン</t>
    </rPh>
    <phoneticPr fontId="8"/>
  </si>
  <si>
    <t>愛知　ミディ胡蝶蘭（3本立ち／33輪）14,300円</t>
    <rPh sb="11" eb="12">
      <t>ホン</t>
    </rPh>
    <rPh sb="12" eb="13">
      <t>タ</t>
    </rPh>
    <rPh sb="17" eb="18">
      <t>リン</t>
    </rPh>
    <rPh sb="25" eb="26">
      <t>エン</t>
    </rPh>
    <phoneticPr fontId="8"/>
  </si>
  <si>
    <t>愛知　ミディ胡蝶蘭（2本立ち／18輪）7,700円</t>
    <rPh sb="11" eb="12">
      <t>ホン</t>
    </rPh>
    <rPh sb="12" eb="13">
      <t>タ</t>
    </rPh>
    <rPh sb="17" eb="18">
      <t>リン</t>
    </rPh>
    <rPh sb="24" eb="25">
      <t>エン</t>
    </rPh>
    <phoneticPr fontId="8"/>
  </si>
  <si>
    <t>三重　大輪胡蝶蘭（3本立ち／50輪） 41,800円</t>
    <rPh sb="3" eb="5">
      <t>タイリン</t>
    </rPh>
    <rPh sb="10" eb="11">
      <t>ホン</t>
    </rPh>
    <rPh sb="11" eb="12">
      <t>タ</t>
    </rPh>
    <rPh sb="16" eb="17">
      <t>リン</t>
    </rPh>
    <rPh sb="25" eb="26">
      <t>エン</t>
    </rPh>
    <phoneticPr fontId="8"/>
  </si>
  <si>
    <t>三重　大輪胡蝶蘭（3本立ち／45輪） 33,000円</t>
    <rPh sb="3" eb="5">
      <t>タイリン</t>
    </rPh>
    <rPh sb="10" eb="11">
      <t>ホン</t>
    </rPh>
    <rPh sb="11" eb="12">
      <t>タ</t>
    </rPh>
    <rPh sb="16" eb="17">
      <t>リン</t>
    </rPh>
    <rPh sb="25" eb="26">
      <t>エン</t>
    </rPh>
    <phoneticPr fontId="8"/>
  </si>
  <si>
    <t>三重　大輪胡蝶蘭（3本立ち／39輪） 27,500円</t>
    <rPh sb="3" eb="5">
      <t>タイリン</t>
    </rPh>
    <rPh sb="10" eb="11">
      <t>ホン</t>
    </rPh>
    <rPh sb="11" eb="12">
      <t>タ</t>
    </rPh>
    <rPh sb="16" eb="17">
      <t>リン</t>
    </rPh>
    <rPh sb="25" eb="26">
      <t>エン</t>
    </rPh>
    <phoneticPr fontId="8"/>
  </si>
  <si>
    <t>三重　大輪胡蝶蘭（3本立ち／33輪） 22,000円</t>
    <rPh sb="3" eb="5">
      <t>タイリン</t>
    </rPh>
    <rPh sb="10" eb="11">
      <t>ホン</t>
    </rPh>
    <rPh sb="11" eb="12">
      <t>タ</t>
    </rPh>
    <rPh sb="16" eb="17">
      <t>リン</t>
    </rPh>
    <rPh sb="25" eb="26">
      <t>エン</t>
    </rPh>
    <phoneticPr fontId="8"/>
  </si>
  <si>
    <t>三重　大輪胡蝶蘭（2本立ち／20輪） 20,900円</t>
    <rPh sb="3" eb="5">
      <t>タイリン</t>
    </rPh>
    <rPh sb="10" eb="11">
      <t>ホン</t>
    </rPh>
    <rPh sb="11" eb="12">
      <t>タ</t>
    </rPh>
    <rPh sb="16" eb="17">
      <t>リン</t>
    </rPh>
    <rPh sb="25" eb="26">
      <t>エン</t>
    </rPh>
    <phoneticPr fontId="8"/>
  </si>
  <si>
    <t>三重　ミディ胡蝶蘭（5本立ち／50輪） 25,300円</t>
    <rPh sb="15" eb="16">
      <t>ホン</t>
    </rPh>
    <rPh sb="16" eb="17">
      <t>タ</t>
    </rPh>
    <rPh sb="21" eb="22">
      <t>リンエン</t>
    </rPh>
    <phoneticPr fontId="8"/>
  </si>
  <si>
    <t>三重　ミディ胡蝶蘭（3本立ち／42輪）16,500円</t>
    <rPh sb="11" eb="12">
      <t>ホン</t>
    </rPh>
    <rPh sb="12" eb="13">
      <t>タ</t>
    </rPh>
    <rPh sb="17" eb="18">
      <t>リン</t>
    </rPh>
    <rPh sb="25" eb="26">
      <t>エン</t>
    </rPh>
    <phoneticPr fontId="8"/>
  </si>
  <si>
    <t>三重　ミディ胡蝶蘭（3本立ち／33輪）14,300円</t>
    <rPh sb="11" eb="12">
      <t>ホン</t>
    </rPh>
    <rPh sb="12" eb="13">
      <t>タ</t>
    </rPh>
    <rPh sb="17" eb="18">
      <t>リン</t>
    </rPh>
    <rPh sb="25" eb="26">
      <t>エン</t>
    </rPh>
    <phoneticPr fontId="8"/>
  </si>
  <si>
    <t>三重　ミディ胡蝶蘭（2本立ち／18輪）7,700円</t>
    <rPh sb="11" eb="12">
      <t>ホン</t>
    </rPh>
    <rPh sb="12" eb="13">
      <t>タ</t>
    </rPh>
    <rPh sb="17" eb="18">
      <t>リン</t>
    </rPh>
    <rPh sb="24" eb="25">
      <t>エン</t>
    </rPh>
    <phoneticPr fontId="8"/>
  </si>
  <si>
    <t>滋賀　大輪胡蝶蘭（3本立ち／50輪） 41,800円</t>
    <rPh sb="3" eb="5">
      <t>タイリン</t>
    </rPh>
    <rPh sb="10" eb="11">
      <t>ホン</t>
    </rPh>
    <rPh sb="11" eb="12">
      <t>タ</t>
    </rPh>
    <rPh sb="16" eb="17">
      <t>リン</t>
    </rPh>
    <rPh sb="25" eb="26">
      <t>エン</t>
    </rPh>
    <phoneticPr fontId="8"/>
  </si>
  <si>
    <t>滋賀　大輪胡蝶蘭（3本立ち／45輪） 33,000円</t>
    <rPh sb="3" eb="5">
      <t>タイリン</t>
    </rPh>
    <rPh sb="10" eb="11">
      <t>ホン</t>
    </rPh>
    <rPh sb="11" eb="12">
      <t>タ</t>
    </rPh>
    <rPh sb="16" eb="17">
      <t>リン</t>
    </rPh>
    <rPh sb="25" eb="26">
      <t>エン</t>
    </rPh>
    <phoneticPr fontId="8"/>
  </si>
  <si>
    <t>滋賀　大輪胡蝶蘭（3本立ち／39輪） 27,500円</t>
    <rPh sb="3" eb="5">
      <t>タイリン</t>
    </rPh>
    <rPh sb="10" eb="11">
      <t>ホン</t>
    </rPh>
    <rPh sb="11" eb="12">
      <t>タ</t>
    </rPh>
    <rPh sb="16" eb="17">
      <t>リン</t>
    </rPh>
    <rPh sb="25" eb="26">
      <t>エン</t>
    </rPh>
    <phoneticPr fontId="8"/>
  </si>
  <si>
    <t>滋賀　大輪胡蝶蘭（3本立ち／33輪） 22,000円</t>
    <rPh sb="3" eb="5">
      <t>タイリン</t>
    </rPh>
    <rPh sb="10" eb="11">
      <t>ホン</t>
    </rPh>
    <rPh sb="11" eb="12">
      <t>タ</t>
    </rPh>
    <rPh sb="16" eb="17">
      <t>リン</t>
    </rPh>
    <rPh sb="25" eb="26">
      <t>エン</t>
    </rPh>
    <phoneticPr fontId="8"/>
  </si>
  <si>
    <t>滋賀　大輪胡蝶蘭（2本立ち／20輪） 20,900円</t>
    <rPh sb="3" eb="5">
      <t>タイリン</t>
    </rPh>
    <rPh sb="10" eb="11">
      <t>ホン</t>
    </rPh>
    <rPh sb="11" eb="12">
      <t>タ</t>
    </rPh>
    <rPh sb="16" eb="17">
      <t>リン</t>
    </rPh>
    <rPh sb="25" eb="26">
      <t>エン</t>
    </rPh>
    <phoneticPr fontId="8"/>
  </si>
  <si>
    <t>滋賀　ミディ胡蝶蘭（5本立ち／50輪） 25,300円</t>
    <rPh sb="15" eb="16">
      <t>ホン</t>
    </rPh>
    <rPh sb="16" eb="17">
      <t>タ</t>
    </rPh>
    <rPh sb="21" eb="22">
      <t>リンエン</t>
    </rPh>
    <phoneticPr fontId="8"/>
  </si>
  <si>
    <t>滋賀　ミディ胡蝶蘭（3本立ち／42輪）16,500円</t>
    <rPh sb="11" eb="12">
      <t>ホン</t>
    </rPh>
    <rPh sb="12" eb="13">
      <t>タ</t>
    </rPh>
    <rPh sb="17" eb="18">
      <t>リン</t>
    </rPh>
    <rPh sb="25" eb="26">
      <t>エン</t>
    </rPh>
    <phoneticPr fontId="8"/>
  </si>
  <si>
    <t>滋賀　ミディ胡蝶蘭（3本立ち／33輪）14,300円</t>
    <rPh sb="11" eb="12">
      <t>ホン</t>
    </rPh>
    <rPh sb="12" eb="13">
      <t>タ</t>
    </rPh>
    <rPh sb="17" eb="18">
      <t>リン</t>
    </rPh>
    <rPh sb="25" eb="26">
      <t>エン</t>
    </rPh>
    <phoneticPr fontId="8"/>
  </si>
  <si>
    <t>滋賀　ミディ胡蝶蘭（2本立ち／18輪）7,700円</t>
    <rPh sb="11" eb="12">
      <t>ホン</t>
    </rPh>
    <rPh sb="12" eb="13">
      <t>タ</t>
    </rPh>
    <rPh sb="17" eb="18">
      <t>リン</t>
    </rPh>
    <rPh sb="24" eb="25">
      <t>エン</t>
    </rPh>
    <phoneticPr fontId="8"/>
  </si>
  <si>
    <t>兵庫　大輪胡蝶蘭（3本立ち／50輪） 41,800円</t>
    <rPh sb="3" eb="5">
      <t>タイリン</t>
    </rPh>
    <rPh sb="10" eb="11">
      <t>ホン</t>
    </rPh>
    <rPh sb="11" eb="12">
      <t>タ</t>
    </rPh>
    <rPh sb="16" eb="17">
      <t>リン</t>
    </rPh>
    <rPh sb="25" eb="26">
      <t>エン</t>
    </rPh>
    <phoneticPr fontId="8"/>
  </si>
  <si>
    <t>兵庫　大輪胡蝶蘭（3本立ち／45輪） 33,000円</t>
    <rPh sb="3" eb="5">
      <t>タイリン</t>
    </rPh>
    <rPh sb="10" eb="11">
      <t>ホン</t>
    </rPh>
    <rPh sb="11" eb="12">
      <t>タ</t>
    </rPh>
    <rPh sb="16" eb="17">
      <t>リン</t>
    </rPh>
    <rPh sb="25" eb="26">
      <t>エン</t>
    </rPh>
    <phoneticPr fontId="8"/>
  </si>
  <si>
    <t>兵庫　大輪胡蝶蘭（3本立ち／39輪） 27,500円</t>
    <rPh sb="3" eb="5">
      <t>タイリン</t>
    </rPh>
    <rPh sb="10" eb="11">
      <t>ホン</t>
    </rPh>
    <rPh sb="11" eb="12">
      <t>タ</t>
    </rPh>
    <rPh sb="16" eb="17">
      <t>リン</t>
    </rPh>
    <rPh sb="25" eb="26">
      <t>エン</t>
    </rPh>
    <phoneticPr fontId="8"/>
  </si>
  <si>
    <t>兵庫　大輪胡蝶蘭（3本立ち／33輪） 22,000円</t>
    <rPh sb="3" eb="5">
      <t>タイリン</t>
    </rPh>
    <rPh sb="10" eb="11">
      <t>ホン</t>
    </rPh>
    <rPh sb="11" eb="12">
      <t>タ</t>
    </rPh>
    <rPh sb="16" eb="17">
      <t>リン</t>
    </rPh>
    <rPh sb="25" eb="26">
      <t>エン</t>
    </rPh>
    <phoneticPr fontId="8"/>
  </si>
  <si>
    <t>兵庫　大輪胡蝶蘭（2本立ち／20輪） 20,900円</t>
    <rPh sb="3" eb="5">
      <t>タイリン</t>
    </rPh>
    <rPh sb="10" eb="11">
      <t>ホン</t>
    </rPh>
    <rPh sb="11" eb="12">
      <t>タ</t>
    </rPh>
    <rPh sb="16" eb="17">
      <t>リン</t>
    </rPh>
    <rPh sb="25" eb="26">
      <t>エン</t>
    </rPh>
    <phoneticPr fontId="8"/>
  </si>
  <si>
    <t>兵庫　ミディ胡蝶蘭（5本立ち／50輪） 25,300円</t>
    <rPh sb="15" eb="16">
      <t>ホン</t>
    </rPh>
    <rPh sb="16" eb="17">
      <t>タ</t>
    </rPh>
    <rPh sb="21" eb="22">
      <t>リンエン</t>
    </rPh>
    <phoneticPr fontId="8"/>
  </si>
  <si>
    <t>兵庫　ミディ胡蝶蘭（3本立ち／42輪）16,500円</t>
    <rPh sb="11" eb="12">
      <t>ホン</t>
    </rPh>
    <rPh sb="12" eb="13">
      <t>タ</t>
    </rPh>
    <rPh sb="17" eb="18">
      <t>リン</t>
    </rPh>
    <rPh sb="25" eb="26">
      <t>エン</t>
    </rPh>
    <phoneticPr fontId="8"/>
  </si>
  <si>
    <t>兵庫　ミディ胡蝶蘭（3本立ち／33輪）14,300円</t>
    <rPh sb="11" eb="12">
      <t>ホン</t>
    </rPh>
    <rPh sb="12" eb="13">
      <t>タ</t>
    </rPh>
    <rPh sb="17" eb="18">
      <t>リン</t>
    </rPh>
    <rPh sb="25" eb="26">
      <t>エン</t>
    </rPh>
    <phoneticPr fontId="8"/>
  </si>
  <si>
    <t>兵庫　ミディ胡蝶蘭（2本立ち／18輪）7,700円</t>
    <rPh sb="11" eb="12">
      <t>ホン</t>
    </rPh>
    <rPh sb="12" eb="13">
      <t>タ</t>
    </rPh>
    <rPh sb="17" eb="18">
      <t>リン</t>
    </rPh>
    <rPh sb="24" eb="25">
      <t>エン</t>
    </rPh>
    <phoneticPr fontId="8"/>
  </si>
  <si>
    <t>奈良　大輪胡蝶蘭（3本立ち／50輪） 41,800円</t>
    <rPh sb="3" eb="5">
      <t>タイリン</t>
    </rPh>
    <rPh sb="10" eb="11">
      <t>ホン</t>
    </rPh>
    <rPh sb="11" eb="12">
      <t>タ</t>
    </rPh>
    <rPh sb="16" eb="17">
      <t>リン</t>
    </rPh>
    <rPh sb="25" eb="26">
      <t>エン</t>
    </rPh>
    <phoneticPr fontId="8"/>
  </si>
  <si>
    <t>奈良　大輪胡蝶蘭（3本立ち／45輪） 33,000円</t>
    <rPh sb="3" eb="5">
      <t>タイリン</t>
    </rPh>
    <rPh sb="10" eb="11">
      <t>ホン</t>
    </rPh>
    <rPh sb="11" eb="12">
      <t>タ</t>
    </rPh>
    <rPh sb="16" eb="17">
      <t>リン</t>
    </rPh>
    <rPh sb="25" eb="26">
      <t>エン</t>
    </rPh>
    <phoneticPr fontId="8"/>
  </si>
  <si>
    <t>奈良　大輪胡蝶蘭（3本立ち／39輪） 27,500円</t>
    <rPh sb="3" eb="5">
      <t>タイリン</t>
    </rPh>
    <rPh sb="10" eb="11">
      <t>ホン</t>
    </rPh>
    <rPh sb="11" eb="12">
      <t>タ</t>
    </rPh>
    <rPh sb="16" eb="17">
      <t>リン</t>
    </rPh>
    <rPh sb="25" eb="26">
      <t>エン</t>
    </rPh>
    <phoneticPr fontId="8"/>
  </si>
  <si>
    <t>奈良　大輪胡蝶蘭（3本立ち／33輪） 22,000円</t>
    <rPh sb="3" eb="5">
      <t>タイリン</t>
    </rPh>
    <rPh sb="10" eb="11">
      <t>ホン</t>
    </rPh>
    <rPh sb="11" eb="12">
      <t>タ</t>
    </rPh>
    <rPh sb="16" eb="17">
      <t>リン</t>
    </rPh>
    <rPh sb="25" eb="26">
      <t>エン</t>
    </rPh>
    <phoneticPr fontId="8"/>
  </si>
  <si>
    <t>奈良　大輪胡蝶蘭（2本立ち／20輪） 20,900円</t>
    <rPh sb="3" eb="5">
      <t>タイリン</t>
    </rPh>
    <rPh sb="10" eb="11">
      <t>ホン</t>
    </rPh>
    <rPh sb="11" eb="12">
      <t>タ</t>
    </rPh>
    <rPh sb="16" eb="17">
      <t>リン</t>
    </rPh>
    <rPh sb="25" eb="26">
      <t>エン</t>
    </rPh>
    <phoneticPr fontId="8"/>
  </si>
  <si>
    <t>奈良　ミディ胡蝶蘭（5本立ち／50輪） 25,300円</t>
    <rPh sb="15" eb="16">
      <t>ホン</t>
    </rPh>
    <rPh sb="16" eb="17">
      <t>タ</t>
    </rPh>
    <rPh sb="21" eb="22">
      <t>リンエン</t>
    </rPh>
    <phoneticPr fontId="8"/>
  </si>
  <si>
    <t>奈良　ミディ胡蝶蘭（3本立ち／42輪）16,500円</t>
    <rPh sb="11" eb="12">
      <t>ホン</t>
    </rPh>
    <rPh sb="12" eb="13">
      <t>タ</t>
    </rPh>
    <rPh sb="17" eb="18">
      <t>リン</t>
    </rPh>
    <rPh sb="25" eb="26">
      <t>エン</t>
    </rPh>
    <phoneticPr fontId="8"/>
  </si>
  <si>
    <t>奈良　ミディ胡蝶蘭（3本立ち／33輪）14,300円</t>
    <rPh sb="11" eb="12">
      <t>ホン</t>
    </rPh>
    <rPh sb="12" eb="13">
      <t>タ</t>
    </rPh>
    <rPh sb="17" eb="18">
      <t>リン</t>
    </rPh>
    <rPh sb="25" eb="26">
      <t>エン</t>
    </rPh>
    <phoneticPr fontId="8"/>
  </si>
  <si>
    <t>奈良　ミディ胡蝶蘭（2本立ち／18輪）7,700円</t>
    <rPh sb="11" eb="12">
      <t>ホン</t>
    </rPh>
    <rPh sb="12" eb="13">
      <t>タ</t>
    </rPh>
    <rPh sb="17" eb="18">
      <t>リン</t>
    </rPh>
    <rPh sb="24" eb="25">
      <t>エン</t>
    </rPh>
    <phoneticPr fontId="8"/>
  </si>
  <si>
    <t>和歌山　大輪胡蝶蘭（3本立ち／50輪） 41,800円</t>
    <rPh sb="4" eb="6">
      <t>タイリン</t>
    </rPh>
    <rPh sb="11" eb="12">
      <t>ホン</t>
    </rPh>
    <rPh sb="12" eb="13">
      <t>タ</t>
    </rPh>
    <rPh sb="17" eb="18">
      <t>リン</t>
    </rPh>
    <rPh sb="26" eb="27">
      <t>エン</t>
    </rPh>
    <phoneticPr fontId="8"/>
  </si>
  <si>
    <t>和歌山　大輪胡蝶蘭（3本立ち／45輪） 33,000円</t>
    <rPh sb="4" eb="6">
      <t>タイリン</t>
    </rPh>
    <rPh sb="11" eb="12">
      <t>ホン</t>
    </rPh>
    <rPh sb="12" eb="13">
      <t>タ</t>
    </rPh>
    <rPh sb="17" eb="18">
      <t>リン</t>
    </rPh>
    <rPh sb="26" eb="27">
      <t>エン</t>
    </rPh>
    <phoneticPr fontId="8"/>
  </si>
  <si>
    <t>和歌山　大輪胡蝶蘭（3本立ち／39輪） 27,500円</t>
    <rPh sb="4" eb="6">
      <t>タイリン</t>
    </rPh>
    <rPh sb="11" eb="12">
      <t>ホン</t>
    </rPh>
    <rPh sb="12" eb="13">
      <t>タ</t>
    </rPh>
    <rPh sb="17" eb="18">
      <t>リン</t>
    </rPh>
    <rPh sb="26" eb="27">
      <t>エン</t>
    </rPh>
    <phoneticPr fontId="8"/>
  </si>
  <si>
    <t>和歌山　大輪胡蝶蘭（3本立ち／33輪） 22,000円</t>
    <rPh sb="4" eb="6">
      <t>タイリン</t>
    </rPh>
    <rPh sb="11" eb="12">
      <t>ホン</t>
    </rPh>
    <rPh sb="12" eb="13">
      <t>タ</t>
    </rPh>
    <rPh sb="17" eb="18">
      <t>リン</t>
    </rPh>
    <rPh sb="26" eb="27">
      <t>エン</t>
    </rPh>
    <phoneticPr fontId="8"/>
  </si>
  <si>
    <t>和歌山　大輪胡蝶蘭（2本立ち／20輪） 20,900円</t>
    <rPh sb="4" eb="6">
      <t>タイリン</t>
    </rPh>
    <rPh sb="11" eb="12">
      <t>ホン</t>
    </rPh>
    <rPh sb="12" eb="13">
      <t>タ</t>
    </rPh>
    <rPh sb="17" eb="18">
      <t>リン</t>
    </rPh>
    <rPh sb="26" eb="27">
      <t>エン</t>
    </rPh>
    <phoneticPr fontId="8"/>
  </si>
  <si>
    <t>和歌山　ミディ胡蝶蘭（5本立ち／50輪） 25,300円</t>
    <rPh sb="16" eb="17">
      <t>ホン</t>
    </rPh>
    <rPh sb="17" eb="18">
      <t>タ</t>
    </rPh>
    <rPh sb="22" eb="23">
      <t>リンエン</t>
    </rPh>
    <phoneticPr fontId="8"/>
  </si>
  <si>
    <t>和歌山　ミディ胡蝶蘭（3本立ち／42輪）16,500円</t>
    <rPh sb="12" eb="13">
      <t>ホン</t>
    </rPh>
    <rPh sb="13" eb="14">
      <t>タ</t>
    </rPh>
    <rPh sb="18" eb="19">
      <t>リン</t>
    </rPh>
    <rPh sb="26" eb="27">
      <t>エン</t>
    </rPh>
    <phoneticPr fontId="8"/>
  </si>
  <si>
    <t>和歌山　ミディ胡蝶蘭（3本立ち／33輪）14,300円</t>
    <rPh sb="12" eb="13">
      <t>ホン</t>
    </rPh>
    <rPh sb="13" eb="14">
      <t>タ</t>
    </rPh>
    <rPh sb="18" eb="19">
      <t>リン</t>
    </rPh>
    <rPh sb="26" eb="27">
      <t>エン</t>
    </rPh>
    <phoneticPr fontId="8"/>
  </si>
  <si>
    <t>和歌山　ミディ胡蝶蘭（2本立ち／18輪）7,700円</t>
    <rPh sb="12" eb="13">
      <t>ホン</t>
    </rPh>
    <rPh sb="13" eb="14">
      <t>タ</t>
    </rPh>
    <rPh sb="18" eb="19">
      <t>リン</t>
    </rPh>
    <rPh sb="25" eb="26">
      <t>エン</t>
    </rPh>
    <phoneticPr fontId="8"/>
  </si>
  <si>
    <t>鳥取　大輪胡蝶蘭（3本立ち／50輪） 41,800円</t>
    <rPh sb="3" eb="5">
      <t>タイリン</t>
    </rPh>
    <rPh sb="10" eb="11">
      <t>ホン</t>
    </rPh>
    <rPh sb="11" eb="12">
      <t>タ</t>
    </rPh>
    <rPh sb="16" eb="17">
      <t>リン</t>
    </rPh>
    <rPh sb="25" eb="26">
      <t>エン</t>
    </rPh>
    <phoneticPr fontId="8"/>
  </si>
  <si>
    <t>鳥取　大輪胡蝶蘭（3本立ち／45輪） 33,000円</t>
    <rPh sb="3" eb="5">
      <t>タイリン</t>
    </rPh>
    <rPh sb="10" eb="11">
      <t>ホン</t>
    </rPh>
    <rPh sb="11" eb="12">
      <t>タ</t>
    </rPh>
    <rPh sb="16" eb="17">
      <t>リン</t>
    </rPh>
    <rPh sb="25" eb="26">
      <t>エン</t>
    </rPh>
    <phoneticPr fontId="8"/>
  </si>
  <si>
    <t>鳥取　大輪胡蝶蘭（3本立ち／39輪） 27,500円</t>
    <rPh sb="3" eb="5">
      <t>タイリン</t>
    </rPh>
    <rPh sb="10" eb="11">
      <t>ホン</t>
    </rPh>
    <rPh sb="11" eb="12">
      <t>タ</t>
    </rPh>
    <rPh sb="16" eb="17">
      <t>リン</t>
    </rPh>
    <rPh sb="25" eb="26">
      <t>エン</t>
    </rPh>
    <phoneticPr fontId="8"/>
  </si>
  <si>
    <t>鳥取　大輪胡蝶蘭（3本立ち／33輪） 22,000円</t>
    <rPh sb="3" eb="5">
      <t>タイリン</t>
    </rPh>
    <rPh sb="10" eb="11">
      <t>ホン</t>
    </rPh>
    <rPh sb="11" eb="12">
      <t>タ</t>
    </rPh>
    <rPh sb="16" eb="17">
      <t>リン</t>
    </rPh>
    <rPh sb="25" eb="26">
      <t>エン</t>
    </rPh>
    <phoneticPr fontId="8"/>
  </si>
  <si>
    <t>鳥取　大輪胡蝶蘭（2本立ち／20輪） 20,900円</t>
    <rPh sb="3" eb="5">
      <t>タイリン</t>
    </rPh>
    <rPh sb="10" eb="11">
      <t>ホン</t>
    </rPh>
    <rPh sb="11" eb="12">
      <t>タ</t>
    </rPh>
    <rPh sb="16" eb="17">
      <t>リン</t>
    </rPh>
    <rPh sb="25" eb="26">
      <t>エン</t>
    </rPh>
    <phoneticPr fontId="8"/>
  </si>
  <si>
    <t>鳥取　ミディ胡蝶蘭（5本立ち／50輪） 25,300円</t>
    <rPh sb="15" eb="16">
      <t>ホン</t>
    </rPh>
    <rPh sb="16" eb="17">
      <t>タ</t>
    </rPh>
    <rPh sb="21" eb="22">
      <t>リンエン</t>
    </rPh>
    <phoneticPr fontId="8"/>
  </si>
  <si>
    <t>鳥取　ミディ胡蝶蘭（3本立ち／42輪）16,500円</t>
    <rPh sb="11" eb="12">
      <t>ホン</t>
    </rPh>
    <rPh sb="12" eb="13">
      <t>タ</t>
    </rPh>
    <rPh sb="17" eb="18">
      <t>リン</t>
    </rPh>
    <rPh sb="25" eb="26">
      <t>エン</t>
    </rPh>
    <phoneticPr fontId="8"/>
  </si>
  <si>
    <t>鳥取　ミディ胡蝶蘭（3本立ち／33輪）14,300円</t>
    <rPh sb="11" eb="12">
      <t>ホン</t>
    </rPh>
    <rPh sb="12" eb="13">
      <t>タ</t>
    </rPh>
    <rPh sb="17" eb="18">
      <t>リン</t>
    </rPh>
    <rPh sb="25" eb="26">
      <t>エン</t>
    </rPh>
    <phoneticPr fontId="8"/>
  </si>
  <si>
    <t>鳥取　ミディ胡蝶蘭（2本立ち／18輪）7,700円</t>
    <rPh sb="11" eb="12">
      <t>ホン</t>
    </rPh>
    <rPh sb="12" eb="13">
      <t>タ</t>
    </rPh>
    <rPh sb="17" eb="18">
      <t>リン</t>
    </rPh>
    <rPh sb="24" eb="25">
      <t>エン</t>
    </rPh>
    <phoneticPr fontId="8"/>
  </si>
  <si>
    <t>島根　大輪胡蝶蘭（3本立ち／50輪） 41,800円</t>
    <rPh sb="3" eb="5">
      <t>タイリン</t>
    </rPh>
    <rPh sb="10" eb="11">
      <t>ホン</t>
    </rPh>
    <rPh sb="11" eb="12">
      <t>タ</t>
    </rPh>
    <rPh sb="16" eb="17">
      <t>リン</t>
    </rPh>
    <rPh sb="25" eb="26">
      <t>エン</t>
    </rPh>
    <phoneticPr fontId="8"/>
  </si>
  <si>
    <t>島根　大輪胡蝶蘭（3本立ち／45輪） 33,000円</t>
    <rPh sb="3" eb="5">
      <t>タイリン</t>
    </rPh>
    <rPh sb="10" eb="11">
      <t>ホン</t>
    </rPh>
    <rPh sb="11" eb="12">
      <t>タ</t>
    </rPh>
    <rPh sb="16" eb="17">
      <t>リン</t>
    </rPh>
    <rPh sb="25" eb="26">
      <t>エン</t>
    </rPh>
    <phoneticPr fontId="8"/>
  </si>
  <si>
    <t>島根　大輪胡蝶蘭（3本立ち／39輪） 27,500円</t>
    <rPh sb="3" eb="5">
      <t>タイリン</t>
    </rPh>
    <rPh sb="10" eb="11">
      <t>ホン</t>
    </rPh>
    <rPh sb="11" eb="12">
      <t>タ</t>
    </rPh>
    <rPh sb="16" eb="17">
      <t>リン</t>
    </rPh>
    <rPh sb="25" eb="26">
      <t>エン</t>
    </rPh>
    <phoneticPr fontId="8"/>
  </si>
  <si>
    <t>島根　大輪胡蝶蘭（3本立ち／33輪） 22,000円</t>
    <rPh sb="3" eb="5">
      <t>タイリン</t>
    </rPh>
    <rPh sb="10" eb="11">
      <t>ホン</t>
    </rPh>
    <rPh sb="11" eb="12">
      <t>タ</t>
    </rPh>
    <rPh sb="16" eb="17">
      <t>リン</t>
    </rPh>
    <rPh sb="25" eb="26">
      <t>エン</t>
    </rPh>
    <phoneticPr fontId="8"/>
  </si>
  <si>
    <t>島根　大輪胡蝶蘭（2本立ち／20輪） 20,900円</t>
    <rPh sb="3" eb="5">
      <t>タイリン</t>
    </rPh>
    <rPh sb="10" eb="11">
      <t>ホン</t>
    </rPh>
    <rPh sb="11" eb="12">
      <t>タ</t>
    </rPh>
    <rPh sb="16" eb="17">
      <t>リン</t>
    </rPh>
    <rPh sb="25" eb="26">
      <t>エン</t>
    </rPh>
    <phoneticPr fontId="8"/>
  </si>
  <si>
    <t>島根　ミディ胡蝶蘭（5本立ち／50輪） 25,300円</t>
    <rPh sb="15" eb="16">
      <t>ホン</t>
    </rPh>
    <rPh sb="16" eb="17">
      <t>タ</t>
    </rPh>
    <rPh sb="21" eb="22">
      <t>リンエン</t>
    </rPh>
    <phoneticPr fontId="8"/>
  </si>
  <si>
    <t>島根　ミディ胡蝶蘭（3本立ち／42輪）16,500円</t>
    <rPh sb="11" eb="12">
      <t>ホン</t>
    </rPh>
    <rPh sb="12" eb="13">
      <t>タ</t>
    </rPh>
    <rPh sb="17" eb="18">
      <t>リン</t>
    </rPh>
    <rPh sb="25" eb="26">
      <t>エン</t>
    </rPh>
    <phoneticPr fontId="8"/>
  </si>
  <si>
    <t>島根　ミディ胡蝶蘭（3本立ち／33輪）14,300円</t>
    <rPh sb="11" eb="12">
      <t>ホン</t>
    </rPh>
    <rPh sb="12" eb="13">
      <t>タ</t>
    </rPh>
    <rPh sb="17" eb="18">
      <t>リン</t>
    </rPh>
    <rPh sb="25" eb="26">
      <t>エン</t>
    </rPh>
    <phoneticPr fontId="8"/>
  </si>
  <si>
    <t>島根　ミディ胡蝶蘭（2本立ち／18輪）7,700円</t>
    <rPh sb="11" eb="12">
      <t>ホン</t>
    </rPh>
    <rPh sb="12" eb="13">
      <t>タ</t>
    </rPh>
    <rPh sb="17" eb="18">
      <t>リン</t>
    </rPh>
    <rPh sb="24" eb="25">
      <t>エン</t>
    </rPh>
    <phoneticPr fontId="8"/>
  </si>
  <si>
    <t>岡山　大輪胡蝶蘭（3本立ち／50輪） 41,800円</t>
    <rPh sb="3" eb="5">
      <t>タイリン</t>
    </rPh>
    <rPh sb="10" eb="11">
      <t>ホン</t>
    </rPh>
    <rPh sb="11" eb="12">
      <t>タ</t>
    </rPh>
    <rPh sb="16" eb="17">
      <t>リン</t>
    </rPh>
    <rPh sb="25" eb="26">
      <t>エン</t>
    </rPh>
    <phoneticPr fontId="8"/>
  </si>
  <si>
    <t>岡山　大輪胡蝶蘭（3本立ち／45輪） 33,000円</t>
    <rPh sb="3" eb="5">
      <t>タイリン</t>
    </rPh>
    <rPh sb="10" eb="11">
      <t>ホン</t>
    </rPh>
    <rPh sb="11" eb="12">
      <t>タ</t>
    </rPh>
    <rPh sb="16" eb="17">
      <t>リン</t>
    </rPh>
    <rPh sb="25" eb="26">
      <t>エン</t>
    </rPh>
    <phoneticPr fontId="8"/>
  </si>
  <si>
    <t>岡山　大輪胡蝶蘭（3本立ち／39輪） 27,500円</t>
    <rPh sb="3" eb="5">
      <t>タイリン</t>
    </rPh>
    <rPh sb="10" eb="11">
      <t>ホン</t>
    </rPh>
    <rPh sb="11" eb="12">
      <t>タ</t>
    </rPh>
    <rPh sb="16" eb="17">
      <t>リン</t>
    </rPh>
    <rPh sb="25" eb="26">
      <t>エン</t>
    </rPh>
    <phoneticPr fontId="8"/>
  </si>
  <si>
    <t>岡山　大輪胡蝶蘭（3本立ち／33輪） 22,000円</t>
    <rPh sb="3" eb="5">
      <t>タイリン</t>
    </rPh>
    <rPh sb="10" eb="11">
      <t>ホン</t>
    </rPh>
    <rPh sb="11" eb="12">
      <t>タ</t>
    </rPh>
    <rPh sb="16" eb="17">
      <t>リン</t>
    </rPh>
    <rPh sb="25" eb="26">
      <t>エン</t>
    </rPh>
    <phoneticPr fontId="8"/>
  </si>
  <si>
    <t>岡山　大輪胡蝶蘭（2本立ち／20輪） 20,900円</t>
    <rPh sb="3" eb="5">
      <t>タイリン</t>
    </rPh>
    <rPh sb="10" eb="11">
      <t>ホン</t>
    </rPh>
    <rPh sb="11" eb="12">
      <t>タ</t>
    </rPh>
    <rPh sb="16" eb="17">
      <t>リン</t>
    </rPh>
    <rPh sb="25" eb="26">
      <t>エン</t>
    </rPh>
    <phoneticPr fontId="8"/>
  </si>
  <si>
    <t>岡山　ミディ胡蝶蘭（5本立ち／50輪） 25,300円</t>
    <rPh sb="15" eb="16">
      <t>ホン</t>
    </rPh>
    <rPh sb="16" eb="17">
      <t>タ</t>
    </rPh>
    <rPh sb="21" eb="22">
      <t>リンエン</t>
    </rPh>
    <phoneticPr fontId="8"/>
  </si>
  <si>
    <t>岡山　ミディ胡蝶蘭（3本立ち／42輪）16,500円</t>
    <rPh sb="11" eb="12">
      <t>ホン</t>
    </rPh>
    <rPh sb="12" eb="13">
      <t>タ</t>
    </rPh>
    <rPh sb="17" eb="18">
      <t>リン</t>
    </rPh>
    <rPh sb="25" eb="26">
      <t>エン</t>
    </rPh>
    <phoneticPr fontId="8"/>
  </si>
  <si>
    <t>岡山　ミディ胡蝶蘭（3本立ち／33輪）14,300円</t>
    <rPh sb="11" eb="12">
      <t>ホン</t>
    </rPh>
    <rPh sb="12" eb="13">
      <t>タ</t>
    </rPh>
    <rPh sb="17" eb="18">
      <t>リン</t>
    </rPh>
    <rPh sb="25" eb="26">
      <t>エン</t>
    </rPh>
    <phoneticPr fontId="8"/>
  </si>
  <si>
    <t>岡山　ミディ胡蝶蘭（2本立ち／18輪）7,700円</t>
    <rPh sb="11" eb="12">
      <t>ホン</t>
    </rPh>
    <rPh sb="12" eb="13">
      <t>タ</t>
    </rPh>
    <rPh sb="17" eb="18">
      <t>リン</t>
    </rPh>
    <rPh sb="24" eb="25">
      <t>エン</t>
    </rPh>
    <phoneticPr fontId="8"/>
  </si>
  <si>
    <t>広島　大輪胡蝶蘭（3本立ち／50輪） 41,800円</t>
    <rPh sb="3" eb="5">
      <t>タイリン</t>
    </rPh>
    <rPh sb="10" eb="11">
      <t>ホン</t>
    </rPh>
    <rPh sb="11" eb="12">
      <t>タ</t>
    </rPh>
    <rPh sb="16" eb="17">
      <t>リン</t>
    </rPh>
    <rPh sb="25" eb="26">
      <t>エン</t>
    </rPh>
    <phoneticPr fontId="8"/>
  </si>
  <si>
    <t>広島　大輪胡蝶蘭（3本立ち／45輪） 33,000円</t>
    <rPh sb="3" eb="5">
      <t>タイリン</t>
    </rPh>
    <rPh sb="10" eb="11">
      <t>ホン</t>
    </rPh>
    <rPh sb="11" eb="12">
      <t>タ</t>
    </rPh>
    <rPh sb="16" eb="17">
      <t>リン</t>
    </rPh>
    <rPh sb="25" eb="26">
      <t>エン</t>
    </rPh>
    <phoneticPr fontId="8"/>
  </si>
  <si>
    <t>広島　大輪胡蝶蘭（3本立ち／39輪） 27,500円</t>
    <rPh sb="3" eb="5">
      <t>タイリン</t>
    </rPh>
    <rPh sb="10" eb="11">
      <t>ホン</t>
    </rPh>
    <rPh sb="11" eb="12">
      <t>タ</t>
    </rPh>
    <rPh sb="16" eb="17">
      <t>リン</t>
    </rPh>
    <rPh sb="25" eb="26">
      <t>エン</t>
    </rPh>
    <phoneticPr fontId="8"/>
  </si>
  <si>
    <t>広島　大輪胡蝶蘭（3本立ち／33輪） 22,000円</t>
    <rPh sb="3" eb="5">
      <t>タイリン</t>
    </rPh>
    <rPh sb="10" eb="11">
      <t>ホン</t>
    </rPh>
    <rPh sb="11" eb="12">
      <t>タ</t>
    </rPh>
    <rPh sb="16" eb="17">
      <t>リン</t>
    </rPh>
    <rPh sb="25" eb="26">
      <t>エン</t>
    </rPh>
    <phoneticPr fontId="8"/>
  </si>
  <si>
    <t>広島　大輪胡蝶蘭（2本立ち／20輪） 20,900円</t>
    <rPh sb="3" eb="5">
      <t>タイリン</t>
    </rPh>
    <rPh sb="10" eb="11">
      <t>ホン</t>
    </rPh>
    <rPh sb="11" eb="12">
      <t>タ</t>
    </rPh>
    <rPh sb="16" eb="17">
      <t>リン</t>
    </rPh>
    <rPh sb="25" eb="26">
      <t>エン</t>
    </rPh>
    <phoneticPr fontId="8"/>
  </si>
  <si>
    <t>広島　ミディ胡蝶蘭（5本立ち／50輪） 25,300円</t>
    <rPh sb="15" eb="16">
      <t>ホン</t>
    </rPh>
    <rPh sb="16" eb="17">
      <t>タ</t>
    </rPh>
    <rPh sb="21" eb="22">
      <t>リンエン</t>
    </rPh>
    <phoneticPr fontId="8"/>
  </si>
  <si>
    <t>広島　ミディ胡蝶蘭（3本立ち／42輪）16,500円</t>
    <rPh sb="11" eb="12">
      <t>ホン</t>
    </rPh>
    <rPh sb="12" eb="13">
      <t>タ</t>
    </rPh>
    <rPh sb="17" eb="18">
      <t>リン</t>
    </rPh>
    <rPh sb="25" eb="26">
      <t>エン</t>
    </rPh>
    <phoneticPr fontId="8"/>
  </si>
  <si>
    <t>広島　ミディ胡蝶蘭（3本立ち／33輪）14,300円</t>
    <rPh sb="11" eb="12">
      <t>ホン</t>
    </rPh>
    <rPh sb="12" eb="13">
      <t>タ</t>
    </rPh>
    <rPh sb="17" eb="18">
      <t>リン</t>
    </rPh>
    <rPh sb="25" eb="26">
      <t>エン</t>
    </rPh>
    <phoneticPr fontId="8"/>
  </si>
  <si>
    <t>広島　ミディ胡蝶蘭（2本立ち／18輪）7,700円</t>
    <rPh sb="11" eb="12">
      <t>ホン</t>
    </rPh>
    <rPh sb="12" eb="13">
      <t>タ</t>
    </rPh>
    <rPh sb="17" eb="18">
      <t>リン</t>
    </rPh>
    <rPh sb="24" eb="25">
      <t>エン</t>
    </rPh>
    <phoneticPr fontId="8"/>
  </si>
  <si>
    <t>山口　大輪胡蝶蘭（3本立ち／50輪） 41,800円</t>
    <rPh sb="3" eb="5">
      <t>タイリン</t>
    </rPh>
    <rPh sb="10" eb="11">
      <t>ホン</t>
    </rPh>
    <rPh sb="11" eb="12">
      <t>タ</t>
    </rPh>
    <rPh sb="16" eb="17">
      <t>リン</t>
    </rPh>
    <rPh sb="25" eb="26">
      <t>エン</t>
    </rPh>
    <phoneticPr fontId="8"/>
  </si>
  <si>
    <t>山口　大輪胡蝶蘭（3本立ち／45輪） 33,000円</t>
    <rPh sb="3" eb="5">
      <t>タイリン</t>
    </rPh>
    <rPh sb="10" eb="11">
      <t>ホン</t>
    </rPh>
    <rPh sb="11" eb="12">
      <t>タ</t>
    </rPh>
    <rPh sb="16" eb="17">
      <t>リン</t>
    </rPh>
    <rPh sb="25" eb="26">
      <t>エン</t>
    </rPh>
    <phoneticPr fontId="8"/>
  </si>
  <si>
    <t>山口　大輪胡蝶蘭（3本立ち／39輪） 27,500円</t>
    <rPh sb="3" eb="5">
      <t>タイリン</t>
    </rPh>
    <rPh sb="10" eb="11">
      <t>ホン</t>
    </rPh>
    <rPh sb="11" eb="12">
      <t>タ</t>
    </rPh>
    <rPh sb="16" eb="17">
      <t>リン</t>
    </rPh>
    <rPh sb="25" eb="26">
      <t>エン</t>
    </rPh>
    <phoneticPr fontId="8"/>
  </si>
  <si>
    <t>山口　大輪胡蝶蘭（3本立ち／33輪） 22,000円</t>
    <rPh sb="3" eb="5">
      <t>タイリン</t>
    </rPh>
    <rPh sb="10" eb="11">
      <t>ホン</t>
    </rPh>
    <rPh sb="11" eb="12">
      <t>タ</t>
    </rPh>
    <rPh sb="16" eb="17">
      <t>リン</t>
    </rPh>
    <rPh sb="25" eb="26">
      <t>エン</t>
    </rPh>
    <phoneticPr fontId="8"/>
  </si>
  <si>
    <t>山口　大輪胡蝶蘭（2本立ち／20輪） 20,900円</t>
    <rPh sb="3" eb="5">
      <t>タイリン</t>
    </rPh>
    <rPh sb="10" eb="11">
      <t>ホン</t>
    </rPh>
    <rPh sb="11" eb="12">
      <t>タ</t>
    </rPh>
    <rPh sb="16" eb="17">
      <t>リン</t>
    </rPh>
    <rPh sb="25" eb="26">
      <t>エン</t>
    </rPh>
    <phoneticPr fontId="8"/>
  </si>
  <si>
    <t>山口　ミディ胡蝶蘭（5本立ち／50輪） 25,300円</t>
    <rPh sb="15" eb="16">
      <t>ホン</t>
    </rPh>
    <rPh sb="16" eb="17">
      <t>タ</t>
    </rPh>
    <rPh sb="21" eb="22">
      <t>リンエン</t>
    </rPh>
    <phoneticPr fontId="8"/>
  </si>
  <si>
    <t>山口　ミディ胡蝶蘭（3本立ち／42輪）16,500円</t>
    <rPh sb="11" eb="12">
      <t>ホン</t>
    </rPh>
    <rPh sb="12" eb="13">
      <t>タ</t>
    </rPh>
    <rPh sb="17" eb="18">
      <t>リン</t>
    </rPh>
    <rPh sb="25" eb="26">
      <t>エン</t>
    </rPh>
    <phoneticPr fontId="8"/>
  </si>
  <si>
    <t>山口　ミディ胡蝶蘭（3本立ち／33輪）14,300円</t>
    <rPh sb="11" eb="12">
      <t>ホン</t>
    </rPh>
    <rPh sb="12" eb="13">
      <t>タ</t>
    </rPh>
    <rPh sb="17" eb="18">
      <t>リン</t>
    </rPh>
    <rPh sb="25" eb="26">
      <t>エン</t>
    </rPh>
    <phoneticPr fontId="8"/>
  </si>
  <si>
    <t>山口　ミディ胡蝶蘭（2本立ち／18輪）7,700円</t>
    <rPh sb="11" eb="12">
      <t>ホン</t>
    </rPh>
    <rPh sb="12" eb="13">
      <t>タ</t>
    </rPh>
    <rPh sb="17" eb="18">
      <t>リン</t>
    </rPh>
    <rPh sb="24" eb="25">
      <t>エン</t>
    </rPh>
    <phoneticPr fontId="8"/>
  </si>
  <si>
    <t>徳島　大輪胡蝶蘭（3本立ち／50輪） 41,800円</t>
    <rPh sb="3" eb="5">
      <t>タイリン</t>
    </rPh>
    <rPh sb="10" eb="11">
      <t>ホン</t>
    </rPh>
    <rPh sb="11" eb="12">
      <t>タ</t>
    </rPh>
    <rPh sb="16" eb="17">
      <t>リン</t>
    </rPh>
    <rPh sb="25" eb="26">
      <t>エン</t>
    </rPh>
    <phoneticPr fontId="8"/>
  </si>
  <si>
    <t>徳島　大輪胡蝶蘭（3本立ち／45輪） 33,000円</t>
    <rPh sb="3" eb="5">
      <t>タイリン</t>
    </rPh>
    <rPh sb="10" eb="11">
      <t>ホン</t>
    </rPh>
    <rPh sb="11" eb="12">
      <t>タ</t>
    </rPh>
    <rPh sb="16" eb="17">
      <t>リン</t>
    </rPh>
    <rPh sb="25" eb="26">
      <t>エン</t>
    </rPh>
    <phoneticPr fontId="8"/>
  </si>
  <si>
    <t>徳島　大輪胡蝶蘭（3本立ち／39輪） 27,500円</t>
    <rPh sb="3" eb="5">
      <t>タイリン</t>
    </rPh>
    <rPh sb="10" eb="11">
      <t>ホン</t>
    </rPh>
    <rPh sb="11" eb="12">
      <t>タ</t>
    </rPh>
    <rPh sb="16" eb="17">
      <t>リン</t>
    </rPh>
    <rPh sb="25" eb="26">
      <t>エン</t>
    </rPh>
    <phoneticPr fontId="8"/>
  </si>
  <si>
    <t>徳島　大輪胡蝶蘭（3本立ち／33輪） 22,000円</t>
    <rPh sb="3" eb="5">
      <t>タイリン</t>
    </rPh>
    <rPh sb="10" eb="11">
      <t>ホン</t>
    </rPh>
    <rPh sb="11" eb="12">
      <t>タ</t>
    </rPh>
    <rPh sb="16" eb="17">
      <t>リン</t>
    </rPh>
    <rPh sb="25" eb="26">
      <t>エン</t>
    </rPh>
    <phoneticPr fontId="8"/>
  </si>
  <si>
    <t>徳島　大輪胡蝶蘭（2本立ち／20輪） 20,900円</t>
    <rPh sb="3" eb="5">
      <t>タイリン</t>
    </rPh>
    <rPh sb="10" eb="11">
      <t>ホン</t>
    </rPh>
    <rPh sb="11" eb="12">
      <t>タ</t>
    </rPh>
    <rPh sb="16" eb="17">
      <t>リン</t>
    </rPh>
    <rPh sb="25" eb="26">
      <t>エン</t>
    </rPh>
    <phoneticPr fontId="8"/>
  </si>
  <si>
    <t>徳島　ミディ胡蝶蘭（5本立ち／50輪） 25,300円</t>
    <rPh sb="15" eb="16">
      <t>ホン</t>
    </rPh>
    <rPh sb="16" eb="17">
      <t>タ</t>
    </rPh>
    <rPh sb="21" eb="22">
      <t>リンエン</t>
    </rPh>
    <phoneticPr fontId="8"/>
  </si>
  <si>
    <t>徳島　ミディ胡蝶蘭（3本立ち／42輪）16,500円</t>
    <rPh sb="11" eb="12">
      <t>ホン</t>
    </rPh>
    <rPh sb="12" eb="13">
      <t>タ</t>
    </rPh>
    <rPh sb="17" eb="18">
      <t>リン</t>
    </rPh>
    <rPh sb="25" eb="26">
      <t>エン</t>
    </rPh>
    <phoneticPr fontId="8"/>
  </si>
  <si>
    <t>徳島　ミディ胡蝶蘭（3本立ち／33輪）14,300円</t>
    <rPh sb="11" eb="12">
      <t>ホン</t>
    </rPh>
    <rPh sb="12" eb="13">
      <t>タ</t>
    </rPh>
    <rPh sb="17" eb="18">
      <t>リン</t>
    </rPh>
    <rPh sb="25" eb="26">
      <t>エン</t>
    </rPh>
    <phoneticPr fontId="8"/>
  </si>
  <si>
    <t>徳島　ミディ胡蝶蘭（2本立ち／18輪）7,700円</t>
    <rPh sb="11" eb="12">
      <t>ホン</t>
    </rPh>
    <rPh sb="12" eb="13">
      <t>タ</t>
    </rPh>
    <rPh sb="17" eb="18">
      <t>リン</t>
    </rPh>
    <rPh sb="24" eb="25">
      <t>エン</t>
    </rPh>
    <phoneticPr fontId="8"/>
  </si>
  <si>
    <t>香川　大輪胡蝶蘭（3本立ち／50輪） 41,800円</t>
    <rPh sb="3" eb="5">
      <t>タイリン</t>
    </rPh>
    <rPh sb="10" eb="11">
      <t>ホン</t>
    </rPh>
    <rPh sb="11" eb="12">
      <t>タ</t>
    </rPh>
    <rPh sb="16" eb="17">
      <t>リン</t>
    </rPh>
    <rPh sb="25" eb="26">
      <t>エン</t>
    </rPh>
    <phoneticPr fontId="8"/>
  </si>
  <si>
    <t>香川　大輪胡蝶蘭（3本立ち／45輪） 33,000円</t>
    <rPh sb="3" eb="5">
      <t>タイリン</t>
    </rPh>
    <rPh sb="10" eb="11">
      <t>ホン</t>
    </rPh>
    <rPh sb="11" eb="12">
      <t>タ</t>
    </rPh>
    <rPh sb="16" eb="17">
      <t>リン</t>
    </rPh>
    <rPh sb="25" eb="26">
      <t>エン</t>
    </rPh>
    <phoneticPr fontId="8"/>
  </si>
  <si>
    <t>香川　大輪胡蝶蘭（3本立ち／39輪） 27,500円</t>
    <rPh sb="3" eb="5">
      <t>タイリン</t>
    </rPh>
    <rPh sb="10" eb="11">
      <t>ホン</t>
    </rPh>
    <rPh sb="11" eb="12">
      <t>タ</t>
    </rPh>
    <rPh sb="16" eb="17">
      <t>リン</t>
    </rPh>
    <rPh sb="25" eb="26">
      <t>エン</t>
    </rPh>
    <phoneticPr fontId="8"/>
  </si>
  <si>
    <t>香川　大輪胡蝶蘭（3本立ち／33輪） 22,000円</t>
    <rPh sb="3" eb="5">
      <t>タイリン</t>
    </rPh>
    <rPh sb="10" eb="11">
      <t>ホン</t>
    </rPh>
    <rPh sb="11" eb="12">
      <t>タ</t>
    </rPh>
    <rPh sb="16" eb="17">
      <t>リン</t>
    </rPh>
    <rPh sb="25" eb="26">
      <t>エン</t>
    </rPh>
    <phoneticPr fontId="8"/>
  </si>
  <si>
    <t>香川　大輪胡蝶蘭（2本立ち／20輪） 20,900円</t>
    <rPh sb="3" eb="5">
      <t>タイリン</t>
    </rPh>
    <rPh sb="10" eb="11">
      <t>ホン</t>
    </rPh>
    <rPh sb="11" eb="12">
      <t>タ</t>
    </rPh>
    <rPh sb="16" eb="17">
      <t>リン</t>
    </rPh>
    <rPh sb="25" eb="26">
      <t>エン</t>
    </rPh>
    <phoneticPr fontId="8"/>
  </si>
  <si>
    <t>香川　ミディ胡蝶蘭（5本立ち／50輪） 25,300円</t>
    <rPh sb="15" eb="16">
      <t>ホン</t>
    </rPh>
    <rPh sb="16" eb="17">
      <t>タ</t>
    </rPh>
    <rPh sb="21" eb="22">
      <t>リンエン</t>
    </rPh>
    <phoneticPr fontId="8"/>
  </si>
  <si>
    <t>香川　ミディ胡蝶蘭（3本立ち／42輪）16,500円</t>
    <rPh sb="11" eb="12">
      <t>ホン</t>
    </rPh>
    <rPh sb="12" eb="13">
      <t>タ</t>
    </rPh>
    <rPh sb="17" eb="18">
      <t>リン</t>
    </rPh>
    <rPh sb="25" eb="26">
      <t>エン</t>
    </rPh>
    <phoneticPr fontId="8"/>
  </si>
  <si>
    <t>香川　ミディ胡蝶蘭（3本立ち／33輪）14,300円</t>
    <rPh sb="11" eb="12">
      <t>ホン</t>
    </rPh>
    <rPh sb="12" eb="13">
      <t>タ</t>
    </rPh>
    <rPh sb="17" eb="18">
      <t>リン</t>
    </rPh>
    <rPh sb="25" eb="26">
      <t>エン</t>
    </rPh>
    <phoneticPr fontId="8"/>
  </si>
  <si>
    <t>香川　ミディ胡蝶蘭（2本立ち／18輪）7,700円</t>
    <rPh sb="11" eb="12">
      <t>ホン</t>
    </rPh>
    <rPh sb="12" eb="13">
      <t>タ</t>
    </rPh>
    <rPh sb="17" eb="18">
      <t>リン</t>
    </rPh>
    <rPh sb="24" eb="25">
      <t>エン</t>
    </rPh>
    <phoneticPr fontId="8"/>
  </si>
  <si>
    <t>愛媛　大輪胡蝶蘭（3本立ち／50輪） 41,800円</t>
    <rPh sb="3" eb="5">
      <t>タイリン</t>
    </rPh>
    <rPh sb="10" eb="11">
      <t>ホン</t>
    </rPh>
    <rPh sb="11" eb="12">
      <t>タ</t>
    </rPh>
    <rPh sb="16" eb="17">
      <t>リン</t>
    </rPh>
    <rPh sb="25" eb="26">
      <t>エン</t>
    </rPh>
    <phoneticPr fontId="8"/>
  </si>
  <si>
    <t>愛媛　大輪胡蝶蘭（3本立ち／45輪） 33,000円</t>
    <rPh sb="3" eb="5">
      <t>タイリン</t>
    </rPh>
    <rPh sb="10" eb="11">
      <t>ホン</t>
    </rPh>
    <rPh sb="11" eb="12">
      <t>タ</t>
    </rPh>
    <rPh sb="16" eb="17">
      <t>リン</t>
    </rPh>
    <rPh sb="25" eb="26">
      <t>エン</t>
    </rPh>
    <phoneticPr fontId="8"/>
  </si>
  <si>
    <t>愛媛　大輪胡蝶蘭（3本立ち／39輪） 27,500円</t>
    <rPh sb="3" eb="5">
      <t>タイリン</t>
    </rPh>
    <rPh sb="10" eb="11">
      <t>ホン</t>
    </rPh>
    <rPh sb="11" eb="12">
      <t>タ</t>
    </rPh>
    <rPh sb="16" eb="17">
      <t>リン</t>
    </rPh>
    <rPh sb="25" eb="26">
      <t>エン</t>
    </rPh>
    <phoneticPr fontId="8"/>
  </si>
  <si>
    <t>愛媛　大輪胡蝶蘭（3本立ち／33輪） 22,000円</t>
    <rPh sb="3" eb="5">
      <t>タイリン</t>
    </rPh>
    <rPh sb="10" eb="11">
      <t>ホン</t>
    </rPh>
    <rPh sb="11" eb="12">
      <t>タ</t>
    </rPh>
    <rPh sb="16" eb="17">
      <t>リン</t>
    </rPh>
    <rPh sb="25" eb="26">
      <t>エン</t>
    </rPh>
    <phoneticPr fontId="8"/>
  </si>
  <si>
    <t>愛媛　大輪胡蝶蘭（2本立ち／20輪） 20,900円</t>
    <rPh sb="3" eb="5">
      <t>タイリン</t>
    </rPh>
    <rPh sb="10" eb="11">
      <t>ホン</t>
    </rPh>
    <rPh sb="11" eb="12">
      <t>タ</t>
    </rPh>
    <rPh sb="16" eb="17">
      <t>リン</t>
    </rPh>
    <rPh sb="25" eb="26">
      <t>エン</t>
    </rPh>
    <phoneticPr fontId="8"/>
  </si>
  <si>
    <t>愛媛　ミディ胡蝶蘭（5本立ち／50輪） 25,300円</t>
    <rPh sb="15" eb="16">
      <t>ホン</t>
    </rPh>
    <rPh sb="16" eb="17">
      <t>タ</t>
    </rPh>
    <rPh sb="21" eb="22">
      <t>リンエン</t>
    </rPh>
    <phoneticPr fontId="8"/>
  </si>
  <si>
    <t>愛媛　ミディ胡蝶蘭（3本立ち／42輪）16,500円</t>
    <rPh sb="11" eb="12">
      <t>ホン</t>
    </rPh>
    <rPh sb="12" eb="13">
      <t>タ</t>
    </rPh>
    <rPh sb="17" eb="18">
      <t>リン</t>
    </rPh>
    <rPh sb="25" eb="26">
      <t>エン</t>
    </rPh>
    <phoneticPr fontId="8"/>
  </si>
  <si>
    <t>愛媛　ミディ胡蝶蘭（3本立ち／33輪）14,300円</t>
    <rPh sb="11" eb="12">
      <t>ホン</t>
    </rPh>
    <rPh sb="12" eb="13">
      <t>タ</t>
    </rPh>
    <rPh sb="17" eb="18">
      <t>リン</t>
    </rPh>
    <rPh sb="25" eb="26">
      <t>エン</t>
    </rPh>
    <phoneticPr fontId="8"/>
  </si>
  <si>
    <t>愛媛　ミディ胡蝶蘭（2本立ち／18輪）7,700円</t>
    <rPh sb="11" eb="12">
      <t>ホン</t>
    </rPh>
    <rPh sb="12" eb="13">
      <t>タ</t>
    </rPh>
    <rPh sb="17" eb="18">
      <t>リン</t>
    </rPh>
    <rPh sb="24" eb="25">
      <t>エン</t>
    </rPh>
    <phoneticPr fontId="8"/>
  </si>
  <si>
    <t>高知　大輪胡蝶蘭（3本立ち／50輪） 41,800円</t>
    <rPh sb="3" eb="5">
      <t>タイリン</t>
    </rPh>
    <rPh sb="10" eb="11">
      <t>ホン</t>
    </rPh>
    <rPh sb="11" eb="12">
      <t>タ</t>
    </rPh>
    <rPh sb="16" eb="17">
      <t>リン</t>
    </rPh>
    <rPh sb="25" eb="26">
      <t>エン</t>
    </rPh>
    <phoneticPr fontId="8"/>
  </si>
  <si>
    <t>高知　大輪胡蝶蘭（3本立ち／45輪） 33,000円</t>
    <rPh sb="3" eb="5">
      <t>タイリン</t>
    </rPh>
    <rPh sb="10" eb="11">
      <t>ホン</t>
    </rPh>
    <rPh sb="11" eb="12">
      <t>タ</t>
    </rPh>
    <rPh sb="16" eb="17">
      <t>リン</t>
    </rPh>
    <rPh sb="25" eb="26">
      <t>エン</t>
    </rPh>
    <phoneticPr fontId="8"/>
  </si>
  <si>
    <t>高知　大輪胡蝶蘭（3本立ち／39輪） 27,500円</t>
    <rPh sb="3" eb="5">
      <t>タイリン</t>
    </rPh>
    <rPh sb="10" eb="11">
      <t>ホン</t>
    </rPh>
    <rPh sb="11" eb="12">
      <t>タ</t>
    </rPh>
    <rPh sb="16" eb="17">
      <t>リン</t>
    </rPh>
    <rPh sb="25" eb="26">
      <t>エン</t>
    </rPh>
    <phoneticPr fontId="8"/>
  </si>
  <si>
    <t>高知　大輪胡蝶蘭（3本立ち／33輪） 22,000円</t>
    <rPh sb="3" eb="5">
      <t>タイリン</t>
    </rPh>
    <rPh sb="10" eb="11">
      <t>ホン</t>
    </rPh>
    <rPh sb="11" eb="12">
      <t>タ</t>
    </rPh>
    <rPh sb="16" eb="17">
      <t>リン</t>
    </rPh>
    <rPh sb="25" eb="26">
      <t>エン</t>
    </rPh>
    <phoneticPr fontId="8"/>
  </si>
  <si>
    <t>高知　大輪胡蝶蘭（2本立ち／20輪） 20,900円</t>
    <rPh sb="3" eb="5">
      <t>タイリン</t>
    </rPh>
    <rPh sb="10" eb="11">
      <t>ホン</t>
    </rPh>
    <rPh sb="11" eb="12">
      <t>タ</t>
    </rPh>
    <rPh sb="16" eb="17">
      <t>リン</t>
    </rPh>
    <rPh sb="25" eb="26">
      <t>エン</t>
    </rPh>
    <phoneticPr fontId="8"/>
  </si>
  <si>
    <t>高知　ミディ胡蝶蘭（5本立ち／50輪） 25,300円</t>
    <rPh sb="15" eb="16">
      <t>ホン</t>
    </rPh>
    <rPh sb="16" eb="17">
      <t>タ</t>
    </rPh>
    <rPh sb="21" eb="22">
      <t>リンエン</t>
    </rPh>
    <phoneticPr fontId="8"/>
  </si>
  <si>
    <t>高知　ミディ胡蝶蘭（3本立ち／42輪）16,500円</t>
    <rPh sb="11" eb="12">
      <t>ホン</t>
    </rPh>
    <rPh sb="12" eb="13">
      <t>タ</t>
    </rPh>
    <rPh sb="17" eb="18">
      <t>リン</t>
    </rPh>
    <rPh sb="25" eb="26">
      <t>エン</t>
    </rPh>
    <phoneticPr fontId="8"/>
  </si>
  <si>
    <t>高知　ミディ胡蝶蘭（3本立ち／33輪）14,300円</t>
    <rPh sb="11" eb="12">
      <t>ホン</t>
    </rPh>
    <rPh sb="12" eb="13">
      <t>タ</t>
    </rPh>
    <rPh sb="17" eb="18">
      <t>リン</t>
    </rPh>
    <rPh sb="25" eb="26">
      <t>エン</t>
    </rPh>
    <phoneticPr fontId="8"/>
  </si>
  <si>
    <t>高知　ミディ胡蝶蘭（2本立ち／18輪）7,700円</t>
    <rPh sb="11" eb="12">
      <t>ホン</t>
    </rPh>
    <rPh sb="12" eb="13">
      <t>タ</t>
    </rPh>
    <rPh sb="17" eb="18">
      <t>リン</t>
    </rPh>
    <rPh sb="24" eb="25">
      <t>エン</t>
    </rPh>
    <phoneticPr fontId="8"/>
  </si>
  <si>
    <t>福岡　大輪胡蝶蘭（3本立ち／50輪） 41,800円</t>
    <rPh sb="3" eb="5">
      <t>タイリン</t>
    </rPh>
    <rPh sb="10" eb="11">
      <t>ホン</t>
    </rPh>
    <rPh sb="11" eb="12">
      <t>タ</t>
    </rPh>
    <rPh sb="16" eb="17">
      <t>リン</t>
    </rPh>
    <rPh sb="25" eb="26">
      <t>エン</t>
    </rPh>
    <phoneticPr fontId="8"/>
  </si>
  <si>
    <t>福岡　大輪胡蝶蘭（3本立ち／45輪） 33,000円</t>
    <rPh sb="3" eb="5">
      <t>タイリン</t>
    </rPh>
    <rPh sb="10" eb="11">
      <t>ホン</t>
    </rPh>
    <rPh sb="11" eb="12">
      <t>タ</t>
    </rPh>
    <rPh sb="16" eb="17">
      <t>リン</t>
    </rPh>
    <rPh sb="25" eb="26">
      <t>エン</t>
    </rPh>
    <phoneticPr fontId="8"/>
  </si>
  <si>
    <t>福岡　大輪胡蝶蘭（3本立ち／39輪） 27,500円</t>
    <rPh sb="3" eb="5">
      <t>タイリン</t>
    </rPh>
    <rPh sb="10" eb="11">
      <t>ホン</t>
    </rPh>
    <rPh sb="11" eb="12">
      <t>タ</t>
    </rPh>
    <rPh sb="16" eb="17">
      <t>リン</t>
    </rPh>
    <rPh sb="25" eb="26">
      <t>エン</t>
    </rPh>
    <phoneticPr fontId="8"/>
  </si>
  <si>
    <t>福岡　大輪胡蝶蘭（3本立ち／33輪） 22,000円</t>
    <rPh sb="3" eb="5">
      <t>タイリン</t>
    </rPh>
    <rPh sb="10" eb="11">
      <t>ホン</t>
    </rPh>
    <rPh sb="11" eb="12">
      <t>タ</t>
    </rPh>
    <rPh sb="16" eb="17">
      <t>リン</t>
    </rPh>
    <rPh sb="25" eb="26">
      <t>エン</t>
    </rPh>
    <phoneticPr fontId="8"/>
  </si>
  <si>
    <t>福岡　大輪胡蝶蘭（2本立ち／20輪） 20,900円</t>
    <rPh sb="3" eb="5">
      <t>タイリン</t>
    </rPh>
    <rPh sb="10" eb="11">
      <t>ホン</t>
    </rPh>
    <rPh sb="11" eb="12">
      <t>タ</t>
    </rPh>
    <rPh sb="16" eb="17">
      <t>リン</t>
    </rPh>
    <rPh sb="25" eb="26">
      <t>エン</t>
    </rPh>
    <phoneticPr fontId="8"/>
  </si>
  <si>
    <t>福岡　ミディ胡蝶蘭（5本立ち／50輪） 25,300円</t>
    <rPh sb="15" eb="16">
      <t>ホン</t>
    </rPh>
    <rPh sb="16" eb="17">
      <t>タ</t>
    </rPh>
    <rPh sb="21" eb="22">
      <t>リンエン</t>
    </rPh>
    <phoneticPr fontId="8"/>
  </si>
  <si>
    <t>福岡　ミディ胡蝶蘭（3本立ち／42輪）16,500円</t>
    <rPh sb="11" eb="12">
      <t>ホン</t>
    </rPh>
    <rPh sb="12" eb="13">
      <t>タ</t>
    </rPh>
    <rPh sb="17" eb="18">
      <t>リン</t>
    </rPh>
    <rPh sb="25" eb="26">
      <t>エン</t>
    </rPh>
    <phoneticPr fontId="8"/>
  </si>
  <si>
    <t>福岡　ミディ胡蝶蘭（3本立ち／33輪）14,300円</t>
    <rPh sb="11" eb="12">
      <t>ホン</t>
    </rPh>
    <rPh sb="12" eb="13">
      <t>タ</t>
    </rPh>
    <rPh sb="17" eb="18">
      <t>リン</t>
    </rPh>
    <rPh sb="25" eb="26">
      <t>エン</t>
    </rPh>
    <phoneticPr fontId="8"/>
  </si>
  <si>
    <t>福岡　ミディ胡蝶蘭（2本立ち／18輪）7,700円</t>
    <rPh sb="11" eb="12">
      <t>ホン</t>
    </rPh>
    <rPh sb="12" eb="13">
      <t>タ</t>
    </rPh>
    <rPh sb="17" eb="18">
      <t>リン</t>
    </rPh>
    <rPh sb="24" eb="25">
      <t>エン</t>
    </rPh>
    <phoneticPr fontId="8"/>
  </si>
  <si>
    <t>佐賀　大輪胡蝶蘭（3本立ち／50輪） 41,800円</t>
    <rPh sb="3" eb="5">
      <t>タイリン</t>
    </rPh>
    <rPh sb="10" eb="11">
      <t>ホン</t>
    </rPh>
    <rPh sb="11" eb="12">
      <t>タ</t>
    </rPh>
    <rPh sb="16" eb="17">
      <t>リン</t>
    </rPh>
    <rPh sb="25" eb="26">
      <t>エン</t>
    </rPh>
    <phoneticPr fontId="8"/>
  </si>
  <si>
    <t>佐賀　大輪胡蝶蘭（3本立ち／45輪） 33,000円</t>
    <rPh sb="3" eb="5">
      <t>タイリン</t>
    </rPh>
    <rPh sb="10" eb="11">
      <t>ホン</t>
    </rPh>
    <rPh sb="11" eb="12">
      <t>タ</t>
    </rPh>
    <rPh sb="16" eb="17">
      <t>リン</t>
    </rPh>
    <rPh sb="25" eb="26">
      <t>エン</t>
    </rPh>
    <phoneticPr fontId="8"/>
  </si>
  <si>
    <t>佐賀　大輪胡蝶蘭（3本立ち／39輪） 27,500円</t>
    <rPh sb="3" eb="5">
      <t>タイリン</t>
    </rPh>
    <rPh sb="10" eb="11">
      <t>ホン</t>
    </rPh>
    <rPh sb="11" eb="12">
      <t>タ</t>
    </rPh>
    <rPh sb="16" eb="17">
      <t>リン</t>
    </rPh>
    <rPh sb="25" eb="26">
      <t>エン</t>
    </rPh>
    <phoneticPr fontId="8"/>
  </si>
  <si>
    <t>佐賀　大輪胡蝶蘭（3本立ち／33輪） 22,000円</t>
    <rPh sb="3" eb="5">
      <t>タイリン</t>
    </rPh>
    <rPh sb="10" eb="11">
      <t>ホン</t>
    </rPh>
    <rPh sb="11" eb="12">
      <t>タ</t>
    </rPh>
    <rPh sb="16" eb="17">
      <t>リン</t>
    </rPh>
    <rPh sb="25" eb="26">
      <t>エン</t>
    </rPh>
    <phoneticPr fontId="8"/>
  </si>
  <si>
    <t>佐賀　大輪胡蝶蘭（2本立ち／20輪） 20,900円</t>
    <rPh sb="3" eb="5">
      <t>タイリン</t>
    </rPh>
    <rPh sb="10" eb="11">
      <t>ホン</t>
    </rPh>
    <rPh sb="11" eb="12">
      <t>タ</t>
    </rPh>
    <rPh sb="16" eb="17">
      <t>リン</t>
    </rPh>
    <rPh sb="25" eb="26">
      <t>エン</t>
    </rPh>
    <phoneticPr fontId="8"/>
  </si>
  <si>
    <t>佐賀　ミディ胡蝶蘭（5本立ち／50輪） 25,300円</t>
    <rPh sb="15" eb="16">
      <t>ホン</t>
    </rPh>
    <rPh sb="16" eb="17">
      <t>タ</t>
    </rPh>
    <rPh sb="21" eb="22">
      <t>リンエン</t>
    </rPh>
    <phoneticPr fontId="8"/>
  </si>
  <si>
    <t>佐賀　ミディ胡蝶蘭（3本立ち／42輪）16,500円</t>
    <rPh sb="11" eb="12">
      <t>ホン</t>
    </rPh>
    <rPh sb="12" eb="13">
      <t>タ</t>
    </rPh>
    <rPh sb="17" eb="18">
      <t>リン</t>
    </rPh>
    <rPh sb="25" eb="26">
      <t>エン</t>
    </rPh>
    <phoneticPr fontId="8"/>
  </si>
  <si>
    <t>佐賀　ミディ胡蝶蘭（3本立ち／33輪）14,300円</t>
    <rPh sb="11" eb="12">
      <t>ホン</t>
    </rPh>
    <rPh sb="12" eb="13">
      <t>タ</t>
    </rPh>
    <rPh sb="17" eb="18">
      <t>リン</t>
    </rPh>
    <rPh sb="25" eb="26">
      <t>エン</t>
    </rPh>
    <phoneticPr fontId="8"/>
  </si>
  <si>
    <t>佐賀　ミディ胡蝶蘭（2本立ち／18輪）7,700円</t>
    <rPh sb="11" eb="12">
      <t>ホン</t>
    </rPh>
    <rPh sb="12" eb="13">
      <t>タ</t>
    </rPh>
    <rPh sb="17" eb="18">
      <t>リン</t>
    </rPh>
    <rPh sb="24" eb="25">
      <t>エン</t>
    </rPh>
    <phoneticPr fontId="8"/>
  </si>
  <si>
    <t>長崎　大輪胡蝶蘭（3本立ち／50輪） 41,800円</t>
    <rPh sb="3" eb="5">
      <t>タイリン</t>
    </rPh>
    <rPh sb="10" eb="11">
      <t>ホン</t>
    </rPh>
    <rPh sb="11" eb="12">
      <t>タ</t>
    </rPh>
    <rPh sb="16" eb="17">
      <t>リン</t>
    </rPh>
    <rPh sb="25" eb="26">
      <t>エン</t>
    </rPh>
    <phoneticPr fontId="8"/>
  </si>
  <si>
    <t>長崎　大輪胡蝶蘭（3本立ち／45輪） 33,000円</t>
    <rPh sb="3" eb="5">
      <t>タイリン</t>
    </rPh>
    <rPh sb="10" eb="11">
      <t>ホン</t>
    </rPh>
    <rPh sb="11" eb="12">
      <t>タ</t>
    </rPh>
    <rPh sb="16" eb="17">
      <t>リン</t>
    </rPh>
    <rPh sb="25" eb="26">
      <t>エン</t>
    </rPh>
    <phoneticPr fontId="8"/>
  </si>
  <si>
    <t>長崎　大輪胡蝶蘭（3本立ち／39輪） 27,500円</t>
    <rPh sb="3" eb="5">
      <t>タイリン</t>
    </rPh>
    <rPh sb="10" eb="11">
      <t>ホン</t>
    </rPh>
    <rPh sb="11" eb="12">
      <t>タ</t>
    </rPh>
    <rPh sb="16" eb="17">
      <t>リン</t>
    </rPh>
    <rPh sb="25" eb="26">
      <t>エン</t>
    </rPh>
    <phoneticPr fontId="8"/>
  </si>
  <si>
    <t>長崎　大輪胡蝶蘭（3本立ち／33輪） 22,000円</t>
    <rPh sb="3" eb="5">
      <t>タイリン</t>
    </rPh>
    <rPh sb="10" eb="11">
      <t>ホン</t>
    </rPh>
    <rPh sb="11" eb="12">
      <t>タ</t>
    </rPh>
    <rPh sb="16" eb="17">
      <t>リン</t>
    </rPh>
    <rPh sb="25" eb="26">
      <t>エン</t>
    </rPh>
    <phoneticPr fontId="8"/>
  </si>
  <si>
    <t>長崎　大輪胡蝶蘭（2本立ち／20輪） 20,900円</t>
    <rPh sb="3" eb="5">
      <t>タイリン</t>
    </rPh>
    <rPh sb="10" eb="11">
      <t>ホン</t>
    </rPh>
    <rPh sb="11" eb="12">
      <t>タ</t>
    </rPh>
    <rPh sb="16" eb="17">
      <t>リン</t>
    </rPh>
    <rPh sb="25" eb="26">
      <t>エン</t>
    </rPh>
    <phoneticPr fontId="8"/>
  </si>
  <si>
    <t>長崎　ミディ胡蝶蘭（5本立ち／50輪） 25,300円</t>
    <rPh sb="15" eb="16">
      <t>ホン</t>
    </rPh>
    <rPh sb="16" eb="17">
      <t>タ</t>
    </rPh>
    <rPh sb="21" eb="22">
      <t>リンエン</t>
    </rPh>
    <phoneticPr fontId="8"/>
  </si>
  <si>
    <t>長崎　ミディ胡蝶蘭（3本立ち／42輪）16,500円</t>
    <rPh sb="11" eb="12">
      <t>ホン</t>
    </rPh>
    <rPh sb="12" eb="13">
      <t>タ</t>
    </rPh>
    <rPh sb="17" eb="18">
      <t>リン</t>
    </rPh>
    <rPh sb="25" eb="26">
      <t>エン</t>
    </rPh>
    <phoneticPr fontId="8"/>
  </si>
  <si>
    <t>長崎　ミディ胡蝶蘭（3本立ち／33輪）14,300円</t>
    <rPh sb="11" eb="12">
      <t>ホン</t>
    </rPh>
    <rPh sb="12" eb="13">
      <t>タ</t>
    </rPh>
    <rPh sb="17" eb="18">
      <t>リン</t>
    </rPh>
    <rPh sb="25" eb="26">
      <t>エン</t>
    </rPh>
    <phoneticPr fontId="8"/>
  </si>
  <si>
    <t>長崎　ミディ胡蝶蘭（2本立ち／18輪）7,700円</t>
    <rPh sb="11" eb="12">
      <t>ホン</t>
    </rPh>
    <rPh sb="12" eb="13">
      <t>タ</t>
    </rPh>
    <rPh sb="17" eb="18">
      <t>リン</t>
    </rPh>
    <rPh sb="24" eb="25">
      <t>エン</t>
    </rPh>
    <phoneticPr fontId="8"/>
  </si>
  <si>
    <t>熊本　大輪胡蝶蘭（3本立ち／50輪） 41,800円</t>
    <rPh sb="3" eb="5">
      <t>タイリン</t>
    </rPh>
    <rPh sb="10" eb="11">
      <t>ホン</t>
    </rPh>
    <rPh sb="11" eb="12">
      <t>タ</t>
    </rPh>
    <rPh sb="16" eb="17">
      <t>リン</t>
    </rPh>
    <rPh sb="25" eb="26">
      <t>エン</t>
    </rPh>
    <phoneticPr fontId="8"/>
  </si>
  <si>
    <t>熊本　大輪胡蝶蘭（3本立ち／45輪） 33,000円</t>
    <rPh sb="3" eb="5">
      <t>タイリン</t>
    </rPh>
    <rPh sb="10" eb="11">
      <t>ホン</t>
    </rPh>
    <rPh sb="11" eb="12">
      <t>タ</t>
    </rPh>
    <rPh sb="16" eb="17">
      <t>リン</t>
    </rPh>
    <rPh sb="25" eb="26">
      <t>エン</t>
    </rPh>
    <phoneticPr fontId="8"/>
  </si>
  <si>
    <t>熊本　大輪胡蝶蘭（3本立ち／39輪） 27,500円</t>
    <rPh sb="3" eb="5">
      <t>タイリン</t>
    </rPh>
    <rPh sb="10" eb="11">
      <t>ホン</t>
    </rPh>
    <rPh sb="11" eb="12">
      <t>タ</t>
    </rPh>
    <rPh sb="16" eb="17">
      <t>リン</t>
    </rPh>
    <rPh sb="25" eb="26">
      <t>エン</t>
    </rPh>
    <phoneticPr fontId="8"/>
  </si>
  <si>
    <t>熊本　大輪胡蝶蘭（3本立ち／33輪） 22,000円</t>
    <rPh sb="3" eb="5">
      <t>タイリン</t>
    </rPh>
    <rPh sb="10" eb="11">
      <t>ホン</t>
    </rPh>
    <rPh sb="11" eb="12">
      <t>タ</t>
    </rPh>
    <rPh sb="16" eb="17">
      <t>リン</t>
    </rPh>
    <rPh sb="25" eb="26">
      <t>エン</t>
    </rPh>
    <phoneticPr fontId="8"/>
  </si>
  <si>
    <t>熊本　大輪胡蝶蘭（2本立ち／20輪） 20,900円</t>
    <rPh sb="3" eb="5">
      <t>タイリン</t>
    </rPh>
    <rPh sb="10" eb="11">
      <t>ホン</t>
    </rPh>
    <rPh sb="11" eb="12">
      <t>タ</t>
    </rPh>
    <rPh sb="16" eb="17">
      <t>リン</t>
    </rPh>
    <rPh sb="25" eb="26">
      <t>エン</t>
    </rPh>
    <phoneticPr fontId="8"/>
  </si>
  <si>
    <t>熊本　ミディ胡蝶蘭（5本立ち／50輪） 25,300円</t>
    <rPh sb="15" eb="16">
      <t>ホン</t>
    </rPh>
    <rPh sb="16" eb="17">
      <t>タ</t>
    </rPh>
    <rPh sb="21" eb="22">
      <t>リンエン</t>
    </rPh>
    <phoneticPr fontId="8"/>
  </si>
  <si>
    <t>熊本　ミディ胡蝶蘭（3本立ち／42輪）16,500円</t>
    <rPh sb="11" eb="12">
      <t>ホン</t>
    </rPh>
    <rPh sb="12" eb="13">
      <t>タ</t>
    </rPh>
    <rPh sb="17" eb="18">
      <t>リン</t>
    </rPh>
    <rPh sb="25" eb="26">
      <t>エン</t>
    </rPh>
    <phoneticPr fontId="8"/>
  </si>
  <si>
    <t>熊本　ミディ胡蝶蘭（3本立ち／33輪）14,300円</t>
    <rPh sb="11" eb="12">
      <t>ホン</t>
    </rPh>
    <rPh sb="12" eb="13">
      <t>タ</t>
    </rPh>
    <rPh sb="17" eb="18">
      <t>リン</t>
    </rPh>
    <rPh sb="25" eb="26">
      <t>エン</t>
    </rPh>
    <phoneticPr fontId="8"/>
  </si>
  <si>
    <t>熊本　ミディ胡蝶蘭（2本立ち／18輪）7,700円</t>
    <rPh sb="11" eb="12">
      <t>ホン</t>
    </rPh>
    <rPh sb="12" eb="13">
      <t>タ</t>
    </rPh>
    <rPh sb="17" eb="18">
      <t>リン</t>
    </rPh>
    <rPh sb="24" eb="25">
      <t>エン</t>
    </rPh>
    <phoneticPr fontId="8"/>
  </si>
  <si>
    <t>大分　大輪胡蝶蘭（3本立ち／50輪） 41,800円</t>
    <rPh sb="3" eb="5">
      <t>タイリン</t>
    </rPh>
    <rPh sb="10" eb="11">
      <t>ホン</t>
    </rPh>
    <rPh sb="11" eb="12">
      <t>タ</t>
    </rPh>
    <rPh sb="16" eb="17">
      <t>リン</t>
    </rPh>
    <rPh sb="25" eb="26">
      <t>エン</t>
    </rPh>
    <phoneticPr fontId="8"/>
  </si>
  <si>
    <t>大分　大輪胡蝶蘭（3本立ち／45輪） 33,000円</t>
    <rPh sb="3" eb="5">
      <t>タイリン</t>
    </rPh>
    <rPh sb="10" eb="11">
      <t>ホン</t>
    </rPh>
    <rPh sb="11" eb="12">
      <t>タ</t>
    </rPh>
    <rPh sb="16" eb="17">
      <t>リン</t>
    </rPh>
    <rPh sb="25" eb="26">
      <t>エン</t>
    </rPh>
    <phoneticPr fontId="8"/>
  </si>
  <si>
    <t>大分　大輪胡蝶蘭（3本立ち／39輪） 27,500円</t>
    <rPh sb="3" eb="5">
      <t>タイリン</t>
    </rPh>
    <rPh sb="10" eb="11">
      <t>ホン</t>
    </rPh>
    <rPh sb="11" eb="12">
      <t>タ</t>
    </rPh>
    <rPh sb="16" eb="17">
      <t>リン</t>
    </rPh>
    <rPh sb="25" eb="26">
      <t>エン</t>
    </rPh>
    <phoneticPr fontId="8"/>
  </si>
  <si>
    <t>大分　大輪胡蝶蘭（3本立ち／33輪） 22,000円</t>
    <rPh sb="3" eb="5">
      <t>タイリン</t>
    </rPh>
    <rPh sb="10" eb="11">
      <t>ホン</t>
    </rPh>
    <rPh sb="11" eb="12">
      <t>タ</t>
    </rPh>
    <rPh sb="16" eb="17">
      <t>リン</t>
    </rPh>
    <rPh sb="25" eb="26">
      <t>エン</t>
    </rPh>
    <phoneticPr fontId="8"/>
  </si>
  <si>
    <t>大分　大輪胡蝶蘭（2本立ち／20輪） 20,900円</t>
    <rPh sb="3" eb="5">
      <t>タイリン</t>
    </rPh>
    <rPh sb="10" eb="11">
      <t>ホン</t>
    </rPh>
    <rPh sb="11" eb="12">
      <t>タ</t>
    </rPh>
    <rPh sb="16" eb="17">
      <t>リン</t>
    </rPh>
    <rPh sb="25" eb="26">
      <t>エン</t>
    </rPh>
    <phoneticPr fontId="8"/>
  </si>
  <si>
    <t>大分　ミディ胡蝶蘭（5本立ち／50輪） 25,300円</t>
    <rPh sb="15" eb="16">
      <t>ホン</t>
    </rPh>
    <rPh sb="16" eb="17">
      <t>タ</t>
    </rPh>
    <rPh sb="21" eb="22">
      <t>リンエン</t>
    </rPh>
    <phoneticPr fontId="8"/>
  </si>
  <si>
    <t>大分　ミディ胡蝶蘭（3本立ち／42輪）16,500円</t>
    <rPh sb="11" eb="12">
      <t>ホン</t>
    </rPh>
    <rPh sb="12" eb="13">
      <t>タ</t>
    </rPh>
    <rPh sb="17" eb="18">
      <t>リン</t>
    </rPh>
    <rPh sb="25" eb="26">
      <t>エン</t>
    </rPh>
    <phoneticPr fontId="8"/>
  </si>
  <si>
    <t>大分　ミディ胡蝶蘭（3本立ち／33輪）14,300円</t>
    <rPh sb="11" eb="12">
      <t>ホン</t>
    </rPh>
    <rPh sb="12" eb="13">
      <t>タ</t>
    </rPh>
    <rPh sb="17" eb="18">
      <t>リン</t>
    </rPh>
    <rPh sb="25" eb="26">
      <t>エン</t>
    </rPh>
    <phoneticPr fontId="8"/>
  </si>
  <si>
    <t>大分　ミディ胡蝶蘭（2本立ち／18輪）7,700円</t>
    <rPh sb="11" eb="12">
      <t>ホン</t>
    </rPh>
    <rPh sb="12" eb="13">
      <t>タ</t>
    </rPh>
    <rPh sb="17" eb="18">
      <t>リン</t>
    </rPh>
    <rPh sb="24" eb="25">
      <t>エン</t>
    </rPh>
    <phoneticPr fontId="8"/>
  </si>
  <si>
    <t>宮崎　大輪胡蝶蘭（3本立ち／50輪） 41,800円</t>
    <rPh sb="3" eb="5">
      <t>タイリン</t>
    </rPh>
    <rPh sb="10" eb="11">
      <t>ホン</t>
    </rPh>
    <rPh sb="11" eb="12">
      <t>タ</t>
    </rPh>
    <rPh sb="16" eb="17">
      <t>リン</t>
    </rPh>
    <rPh sb="25" eb="26">
      <t>エン</t>
    </rPh>
    <phoneticPr fontId="8"/>
  </si>
  <si>
    <t>宮崎　大輪胡蝶蘭（3本立ち／45輪） 33,000円</t>
    <rPh sb="3" eb="5">
      <t>タイリン</t>
    </rPh>
    <rPh sb="10" eb="11">
      <t>ホン</t>
    </rPh>
    <rPh sb="11" eb="12">
      <t>タ</t>
    </rPh>
    <rPh sb="16" eb="17">
      <t>リン</t>
    </rPh>
    <rPh sb="25" eb="26">
      <t>エン</t>
    </rPh>
    <phoneticPr fontId="8"/>
  </si>
  <si>
    <t>宮崎　大輪胡蝶蘭（3本立ち／39輪） 27,500円</t>
    <rPh sb="3" eb="5">
      <t>タイリン</t>
    </rPh>
    <rPh sb="10" eb="11">
      <t>ホン</t>
    </rPh>
    <rPh sb="11" eb="12">
      <t>タ</t>
    </rPh>
    <rPh sb="16" eb="17">
      <t>リン</t>
    </rPh>
    <rPh sb="25" eb="26">
      <t>エン</t>
    </rPh>
    <phoneticPr fontId="8"/>
  </si>
  <si>
    <t>宮崎　大輪胡蝶蘭（3本立ち／33輪） 22,000円</t>
    <rPh sb="3" eb="5">
      <t>タイリン</t>
    </rPh>
    <rPh sb="10" eb="11">
      <t>ホン</t>
    </rPh>
    <rPh sb="11" eb="12">
      <t>タ</t>
    </rPh>
    <rPh sb="16" eb="17">
      <t>リン</t>
    </rPh>
    <rPh sb="25" eb="26">
      <t>エン</t>
    </rPh>
    <phoneticPr fontId="8"/>
  </si>
  <si>
    <t>宮崎　大輪胡蝶蘭（2本立ち／20輪） 20,900円</t>
    <rPh sb="3" eb="5">
      <t>タイリン</t>
    </rPh>
    <rPh sb="10" eb="11">
      <t>ホン</t>
    </rPh>
    <rPh sb="11" eb="12">
      <t>タ</t>
    </rPh>
    <rPh sb="16" eb="17">
      <t>リン</t>
    </rPh>
    <rPh sb="25" eb="26">
      <t>エン</t>
    </rPh>
    <phoneticPr fontId="8"/>
  </si>
  <si>
    <t>宮崎　ミディ胡蝶蘭（5本立ち／50輪） 25,300円</t>
    <rPh sb="15" eb="16">
      <t>ホン</t>
    </rPh>
    <rPh sb="16" eb="17">
      <t>タ</t>
    </rPh>
    <rPh sb="21" eb="22">
      <t>リンエン</t>
    </rPh>
    <phoneticPr fontId="8"/>
  </si>
  <si>
    <t>宮崎　ミディ胡蝶蘭（3本立ち／42輪）16,500円</t>
    <rPh sb="11" eb="12">
      <t>ホン</t>
    </rPh>
    <rPh sb="12" eb="13">
      <t>タ</t>
    </rPh>
    <rPh sb="17" eb="18">
      <t>リン</t>
    </rPh>
    <rPh sb="25" eb="26">
      <t>エン</t>
    </rPh>
    <phoneticPr fontId="8"/>
  </si>
  <si>
    <t>宮崎　ミディ胡蝶蘭（3本立ち／33輪）14,300円</t>
    <rPh sb="11" eb="12">
      <t>ホン</t>
    </rPh>
    <rPh sb="12" eb="13">
      <t>タ</t>
    </rPh>
    <rPh sb="17" eb="18">
      <t>リン</t>
    </rPh>
    <rPh sb="25" eb="26">
      <t>エン</t>
    </rPh>
    <phoneticPr fontId="8"/>
  </si>
  <si>
    <t>宮崎　ミディ胡蝶蘭（2本立ち／18輪）7,700円</t>
    <rPh sb="11" eb="12">
      <t>ホン</t>
    </rPh>
    <rPh sb="12" eb="13">
      <t>タ</t>
    </rPh>
    <rPh sb="17" eb="18">
      <t>リン</t>
    </rPh>
    <rPh sb="24" eb="25">
      <t>エン</t>
    </rPh>
    <phoneticPr fontId="8"/>
  </si>
  <si>
    <t>鹿児島　大輪胡蝶蘭（3本立ち／50輪） 41,800円</t>
    <rPh sb="4" eb="6">
      <t>タイリン</t>
    </rPh>
    <rPh sb="11" eb="12">
      <t>ホン</t>
    </rPh>
    <rPh sb="12" eb="13">
      <t>タ</t>
    </rPh>
    <rPh sb="17" eb="18">
      <t>リン</t>
    </rPh>
    <rPh sb="26" eb="27">
      <t>エン</t>
    </rPh>
    <phoneticPr fontId="8"/>
  </si>
  <si>
    <t>鹿児島　大輪胡蝶蘭（3本立ち／45輪） 33,000円</t>
    <rPh sb="4" eb="6">
      <t>タイリン</t>
    </rPh>
    <rPh sb="11" eb="12">
      <t>ホン</t>
    </rPh>
    <rPh sb="12" eb="13">
      <t>タ</t>
    </rPh>
    <rPh sb="17" eb="18">
      <t>リン</t>
    </rPh>
    <rPh sb="26" eb="27">
      <t>エン</t>
    </rPh>
    <phoneticPr fontId="8"/>
  </si>
  <si>
    <t>鹿児島　大輪胡蝶蘭（3本立ち／39輪） 27,500円</t>
    <rPh sb="4" eb="6">
      <t>タイリン</t>
    </rPh>
    <rPh sb="11" eb="12">
      <t>ホン</t>
    </rPh>
    <rPh sb="12" eb="13">
      <t>タ</t>
    </rPh>
    <rPh sb="17" eb="18">
      <t>リン</t>
    </rPh>
    <rPh sb="26" eb="27">
      <t>エン</t>
    </rPh>
    <phoneticPr fontId="8"/>
  </si>
  <si>
    <t>鹿児島　大輪胡蝶蘭（3本立ち／33輪） 22,000円</t>
    <rPh sb="4" eb="6">
      <t>タイリン</t>
    </rPh>
    <rPh sb="11" eb="12">
      <t>ホン</t>
    </rPh>
    <rPh sb="12" eb="13">
      <t>タ</t>
    </rPh>
    <rPh sb="17" eb="18">
      <t>リン</t>
    </rPh>
    <rPh sb="26" eb="27">
      <t>エン</t>
    </rPh>
    <phoneticPr fontId="8"/>
  </si>
  <si>
    <t>鹿児島　大輪胡蝶蘭（2本立ち／20輪） 20,900円</t>
    <rPh sb="4" eb="6">
      <t>タイリン</t>
    </rPh>
    <rPh sb="11" eb="12">
      <t>ホン</t>
    </rPh>
    <rPh sb="12" eb="13">
      <t>タ</t>
    </rPh>
    <rPh sb="17" eb="18">
      <t>リン</t>
    </rPh>
    <rPh sb="26" eb="27">
      <t>エン</t>
    </rPh>
    <phoneticPr fontId="8"/>
  </si>
  <si>
    <t>鹿児島　ミディ胡蝶蘭（5本立ち／50輪） 25,300円</t>
    <rPh sb="16" eb="17">
      <t>ホン</t>
    </rPh>
    <rPh sb="17" eb="18">
      <t>タ</t>
    </rPh>
    <rPh sb="22" eb="23">
      <t>リンエン</t>
    </rPh>
    <phoneticPr fontId="8"/>
  </si>
  <si>
    <t>鹿児島　ミディ胡蝶蘭（3本立ち／42輪）16,500円</t>
    <rPh sb="12" eb="13">
      <t>ホン</t>
    </rPh>
    <rPh sb="13" eb="14">
      <t>タ</t>
    </rPh>
    <rPh sb="18" eb="19">
      <t>リン</t>
    </rPh>
    <rPh sb="26" eb="27">
      <t>エン</t>
    </rPh>
    <phoneticPr fontId="8"/>
  </si>
  <si>
    <t>鹿児島　ミディ胡蝶蘭（3本立ち／33輪）14,300円</t>
    <rPh sb="12" eb="13">
      <t>ホン</t>
    </rPh>
    <rPh sb="13" eb="14">
      <t>タ</t>
    </rPh>
    <rPh sb="18" eb="19">
      <t>リン</t>
    </rPh>
    <rPh sb="26" eb="27">
      <t>エン</t>
    </rPh>
    <phoneticPr fontId="8"/>
  </si>
  <si>
    <t>鹿児島　ミディ胡蝶蘭（2本立ち／18輪）7,700円</t>
    <rPh sb="12" eb="13">
      <t>ホン</t>
    </rPh>
    <rPh sb="13" eb="14">
      <t>タ</t>
    </rPh>
    <rPh sb="18" eb="19">
      <t>リン</t>
    </rPh>
    <rPh sb="25" eb="26">
      <t>エン</t>
    </rPh>
    <phoneticPr fontId="8"/>
  </si>
  <si>
    <t>京都　大輪胡蝶蘭（3本立ち／50輪） 41,800円</t>
    <rPh sb="3" eb="5">
      <t>タイリン</t>
    </rPh>
    <rPh sb="10" eb="11">
      <t>ホン</t>
    </rPh>
    <rPh sb="11" eb="12">
      <t>タ</t>
    </rPh>
    <rPh sb="16" eb="17">
      <t>リン</t>
    </rPh>
    <rPh sb="25" eb="26">
      <t>エン</t>
    </rPh>
    <phoneticPr fontId="8"/>
  </si>
  <si>
    <t>京都　大輪胡蝶蘭（3本立ち／45輪） 33,000円</t>
    <rPh sb="3" eb="5">
      <t>タイリン</t>
    </rPh>
    <rPh sb="10" eb="11">
      <t>ホン</t>
    </rPh>
    <rPh sb="11" eb="12">
      <t>タ</t>
    </rPh>
    <rPh sb="16" eb="17">
      <t>リン</t>
    </rPh>
    <rPh sb="25" eb="26">
      <t>エン</t>
    </rPh>
    <phoneticPr fontId="8"/>
  </si>
  <si>
    <t>京都　大輪胡蝶蘭（3本立ち／39輪） 27,500円</t>
    <rPh sb="3" eb="5">
      <t>タイリン</t>
    </rPh>
    <rPh sb="10" eb="11">
      <t>ホン</t>
    </rPh>
    <rPh sb="11" eb="12">
      <t>タ</t>
    </rPh>
    <rPh sb="16" eb="17">
      <t>リン</t>
    </rPh>
    <rPh sb="25" eb="26">
      <t>エン</t>
    </rPh>
    <phoneticPr fontId="8"/>
  </si>
  <si>
    <t>京都　大輪胡蝶蘭（3本立ち／33輪） 22,000円</t>
    <rPh sb="3" eb="5">
      <t>タイリン</t>
    </rPh>
    <rPh sb="10" eb="11">
      <t>ホン</t>
    </rPh>
    <rPh sb="11" eb="12">
      <t>タ</t>
    </rPh>
    <rPh sb="16" eb="17">
      <t>リン</t>
    </rPh>
    <rPh sb="25" eb="26">
      <t>エン</t>
    </rPh>
    <phoneticPr fontId="8"/>
  </si>
  <si>
    <t>京都　大輪胡蝶蘭（2本立ち／20輪） 20,900円</t>
    <rPh sb="3" eb="5">
      <t>タイリン</t>
    </rPh>
    <rPh sb="10" eb="11">
      <t>ホン</t>
    </rPh>
    <rPh sb="11" eb="12">
      <t>タ</t>
    </rPh>
    <rPh sb="16" eb="17">
      <t>リン</t>
    </rPh>
    <rPh sb="25" eb="26">
      <t>エン</t>
    </rPh>
    <phoneticPr fontId="8"/>
  </si>
  <si>
    <t>京都　ミディ胡蝶蘭（5本立ち／50輪） 25,300円</t>
    <rPh sb="15" eb="16">
      <t>ホン</t>
    </rPh>
    <rPh sb="16" eb="17">
      <t>タ</t>
    </rPh>
    <rPh sb="21" eb="22">
      <t>リンエン</t>
    </rPh>
    <phoneticPr fontId="8"/>
  </si>
  <si>
    <t>京都　ミディ胡蝶蘭（3本立ち／42輪）16,500円</t>
    <rPh sb="11" eb="12">
      <t>ホン</t>
    </rPh>
    <rPh sb="12" eb="13">
      <t>タ</t>
    </rPh>
    <rPh sb="17" eb="18">
      <t>リン</t>
    </rPh>
    <rPh sb="25" eb="26">
      <t>エン</t>
    </rPh>
    <phoneticPr fontId="8"/>
  </si>
  <si>
    <t>京都　ミディ胡蝶蘭（3本立ち／33輪）14,300円</t>
    <rPh sb="11" eb="12">
      <t>ホン</t>
    </rPh>
    <rPh sb="12" eb="13">
      <t>タ</t>
    </rPh>
    <rPh sb="17" eb="18">
      <t>リン</t>
    </rPh>
    <rPh sb="25" eb="26">
      <t>エン</t>
    </rPh>
    <phoneticPr fontId="8"/>
  </si>
  <si>
    <t>京都　ミディ胡蝶蘭（2本立ち／18輪）7,700円</t>
    <rPh sb="11" eb="12">
      <t>ホン</t>
    </rPh>
    <rPh sb="12" eb="13">
      <t>タ</t>
    </rPh>
    <rPh sb="17" eb="18">
      <t>リン</t>
    </rPh>
    <rPh sb="24" eb="25">
      <t>エン</t>
    </rPh>
    <phoneticPr fontId="8"/>
  </si>
  <si>
    <t>大阪　大輪胡蝶蘭（3本立ち／50輪） 41,800円</t>
    <rPh sb="3" eb="5">
      <t>タイリン</t>
    </rPh>
    <rPh sb="10" eb="11">
      <t>ホン</t>
    </rPh>
    <rPh sb="11" eb="12">
      <t>タ</t>
    </rPh>
    <rPh sb="16" eb="17">
      <t>リン</t>
    </rPh>
    <rPh sb="25" eb="26">
      <t>エン</t>
    </rPh>
    <phoneticPr fontId="8"/>
  </si>
  <si>
    <t>大阪　大輪胡蝶蘭（3本立ち／45輪） 33,000円</t>
    <rPh sb="3" eb="5">
      <t>タイリン</t>
    </rPh>
    <rPh sb="10" eb="11">
      <t>ホン</t>
    </rPh>
    <rPh sb="11" eb="12">
      <t>タ</t>
    </rPh>
    <rPh sb="16" eb="17">
      <t>リン</t>
    </rPh>
    <rPh sb="25" eb="26">
      <t>エン</t>
    </rPh>
    <phoneticPr fontId="8"/>
  </si>
  <si>
    <t>大阪　大輪胡蝶蘭（3本立ち／39輪） 27,500円</t>
    <rPh sb="3" eb="5">
      <t>タイリン</t>
    </rPh>
    <rPh sb="10" eb="11">
      <t>ホン</t>
    </rPh>
    <rPh sb="11" eb="12">
      <t>タ</t>
    </rPh>
    <rPh sb="16" eb="17">
      <t>リン</t>
    </rPh>
    <rPh sb="25" eb="26">
      <t>エン</t>
    </rPh>
    <phoneticPr fontId="8"/>
  </si>
  <si>
    <t>大阪　大輪胡蝶蘭（3本立ち／33輪） 22,000円</t>
    <rPh sb="3" eb="5">
      <t>タイリン</t>
    </rPh>
    <rPh sb="10" eb="11">
      <t>ホン</t>
    </rPh>
    <rPh sb="11" eb="12">
      <t>タ</t>
    </rPh>
    <rPh sb="16" eb="17">
      <t>リン</t>
    </rPh>
    <rPh sb="25" eb="26">
      <t>エン</t>
    </rPh>
    <phoneticPr fontId="8"/>
  </si>
  <si>
    <t>大阪　大輪胡蝶蘭（2本立ち／20輪） 20,900円</t>
    <rPh sb="3" eb="5">
      <t>タイリン</t>
    </rPh>
    <rPh sb="10" eb="11">
      <t>ホン</t>
    </rPh>
    <rPh sb="11" eb="12">
      <t>タ</t>
    </rPh>
    <rPh sb="16" eb="17">
      <t>リン</t>
    </rPh>
    <rPh sb="25" eb="26">
      <t>エン</t>
    </rPh>
    <phoneticPr fontId="8"/>
  </si>
  <si>
    <t>大阪　ミディ胡蝶蘭（5本立ち／50輪） 25,300円</t>
    <rPh sb="15" eb="16">
      <t>ホン</t>
    </rPh>
    <rPh sb="16" eb="17">
      <t>タ</t>
    </rPh>
    <rPh sb="21" eb="22">
      <t>リンエン</t>
    </rPh>
    <phoneticPr fontId="8"/>
  </si>
  <si>
    <t>大阪　ミディ胡蝶蘭（3本立ち／42輪）16,500円</t>
    <rPh sb="11" eb="12">
      <t>ホン</t>
    </rPh>
    <rPh sb="12" eb="13">
      <t>タ</t>
    </rPh>
    <rPh sb="17" eb="18">
      <t>リン</t>
    </rPh>
    <rPh sb="25" eb="26">
      <t>エン</t>
    </rPh>
    <phoneticPr fontId="8"/>
  </si>
  <si>
    <t>大阪　ミディ胡蝶蘭（3本立ち／33輪）14,300円</t>
    <rPh sb="11" eb="12">
      <t>ホン</t>
    </rPh>
    <rPh sb="12" eb="13">
      <t>タ</t>
    </rPh>
    <rPh sb="17" eb="18">
      <t>リン</t>
    </rPh>
    <rPh sb="25" eb="26">
      <t>エン</t>
    </rPh>
    <phoneticPr fontId="8"/>
  </si>
  <si>
    <t>大阪　ミディ胡蝶蘭（2本立ち／18輪）7,700円</t>
    <rPh sb="11" eb="12">
      <t>ホン</t>
    </rPh>
    <rPh sb="12" eb="13">
      <t>タ</t>
    </rPh>
    <rPh sb="17" eb="18">
      <t>リン</t>
    </rPh>
    <rPh sb="24" eb="25">
      <t>エン</t>
    </rPh>
    <phoneticPr fontId="8"/>
  </si>
  <si>
    <t>関東</t>
    <rPh sb="0" eb="2">
      <t>カントウ</t>
    </rPh>
    <phoneticPr fontId="9"/>
  </si>
  <si>
    <t>北海道</t>
    <rPh sb="0" eb="3">
      <t>ホッカイドウ</t>
    </rPh>
    <phoneticPr fontId="9"/>
  </si>
  <si>
    <t>南東北</t>
    <rPh sb="0" eb="1">
      <t>ミナミ</t>
    </rPh>
    <rPh sb="1" eb="3">
      <t>トウホク</t>
    </rPh>
    <phoneticPr fontId="9"/>
  </si>
  <si>
    <t>北東北</t>
    <rPh sb="0" eb="1">
      <t>キタ</t>
    </rPh>
    <rPh sb="1" eb="3">
      <t>トウホク</t>
    </rPh>
    <phoneticPr fontId="9"/>
  </si>
  <si>
    <t>信越
北陸
東海</t>
    <rPh sb="0" eb="2">
      <t>シンエツ</t>
    </rPh>
    <phoneticPr fontId="8"/>
  </si>
  <si>
    <t>関西</t>
    <rPh sb="0" eb="2">
      <t>カンサイ</t>
    </rPh>
    <phoneticPr fontId="9"/>
  </si>
  <si>
    <t>四国</t>
    <rPh sb="0" eb="2">
      <t>シコク</t>
    </rPh>
    <phoneticPr fontId="9"/>
  </si>
  <si>
    <t>南九州</t>
    <rPh sb="0" eb="1">
      <t>ミナミ</t>
    </rPh>
    <rPh sb="1" eb="3">
      <t>キュウシュウ</t>
    </rPh>
    <phoneticPr fontId="9"/>
  </si>
  <si>
    <t>梱包料</t>
    <rPh sb="0" eb="3">
      <t>コンポウリョウ</t>
    </rPh>
    <phoneticPr fontId="8"/>
  </si>
  <si>
    <t>ラッピング</t>
    <phoneticPr fontId="8"/>
  </si>
  <si>
    <t>選択</t>
    <rPh sb="0" eb="2">
      <t>センタク</t>
    </rPh>
    <phoneticPr fontId="8"/>
  </si>
  <si>
    <t>胡蝶蘭配送料</t>
    <rPh sb="0" eb="3">
      <t>コチョウラン</t>
    </rPh>
    <rPh sb="3" eb="6">
      <t>ハイソウリョウ</t>
    </rPh>
    <phoneticPr fontId="8"/>
  </si>
  <si>
    <t>商品一覧</t>
    <rPh sb="0" eb="2">
      <t>ショウヒン</t>
    </rPh>
    <rPh sb="2" eb="4">
      <t>イチラン</t>
    </rPh>
    <phoneticPr fontId="8"/>
  </si>
  <si>
    <t>宅配便　配送料金</t>
    <rPh sb="0" eb="3">
      <t>タクハイビン</t>
    </rPh>
    <rPh sb="4" eb="7">
      <t>ハイソウリョウ</t>
    </rPh>
    <rPh sb="7" eb="8">
      <t>キン</t>
    </rPh>
    <phoneticPr fontId="8"/>
  </si>
  <si>
    <t>基本</t>
    <rPh sb="0" eb="2">
      <t>キホン</t>
    </rPh>
    <phoneticPr fontId="8"/>
  </si>
  <si>
    <t>都内一部</t>
    <rPh sb="0" eb="2">
      <t>トナイ</t>
    </rPh>
    <rPh sb="2" eb="4">
      <t>イチブ</t>
    </rPh>
    <phoneticPr fontId="8"/>
  </si>
  <si>
    <t>配送可能</t>
    <rPh sb="0" eb="2">
      <t>ハイソウ</t>
    </rPh>
    <rPh sb="2" eb="4">
      <t>カノウ</t>
    </rPh>
    <phoneticPr fontId="8"/>
  </si>
  <si>
    <t>配送不可</t>
    <rPh sb="0" eb="2">
      <t>ハイソウ</t>
    </rPh>
    <rPh sb="2" eb="4">
      <t>フカ</t>
    </rPh>
    <phoneticPr fontId="8"/>
  </si>
  <si>
    <t>メール送付先</t>
    <rPh sb="3" eb="5">
      <t>ソウフ</t>
    </rPh>
    <rPh sb="5" eb="6">
      <t>サキ</t>
    </rPh>
    <phoneticPr fontId="8"/>
  </si>
  <si>
    <t>メール本文</t>
    <rPh sb="3" eb="5">
      <t>ホンブン</t>
    </rPh>
    <phoneticPr fontId="8"/>
  </si>
  <si>
    <t>注文担当者様
お世話になっております。
新規注文を添付にてお送りいたしますので、ご対応よろしくお願いいたします。</t>
    <rPh sb="0" eb="2">
      <t>チュウモン</t>
    </rPh>
    <rPh sb="2" eb="5">
      <t>タントウシャ</t>
    </rPh>
    <rPh sb="5" eb="6">
      <t>サマ</t>
    </rPh>
    <rPh sb="9" eb="11">
      <t>セワ</t>
    </rPh>
    <rPh sb="21" eb="23">
      <t>シンキ</t>
    </rPh>
    <rPh sb="23" eb="25">
      <t>チュウモン</t>
    </rPh>
    <rPh sb="26" eb="28">
      <t>テンプ</t>
    </rPh>
    <rPh sb="31" eb="32">
      <t>オク</t>
    </rPh>
    <rPh sb="42" eb="44">
      <t>タイオウ</t>
    </rPh>
    <phoneticPr fontId="8"/>
  </si>
  <si>
    <r>
      <t>配送</t>
    </r>
    <r>
      <rPr>
        <b/>
        <sz val="14"/>
        <color rgb="FF0070C0"/>
        <rFont val="Meiryo UI"/>
        <family val="3"/>
        <charset val="128"/>
      </rPr>
      <t>OK</t>
    </r>
    <r>
      <rPr>
        <b/>
        <sz val="11"/>
        <color theme="1" tint="0.249977111117893"/>
        <rFont val="Meiryo UI"/>
        <family val="3"/>
        <charset val="128"/>
      </rPr>
      <t>商品</t>
    </r>
    <phoneticPr fontId="8"/>
  </si>
  <si>
    <r>
      <t>配送</t>
    </r>
    <r>
      <rPr>
        <b/>
        <sz val="14"/>
        <color rgb="FFC00000"/>
        <rFont val="Meiryo UI"/>
        <family val="3"/>
        <charset val="128"/>
      </rPr>
      <t>NG</t>
    </r>
    <r>
      <rPr>
        <b/>
        <sz val="11"/>
        <color theme="1" tint="0.249977111117893"/>
        <rFont val="Meiryo UI"/>
        <family val="3"/>
        <charset val="128"/>
      </rPr>
      <t>商品</t>
    </r>
    <phoneticPr fontId="8"/>
  </si>
  <si>
    <r>
      <rPr>
        <sz val="12"/>
        <color theme="1" tint="0.249977111117893"/>
        <rFont val="Meiryo UI"/>
        <family val="3"/>
        <charset val="128"/>
      </rPr>
      <t>33,000円～</t>
    </r>
    <r>
      <rPr>
        <sz val="11"/>
        <color theme="1" tint="0.249977111117893"/>
        <rFont val="Meiryo UI"/>
        <family val="3"/>
        <charset val="128"/>
      </rPr>
      <t>　</t>
    </r>
    <r>
      <rPr>
        <sz val="9"/>
        <color theme="1" tint="0.249977111117893"/>
        <rFont val="Meiryo UI"/>
        <family val="3"/>
        <charset val="128"/>
      </rPr>
      <t>（送料・税含め35,530円～）</t>
    </r>
    <phoneticPr fontId="8"/>
  </si>
  <si>
    <t>お花と一緒にお送りする　GIFT REPORTサンプルです</t>
    <phoneticPr fontId="8"/>
  </si>
  <si>
    <t>宅配便伝票のサンプルです</t>
    <phoneticPr fontId="8"/>
  </si>
  <si>
    <t>オーダーシートにご入力いただいた下記部分が表示されます。</t>
    <phoneticPr fontId="8"/>
  </si>
  <si>
    <t>月曜日にお届けするお花が、一番 鮮度が落ちます。</t>
    <phoneticPr fontId="8"/>
  </si>
  <si>
    <t>もくじ</t>
    <phoneticPr fontId="8"/>
  </si>
  <si>
    <t>配送規定</t>
    <rPh sb="0" eb="2">
      <t>ハイソウ</t>
    </rPh>
    <rPh sb="2" eb="4">
      <t>キテイ</t>
    </rPh>
    <phoneticPr fontId="8"/>
  </si>
  <si>
    <t>お供え花</t>
    <phoneticPr fontId="8"/>
  </si>
  <si>
    <r>
      <t>オーダーシートのご入力が完了されましたら、</t>
    </r>
    <r>
      <rPr>
        <b/>
        <sz val="12"/>
        <color rgb="FFC00000"/>
        <rFont val="Meiryo UI"/>
        <family val="3"/>
        <charset val="128"/>
      </rPr>
      <t>EXCELのまま</t>
    </r>
    <r>
      <rPr>
        <sz val="11"/>
        <color theme="1" tint="0.249977111117893"/>
        <rFont val="Meiryo UI"/>
        <family val="3"/>
        <charset val="128"/>
      </rPr>
      <t>、メール添付にてお送りください。</t>
    </r>
    <phoneticPr fontId="8"/>
  </si>
  <si>
    <t>花色</t>
    <rPh sb="0" eb="2">
      <t>ハナイロ</t>
    </rPh>
    <phoneticPr fontId="8"/>
  </si>
  <si>
    <t>（基本的に） 白</t>
    <phoneticPr fontId="8"/>
  </si>
  <si>
    <t>札、その他</t>
    <rPh sb="0" eb="1">
      <t>フダ</t>
    </rPh>
    <rPh sb="4" eb="5">
      <t>タ</t>
    </rPh>
    <phoneticPr fontId="8"/>
  </si>
  <si>
    <r>
      <t>お札を付けるならば「御供」「御仏前」と</t>
    </r>
    <r>
      <rPr>
        <sz val="11"/>
        <color rgb="FFC00000"/>
        <rFont val="Meiryo UI"/>
        <family val="3"/>
        <charset val="128"/>
      </rPr>
      <t>黒墨</t>
    </r>
    <r>
      <rPr>
        <sz val="11"/>
        <color theme="1" tint="0.249977111117893"/>
        <rFont val="Meiryo UI"/>
        <family val="3"/>
        <charset val="128"/>
      </rPr>
      <t>で書きます。</t>
    </r>
    <phoneticPr fontId="8"/>
  </si>
  <si>
    <t>豆知識</t>
    <rPh sb="0" eb="3">
      <t>マメチシキ</t>
    </rPh>
    <phoneticPr fontId="8"/>
  </si>
  <si>
    <t>◎ お供え、お悔やみの場合、宛名は書きません。用途のみもしくは、贈り主様の名前のみのどちらかが一般的です。</t>
    <phoneticPr fontId="8"/>
  </si>
  <si>
    <t>◎ 札は仏式のみで使用します。神式、キリスト教式では札は立てません。</t>
    <phoneticPr fontId="8"/>
  </si>
  <si>
    <t>役職</t>
    <rPh sb="0" eb="2">
      <t>ヤクショク</t>
    </rPh>
    <phoneticPr fontId="8"/>
  </si>
  <si>
    <t>部署</t>
    <rPh sb="0" eb="2">
      <t>ブショ</t>
    </rPh>
    <phoneticPr fontId="8"/>
  </si>
  <si>
    <t>直接お届け不可 （宅配便配送）</t>
    <rPh sb="0" eb="2">
      <t>チョクセツ</t>
    </rPh>
    <rPh sb="3" eb="4">
      <t>トド</t>
    </rPh>
    <rPh sb="5" eb="7">
      <t>フカ</t>
    </rPh>
    <rPh sb="9" eb="12">
      <t>タクハイビン</t>
    </rPh>
    <rPh sb="12" eb="14">
      <t>ハイソウ</t>
    </rPh>
    <phoneticPr fontId="8"/>
  </si>
  <si>
    <t>－</t>
    <phoneticPr fontId="8"/>
  </si>
  <si>
    <t>送料</t>
    <rPh sb="0" eb="2">
      <t>ソウリョウ</t>
    </rPh>
    <phoneticPr fontId="8"/>
  </si>
  <si>
    <t>お見積り</t>
    <rPh sb="1" eb="3">
      <t>ミツモ</t>
    </rPh>
    <phoneticPr fontId="8"/>
  </si>
  <si>
    <t>※自動反映</t>
    <rPh sb="1" eb="3">
      <t>ジドウ</t>
    </rPh>
    <rPh sb="3" eb="5">
      <t>ハンエイ</t>
    </rPh>
    <phoneticPr fontId="8"/>
  </si>
  <si>
    <t>※胡蝶蘭は鮮度良くお届けできるよう、市場直送となります</t>
    <phoneticPr fontId="8"/>
  </si>
  <si>
    <r>
      <rPr>
        <sz val="12"/>
        <color theme="1" tint="0.249977111117893"/>
        <rFont val="Meiryo UI"/>
        <family val="3"/>
        <charset val="128"/>
      </rPr>
      <t>22,000円～</t>
    </r>
    <r>
      <rPr>
        <sz val="11"/>
        <color theme="1" tint="0.249977111117893"/>
        <rFont val="Meiryo UI"/>
        <family val="3"/>
        <charset val="128"/>
      </rPr>
      <t>　</t>
    </r>
    <r>
      <rPr>
        <sz val="9"/>
        <color theme="1" tint="0.249977111117893"/>
        <rFont val="Meiryo UI"/>
        <family val="3"/>
        <charset val="128"/>
      </rPr>
      <t>（送料・税含め25,850円～）</t>
    </r>
    <phoneticPr fontId="8"/>
  </si>
  <si>
    <t>配送料</t>
    <rPh sb="0" eb="3">
      <t>ハイソウリョウ</t>
    </rPh>
    <phoneticPr fontId="8"/>
  </si>
  <si>
    <t>生花
配送料</t>
    <rPh sb="0" eb="2">
      <t>セイカ</t>
    </rPh>
    <rPh sb="3" eb="6">
      <t>ハイソウリョウ</t>
    </rPh>
    <phoneticPr fontId="8"/>
  </si>
  <si>
    <t>台東区、江東区</t>
    <phoneticPr fontId="8"/>
  </si>
  <si>
    <t>1.　エナジー（赤×オレンジ）</t>
    <rPh sb="8" eb="9">
      <t>アカ</t>
    </rPh>
    <phoneticPr fontId="8"/>
  </si>
  <si>
    <t>2.　エレガント（赤×シルバー）</t>
    <rPh sb="9" eb="10">
      <t>アカ</t>
    </rPh>
    <phoneticPr fontId="8"/>
  </si>
  <si>
    <t>3.　シック（茶×シルバー）</t>
    <rPh sb="7" eb="8">
      <t>チャ</t>
    </rPh>
    <phoneticPr fontId="8"/>
  </si>
  <si>
    <t>4.　スタイリッシュ（青×ゴールド）</t>
    <rPh sb="11" eb="12">
      <t>アオ</t>
    </rPh>
    <phoneticPr fontId="8"/>
  </si>
  <si>
    <t>5.　華やか（赤×金）</t>
    <rPh sb="3" eb="4">
      <t>ハナ</t>
    </rPh>
    <rPh sb="7" eb="8">
      <t>アカ</t>
    </rPh>
    <rPh sb="9" eb="10">
      <t>キン</t>
    </rPh>
    <phoneticPr fontId="8"/>
  </si>
  <si>
    <t>6.　ゴージャス（金）</t>
    <rPh sb="9" eb="10">
      <t>キン</t>
    </rPh>
    <phoneticPr fontId="8"/>
  </si>
  <si>
    <t>7.　おまかせ</t>
    <phoneticPr fontId="8"/>
  </si>
  <si>
    <t>Vo.39</t>
    <phoneticPr fontId="8"/>
  </si>
  <si>
    <t>オーダーシート変更履歴</t>
    <rPh sb="7" eb="9">
      <t>ヘンコウ</t>
    </rPh>
    <rPh sb="9" eb="11">
      <t>リレキ</t>
    </rPh>
    <phoneticPr fontId="8"/>
  </si>
  <si>
    <t>Vo.38</t>
    <phoneticPr fontId="8"/>
  </si>
  <si>
    <t>胡蝶蘭のラッピング種類をご選択いただけるようになりました</t>
    <rPh sb="0" eb="2">
      <t>コチョウ</t>
    </rPh>
    <rPh sb="2" eb="3">
      <t>ラン</t>
    </rPh>
    <rPh sb="9" eb="11">
      <t>シュルイ</t>
    </rPh>
    <rPh sb="13" eb="15">
      <t>センタク</t>
    </rPh>
    <phoneticPr fontId="8"/>
  </si>
  <si>
    <t>胡蝶蘭の梱包料金を変更させていただきました</t>
    <rPh sb="0" eb="2">
      <t>コチョウ</t>
    </rPh>
    <rPh sb="2" eb="3">
      <t>ラン</t>
    </rPh>
    <rPh sb="4" eb="6">
      <t>コンポウ</t>
    </rPh>
    <rPh sb="6" eb="8">
      <t>リョウキン</t>
    </rPh>
    <rPh sb="9" eb="11">
      <t>ヘンコウ</t>
    </rPh>
    <phoneticPr fontId="8"/>
  </si>
  <si>
    <t>Vo.40</t>
  </si>
  <si>
    <t>お支払いのシート内容を変更いたしました</t>
    <rPh sb="1" eb="3">
      <t>シハラ</t>
    </rPh>
    <rPh sb="8" eb="10">
      <t>ナイヨウ</t>
    </rPh>
    <rPh sb="11" eb="13">
      <t>ヘンコウ</t>
    </rPh>
    <phoneticPr fontId="8"/>
  </si>
  <si>
    <t>株式会社パーク・コーポレーション
適格請求書発行事業者登録番号：T6-0104-0102-3733
青山フラワーマーケット　アネックス　　　annex@aoyamaflowermarket.com　　　　☎　０３-６４５１-０９８７</t>
    <phoneticPr fontId="8"/>
  </si>
  <si>
    <t>Vo.41</t>
    <phoneticPr fontId="8"/>
  </si>
  <si>
    <t>茨城県　大輪胡蝶蘭（3本立ち／50輪） 41,800円</t>
    <rPh sb="4" eb="6">
      <t>タイリン</t>
    </rPh>
    <rPh sb="11" eb="12">
      <t>ホン</t>
    </rPh>
    <rPh sb="12" eb="13">
      <t>タ</t>
    </rPh>
    <rPh sb="17" eb="18">
      <t>リン</t>
    </rPh>
    <rPh sb="26" eb="27">
      <t>エン</t>
    </rPh>
    <phoneticPr fontId="8"/>
  </si>
  <si>
    <t>茨城県　大輪胡蝶蘭（3本立ち／45輪） 33,000円</t>
    <rPh sb="4" eb="6">
      <t>タイリン</t>
    </rPh>
    <rPh sb="11" eb="12">
      <t>ホン</t>
    </rPh>
    <rPh sb="12" eb="13">
      <t>タ</t>
    </rPh>
    <rPh sb="17" eb="18">
      <t>リン</t>
    </rPh>
    <rPh sb="26" eb="27">
      <t>エン</t>
    </rPh>
    <phoneticPr fontId="8"/>
  </si>
  <si>
    <t>茨城県　大輪胡蝶蘭（3本立ち／39輪） 27,500円</t>
    <rPh sb="4" eb="6">
      <t>タイリン</t>
    </rPh>
    <rPh sb="11" eb="12">
      <t>ホン</t>
    </rPh>
    <rPh sb="12" eb="13">
      <t>タ</t>
    </rPh>
    <rPh sb="17" eb="18">
      <t>リン</t>
    </rPh>
    <rPh sb="26" eb="27">
      <t>エン</t>
    </rPh>
    <phoneticPr fontId="8"/>
  </si>
  <si>
    <t>茨城県　大輪胡蝶蘭（3本立ち／33輪） 22,000円</t>
    <rPh sb="4" eb="6">
      <t>タイリン</t>
    </rPh>
    <rPh sb="11" eb="12">
      <t>ホン</t>
    </rPh>
    <rPh sb="12" eb="13">
      <t>タ</t>
    </rPh>
    <rPh sb="17" eb="18">
      <t>リン</t>
    </rPh>
    <rPh sb="26" eb="27">
      <t>エン</t>
    </rPh>
    <phoneticPr fontId="8"/>
  </si>
  <si>
    <t>茨城県　大輪胡蝶蘭（2本立ち／20輪） 20,900円</t>
    <rPh sb="4" eb="6">
      <t>タイリン</t>
    </rPh>
    <rPh sb="11" eb="12">
      <t>ホン</t>
    </rPh>
    <rPh sb="12" eb="13">
      <t>タ</t>
    </rPh>
    <rPh sb="17" eb="18">
      <t>リン</t>
    </rPh>
    <rPh sb="26" eb="27">
      <t>エン</t>
    </rPh>
    <phoneticPr fontId="8"/>
  </si>
  <si>
    <t>茨城県　ミディ胡蝶蘭（5本立ち／50輪） 25,300円</t>
    <rPh sb="16" eb="17">
      <t>ホン</t>
    </rPh>
    <rPh sb="17" eb="18">
      <t>タ</t>
    </rPh>
    <rPh sb="22" eb="23">
      <t>リンエン</t>
    </rPh>
    <phoneticPr fontId="8"/>
  </si>
  <si>
    <t>茨城県　ミディ胡蝶蘭（3本立ち／42輪）16,500円</t>
    <rPh sb="12" eb="13">
      <t>ホン</t>
    </rPh>
    <rPh sb="13" eb="14">
      <t>タ</t>
    </rPh>
    <rPh sb="18" eb="19">
      <t>リン</t>
    </rPh>
    <rPh sb="26" eb="27">
      <t>エン</t>
    </rPh>
    <phoneticPr fontId="8"/>
  </si>
  <si>
    <t>茨城県　ミディ胡蝶蘭（3本立ち／33輪）14,300円</t>
    <rPh sb="12" eb="13">
      <t>ホン</t>
    </rPh>
    <rPh sb="13" eb="14">
      <t>タ</t>
    </rPh>
    <rPh sb="18" eb="19">
      <t>リン</t>
    </rPh>
    <rPh sb="26" eb="27">
      <t>エン</t>
    </rPh>
    <phoneticPr fontId="8"/>
  </si>
  <si>
    <t>茨城県　ミディ胡蝶蘭（2本立ち／18輪）7,700円</t>
    <rPh sb="12" eb="13">
      <t>ホン</t>
    </rPh>
    <rPh sb="13" eb="14">
      <t>タ</t>
    </rPh>
    <rPh sb="18" eb="19">
      <t>リン</t>
    </rPh>
    <rPh sb="25" eb="26">
      <t>エン</t>
    </rPh>
    <phoneticPr fontId="8"/>
  </si>
  <si>
    <t>※宅配便伝票、GIFT REPORTに記載いたします</t>
    <phoneticPr fontId="8"/>
  </si>
  <si>
    <r>
      <t>ポイントアプリ　</t>
    </r>
    <r>
      <rPr>
        <sz val="9"/>
        <color theme="0" tint="-0.499984740745262"/>
        <rFont val="Meiryo UI"/>
        <family val="3"/>
        <charset val="128"/>
      </rPr>
      <t>ポイント付与をご希望の場合は付与先をご入力ください</t>
    </r>
    <phoneticPr fontId="8"/>
  </si>
  <si>
    <t>胡蝶蘭の一部配送料金が変更になりました</t>
    <rPh sb="0" eb="2">
      <t>コチョウ</t>
    </rPh>
    <rPh sb="2" eb="3">
      <t>ラン</t>
    </rPh>
    <rPh sb="4" eb="6">
      <t>イチブ</t>
    </rPh>
    <rPh sb="6" eb="8">
      <t>ハイソウ</t>
    </rPh>
    <rPh sb="8" eb="10">
      <t>リョウキン</t>
    </rPh>
    <rPh sb="11" eb="13">
      <t>ヘンコウ</t>
    </rPh>
    <phoneticPr fontId="8"/>
  </si>
  <si>
    <t>38000
50000
60000</t>
    <phoneticPr fontId="8"/>
  </si>
  <si>
    <t>25000
20000
19000</t>
    <phoneticPr fontId="8"/>
  </si>
  <si>
    <t>ミディ3本
33輪</t>
    <rPh sb="4" eb="5">
      <t>ホン</t>
    </rPh>
    <rPh sb="8" eb="9">
      <t>リン</t>
    </rPh>
    <phoneticPr fontId="8"/>
  </si>
  <si>
    <t>大輪胡蝶蘭（5本立ち／65輪） 49,500円</t>
    <rPh sb="0" eb="2">
      <t>タイリン</t>
    </rPh>
    <rPh sb="7" eb="8">
      <t>ホン</t>
    </rPh>
    <rPh sb="8" eb="9">
      <t>タ</t>
    </rPh>
    <rPh sb="13" eb="14">
      <t>リン</t>
    </rPh>
    <rPh sb="22" eb="23">
      <t>エン</t>
    </rPh>
    <phoneticPr fontId="8"/>
  </si>
  <si>
    <t>大輪胡蝶蘭（5本立ち／75輪） 55,000円</t>
    <rPh sb="0" eb="2">
      <t>タイリン</t>
    </rPh>
    <rPh sb="7" eb="8">
      <t>ホン</t>
    </rPh>
    <rPh sb="8" eb="9">
      <t>タ</t>
    </rPh>
    <rPh sb="13" eb="14">
      <t>リン</t>
    </rPh>
    <rPh sb="22" eb="23">
      <t>エン</t>
    </rPh>
    <phoneticPr fontId="8"/>
  </si>
  <si>
    <t>北海道　大輪胡蝶蘭（5本立ち／75輪） 55,000円</t>
    <rPh sb="4" eb="6">
      <t>タイリン</t>
    </rPh>
    <rPh sb="11" eb="12">
      <t>ホン</t>
    </rPh>
    <rPh sb="12" eb="13">
      <t>タ</t>
    </rPh>
    <rPh sb="17" eb="18">
      <t>リン</t>
    </rPh>
    <rPh sb="26" eb="27">
      <t>エン</t>
    </rPh>
    <phoneticPr fontId="8"/>
  </si>
  <si>
    <t>北海道　大輪胡蝶蘭（5本立ち／65輪） 49,500円</t>
    <rPh sb="4" eb="6">
      <t>タイリン</t>
    </rPh>
    <rPh sb="11" eb="12">
      <t>ホン</t>
    </rPh>
    <rPh sb="12" eb="13">
      <t>タ</t>
    </rPh>
    <rPh sb="17" eb="18">
      <t>リン</t>
    </rPh>
    <rPh sb="26" eb="27">
      <t>エン</t>
    </rPh>
    <phoneticPr fontId="8"/>
  </si>
  <si>
    <t>青森県　大輪胡蝶蘭（5本立ち／65輪） 49,500円</t>
    <rPh sb="4" eb="6">
      <t>タイリン</t>
    </rPh>
    <rPh sb="11" eb="12">
      <t>ホン</t>
    </rPh>
    <rPh sb="12" eb="13">
      <t>タ</t>
    </rPh>
    <rPh sb="17" eb="18">
      <t>リン</t>
    </rPh>
    <rPh sb="26" eb="27">
      <t>エン</t>
    </rPh>
    <phoneticPr fontId="8"/>
  </si>
  <si>
    <t>岩手県　大輪胡蝶蘭（5本立ち／65輪） 49,500円</t>
    <rPh sb="4" eb="6">
      <t>タイリン</t>
    </rPh>
    <rPh sb="11" eb="12">
      <t>ホン</t>
    </rPh>
    <rPh sb="12" eb="13">
      <t>タ</t>
    </rPh>
    <rPh sb="17" eb="18">
      <t>リン</t>
    </rPh>
    <rPh sb="26" eb="27">
      <t>エン</t>
    </rPh>
    <phoneticPr fontId="8"/>
  </si>
  <si>
    <t>秋田県　大輪胡蝶蘭（5本立ち／65輪） 49,500円</t>
    <rPh sb="4" eb="6">
      <t>タイリン</t>
    </rPh>
    <rPh sb="11" eb="12">
      <t>ホン</t>
    </rPh>
    <rPh sb="12" eb="13">
      <t>タ</t>
    </rPh>
    <rPh sb="17" eb="18">
      <t>リン</t>
    </rPh>
    <rPh sb="26" eb="27">
      <t>エン</t>
    </rPh>
    <phoneticPr fontId="8"/>
  </si>
  <si>
    <t>宮城県　大輪胡蝶蘭（5本立ち／65輪） 49,500円</t>
    <rPh sb="4" eb="6">
      <t>タイリン</t>
    </rPh>
    <rPh sb="11" eb="12">
      <t>ホン</t>
    </rPh>
    <rPh sb="12" eb="13">
      <t>タ</t>
    </rPh>
    <rPh sb="17" eb="18">
      <t>リン</t>
    </rPh>
    <rPh sb="26" eb="27">
      <t>エン</t>
    </rPh>
    <phoneticPr fontId="8"/>
  </si>
  <si>
    <t>山形県　大輪胡蝶蘭（5本立ち／65輪） 49,500円</t>
    <rPh sb="4" eb="6">
      <t>タイリン</t>
    </rPh>
    <rPh sb="11" eb="12">
      <t>ホン</t>
    </rPh>
    <rPh sb="12" eb="13">
      <t>タ</t>
    </rPh>
    <rPh sb="17" eb="18">
      <t>リン</t>
    </rPh>
    <rPh sb="26" eb="27">
      <t>エン</t>
    </rPh>
    <phoneticPr fontId="8"/>
  </si>
  <si>
    <t>福島県　大輪胡蝶蘭（5本立ち／65輪） 49,500円</t>
    <rPh sb="4" eb="6">
      <t>タイリン</t>
    </rPh>
    <rPh sb="11" eb="12">
      <t>ホン</t>
    </rPh>
    <rPh sb="12" eb="13">
      <t>タ</t>
    </rPh>
    <rPh sb="17" eb="18">
      <t>リン</t>
    </rPh>
    <rPh sb="26" eb="27">
      <t>エン</t>
    </rPh>
    <phoneticPr fontId="8"/>
  </si>
  <si>
    <t>茨城県　大輪胡蝶蘭（5本立ち／65輪） 49,500円</t>
    <rPh sb="4" eb="6">
      <t>タイリン</t>
    </rPh>
    <rPh sb="11" eb="12">
      <t>ホン</t>
    </rPh>
    <rPh sb="12" eb="13">
      <t>タ</t>
    </rPh>
    <rPh sb="17" eb="18">
      <t>リン</t>
    </rPh>
    <rPh sb="26" eb="27">
      <t>エン</t>
    </rPh>
    <phoneticPr fontId="8"/>
  </si>
  <si>
    <t>栃木県　大輪胡蝶蘭（5本立ち／65輪） 49,500円</t>
    <rPh sb="4" eb="6">
      <t>タイリン</t>
    </rPh>
    <rPh sb="11" eb="12">
      <t>ホン</t>
    </rPh>
    <rPh sb="12" eb="13">
      <t>タ</t>
    </rPh>
    <rPh sb="17" eb="18">
      <t>リン</t>
    </rPh>
    <rPh sb="26" eb="27">
      <t>エン</t>
    </rPh>
    <phoneticPr fontId="8"/>
  </si>
  <si>
    <t>群馬県　大輪胡蝶蘭（5本立ち／65輪） 49,500円</t>
    <rPh sb="4" eb="6">
      <t>タイリン</t>
    </rPh>
    <rPh sb="11" eb="12">
      <t>ホン</t>
    </rPh>
    <rPh sb="12" eb="13">
      <t>タ</t>
    </rPh>
    <rPh sb="17" eb="18">
      <t>リン</t>
    </rPh>
    <rPh sb="26" eb="27">
      <t>エン</t>
    </rPh>
    <phoneticPr fontId="8"/>
  </si>
  <si>
    <t>埼玉県　大輪胡蝶蘭（5本立ち／65輪） 49,500円</t>
    <rPh sb="4" eb="6">
      <t>タイリン</t>
    </rPh>
    <rPh sb="11" eb="12">
      <t>ホン</t>
    </rPh>
    <rPh sb="12" eb="13">
      <t>タ</t>
    </rPh>
    <rPh sb="17" eb="18">
      <t>リン</t>
    </rPh>
    <rPh sb="26" eb="27">
      <t>エン</t>
    </rPh>
    <phoneticPr fontId="8"/>
  </si>
  <si>
    <t>千葉県　大輪胡蝶蘭（5本立ち／65輪） 49,500円</t>
    <rPh sb="4" eb="6">
      <t>タイリン</t>
    </rPh>
    <rPh sb="11" eb="12">
      <t>ホン</t>
    </rPh>
    <rPh sb="12" eb="13">
      <t>タ</t>
    </rPh>
    <rPh sb="17" eb="18">
      <t>リン</t>
    </rPh>
    <rPh sb="26" eb="27">
      <t>エン</t>
    </rPh>
    <phoneticPr fontId="8"/>
  </si>
  <si>
    <t>東京都　大輪胡蝶蘭（5本立ち／65輪） 49,500円</t>
    <rPh sb="4" eb="6">
      <t>タイリン</t>
    </rPh>
    <rPh sb="11" eb="12">
      <t>ホン</t>
    </rPh>
    <rPh sb="12" eb="13">
      <t>タ</t>
    </rPh>
    <rPh sb="17" eb="18">
      <t>リン</t>
    </rPh>
    <rPh sb="26" eb="27">
      <t>エン</t>
    </rPh>
    <phoneticPr fontId="8"/>
  </si>
  <si>
    <t>神奈川県　大輪胡蝶蘭（5本立ち／65輪） 49,500円</t>
    <rPh sb="5" eb="7">
      <t>タイリン</t>
    </rPh>
    <rPh sb="12" eb="13">
      <t>ホン</t>
    </rPh>
    <rPh sb="13" eb="14">
      <t>タ</t>
    </rPh>
    <rPh sb="18" eb="19">
      <t>リン</t>
    </rPh>
    <rPh sb="27" eb="28">
      <t>エン</t>
    </rPh>
    <phoneticPr fontId="8"/>
  </si>
  <si>
    <t>新潟県　大輪胡蝶蘭（5本立ち／65輪） 49,500円</t>
    <rPh sb="4" eb="6">
      <t>タイリン</t>
    </rPh>
    <rPh sb="11" eb="12">
      <t>ホン</t>
    </rPh>
    <rPh sb="12" eb="13">
      <t>タ</t>
    </rPh>
    <rPh sb="17" eb="18">
      <t>リン</t>
    </rPh>
    <rPh sb="26" eb="27">
      <t>エン</t>
    </rPh>
    <phoneticPr fontId="8"/>
  </si>
  <si>
    <t>富山県　大輪胡蝶蘭（5本立ち／65輪） 49,500円</t>
    <rPh sb="4" eb="6">
      <t>タイリン</t>
    </rPh>
    <rPh sb="11" eb="12">
      <t>ホン</t>
    </rPh>
    <rPh sb="12" eb="13">
      <t>タ</t>
    </rPh>
    <rPh sb="17" eb="18">
      <t>リン</t>
    </rPh>
    <rPh sb="26" eb="27">
      <t>エン</t>
    </rPh>
    <phoneticPr fontId="8"/>
  </si>
  <si>
    <t>石川県　大輪胡蝶蘭（5本立ち／65輪） 49,500円</t>
    <rPh sb="4" eb="6">
      <t>タイリン</t>
    </rPh>
    <rPh sb="11" eb="12">
      <t>ホン</t>
    </rPh>
    <rPh sb="12" eb="13">
      <t>タ</t>
    </rPh>
    <rPh sb="17" eb="18">
      <t>リン</t>
    </rPh>
    <rPh sb="26" eb="27">
      <t>エン</t>
    </rPh>
    <phoneticPr fontId="8"/>
  </si>
  <si>
    <t>福井県　大輪胡蝶蘭（5本立ち／65輪） 49,500円</t>
    <rPh sb="4" eb="6">
      <t>タイリン</t>
    </rPh>
    <rPh sb="11" eb="12">
      <t>ホン</t>
    </rPh>
    <rPh sb="12" eb="13">
      <t>タ</t>
    </rPh>
    <rPh sb="17" eb="18">
      <t>リン</t>
    </rPh>
    <rPh sb="26" eb="27">
      <t>エン</t>
    </rPh>
    <phoneticPr fontId="8"/>
  </si>
  <si>
    <t>山梨県　大輪胡蝶蘭（5本立ち／65輪） 49,500円</t>
    <rPh sb="4" eb="6">
      <t>タイリン</t>
    </rPh>
    <rPh sb="11" eb="12">
      <t>ホン</t>
    </rPh>
    <rPh sb="12" eb="13">
      <t>タ</t>
    </rPh>
    <rPh sb="17" eb="18">
      <t>リン</t>
    </rPh>
    <rPh sb="26" eb="27">
      <t>エン</t>
    </rPh>
    <phoneticPr fontId="8"/>
  </si>
  <si>
    <t>長野県　大輪胡蝶蘭（5本立ち／65輪） 49,500円</t>
    <rPh sb="4" eb="6">
      <t>タイリン</t>
    </rPh>
    <rPh sb="11" eb="12">
      <t>ホン</t>
    </rPh>
    <rPh sb="12" eb="13">
      <t>タ</t>
    </rPh>
    <rPh sb="17" eb="18">
      <t>リン</t>
    </rPh>
    <rPh sb="26" eb="27">
      <t>エン</t>
    </rPh>
    <phoneticPr fontId="8"/>
  </si>
  <si>
    <t>岐阜県　大輪胡蝶蘭（5本立ち／65輪） 49,500円</t>
    <rPh sb="4" eb="6">
      <t>タイリン</t>
    </rPh>
    <rPh sb="11" eb="12">
      <t>ホン</t>
    </rPh>
    <rPh sb="12" eb="13">
      <t>タ</t>
    </rPh>
    <rPh sb="17" eb="18">
      <t>リン</t>
    </rPh>
    <rPh sb="26" eb="27">
      <t>エン</t>
    </rPh>
    <phoneticPr fontId="8"/>
  </si>
  <si>
    <t>静岡県　大輪胡蝶蘭（5本立ち／65輪） 49,500円</t>
    <rPh sb="4" eb="6">
      <t>タイリン</t>
    </rPh>
    <rPh sb="11" eb="12">
      <t>ホン</t>
    </rPh>
    <rPh sb="12" eb="13">
      <t>タ</t>
    </rPh>
    <rPh sb="17" eb="18">
      <t>リン</t>
    </rPh>
    <rPh sb="26" eb="27">
      <t>エン</t>
    </rPh>
    <phoneticPr fontId="8"/>
  </si>
  <si>
    <t>愛知県　大輪胡蝶蘭（5本立ち／65輪） 49,500円</t>
    <rPh sb="4" eb="6">
      <t>タイリン</t>
    </rPh>
    <rPh sb="11" eb="12">
      <t>ホン</t>
    </rPh>
    <rPh sb="12" eb="13">
      <t>タ</t>
    </rPh>
    <rPh sb="17" eb="18">
      <t>リン</t>
    </rPh>
    <rPh sb="26" eb="27">
      <t>エン</t>
    </rPh>
    <phoneticPr fontId="8"/>
  </si>
  <si>
    <t>三重県　大輪胡蝶蘭（5本立ち／65輪） 49,500円</t>
    <rPh sb="4" eb="6">
      <t>タイリン</t>
    </rPh>
    <rPh sb="11" eb="12">
      <t>ホン</t>
    </rPh>
    <rPh sb="12" eb="13">
      <t>タ</t>
    </rPh>
    <rPh sb="17" eb="18">
      <t>リン</t>
    </rPh>
    <rPh sb="26" eb="27">
      <t>エン</t>
    </rPh>
    <phoneticPr fontId="8"/>
  </si>
  <si>
    <t>滋賀県　大輪胡蝶蘭（5本立ち／65輪） 49,500円</t>
    <rPh sb="4" eb="6">
      <t>タイリン</t>
    </rPh>
    <rPh sb="11" eb="12">
      <t>ホン</t>
    </rPh>
    <rPh sb="12" eb="13">
      <t>タ</t>
    </rPh>
    <rPh sb="17" eb="18">
      <t>リン</t>
    </rPh>
    <rPh sb="26" eb="27">
      <t>エン</t>
    </rPh>
    <phoneticPr fontId="8"/>
  </si>
  <si>
    <t>京都府　大輪胡蝶蘭（5本立ち／65輪） 49,500円</t>
    <rPh sb="4" eb="6">
      <t>タイリン</t>
    </rPh>
    <rPh sb="11" eb="12">
      <t>ホン</t>
    </rPh>
    <rPh sb="12" eb="13">
      <t>タ</t>
    </rPh>
    <rPh sb="17" eb="18">
      <t>リン</t>
    </rPh>
    <rPh sb="26" eb="27">
      <t>エン</t>
    </rPh>
    <phoneticPr fontId="8"/>
  </si>
  <si>
    <t>大阪府　大輪胡蝶蘭（5本立ち／65輪） 49,500円</t>
    <rPh sb="4" eb="6">
      <t>タイリン</t>
    </rPh>
    <rPh sb="11" eb="12">
      <t>ホン</t>
    </rPh>
    <rPh sb="12" eb="13">
      <t>タ</t>
    </rPh>
    <rPh sb="17" eb="18">
      <t>リン</t>
    </rPh>
    <rPh sb="26" eb="27">
      <t>エン</t>
    </rPh>
    <phoneticPr fontId="8"/>
  </si>
  <si>
    <t>兵庫県　大輪胡蝶蘭（5本立ち／65輪） 49,500円</t>
    <rPh sb="4" eb="6">
      <t>タイリン</t>
    </rPh>
    <rPh sb="11" eb="12">
      <t>ホン</t>
    </rPh>
    <rPh sb="12" eb="13">
      <t>タ</t>
    </rPh>
    <rPh sb="17" eb="18">
      <t>リン</t>
    </rPh>
    <rPh sb="26" eb="27">
      <t>エン</t>
    </rPh>
    <phoneticPr fontId="8"/>
  </si>
  <si>
    <t>奈良県　大輪胡蝶蘭（5本立ち／65輪） 49,500円</t>
    <rPh sb="4" eb="6">
      <t>タイリン</t>
    </rPh>
    <rPh sb="11" eb="12">
      <t>ホン</t>
    </rPh>
    <rPh sb="12" eb="13">
      <t>タ</t>
    </rPh>
    <rPh sb="17" eb="18">
      <t>リン</t>
    </rPh>
    <rPh sb="26" eb="27">
      <t>エン</t>
    </rPh>
    <phoneticPr fontId="8"/>
  </si>
  <si>
    <t>和歌山県　大輪胡蝶蘭（5本立ち／65輪） 49,500円</t>
    <rPh sb="5" eb="7">
      <t>タイリン</t>
    </rPh>
    <rPh sb="12" eb="13">
      <t>ホン</t>
    </rPh>
    <rPh sb="13" eb="14">
      <t>タ</t>
    </rPh>
    <rPh sb="18" eb="19">
      <t>リン</t>
    </rPh>
    <rPh sb="27" eb="28">
      <t>エン</t>
    </rPh>
    <phoneticPr fontId="8"/>
  </si>
  <si>
    <t>鳥取県　大輪胡蝶蘭（5本立ち／65輪） 49,500円</t>
    <rPh sb="4" eb="6">
      <t>タイリン</t>
    </rPh>
    <rPh sb="11" eb="12">
      <t>ホン</t>
    </rPh>
    <rPh sb="12" eb="13">
      <t>タ</t>
    </rPh>
    <rPh sb="17" eb="18">
      <t>リン</t>
    </rPh>
    <rPh sb="26" eb="27">
      <t>エン</t>
    </rPh>
    <phoneticPr fontId="8"/>
  </si>
  <si>
    <t>島根県　大輪胡蝶蘭（5本立ち／65輪） 49,500円</t>
    <rPh sb="4" eb="6">
      <t>タイリン</t>
    </rPh>
    <rPh sb="11" eb="12">
      <t>ホン</t>
    </rPh>
    <rPh sb="12" eb="13">
      <t>タ</t>
    </rPh>
    <rPh sb="17" eb="18">
      <t>リン</t>
    </rPh>
    <rPh sb="26" eb="27">
      <t>エン</t>
    </rPh>
    <phoneticPr fontId="8"/>
  </si>
  <si>
    <t>岡山県　大輪胡蝶蘭（5本立ち／65輪） 49,500円</t>
    <rPh sb="4" eb="6">
      <t>タイリン</t>
    </rPh>
    <rPh sb="11" eb="12">
      <t>ホン</t>
    </rPh>
    <rPh sb="12" eb="13">
      <t>タ</t>
    </rPh>
    <rPh sb="17" eb="18">
      <t>リン</t>
    </rPh>
    <rPh sb="26" eb="27">
      <t>エン</t>
    </rPh>
    <phoneticPr fontId="8"/>
  </si>
  <si>
    <t>広島県　大輪胡蝶蘭（5本立ち／65輪） 49,500円</t>
    <rPh sb="4" eb="6">
      <t>タイリン</t>
    </rPh>
    <rPh sb="11" eb="12">
      <t>ホン</t>
    </rPh>
    <rPh sb="12" eb="13">
      <t>タ</t>
    </rPh>
    <rPh sb="17" eb="18">
      <t>リン</t>
    </rPh>
    <rPh sb="26" eb="27">
      <t>エン</t>
    </rPh>
    <phoneticPr fontId="8"/>
  </si>
  <si>
    <t>山口県　大輪胡蝶蘭（5本立ち／65輪） 49,500円</t>
    <rPh sb="4" eb="6">
      <t>タイリン</t>
    </rPh>
    <rPh sb="11" eb="12">
      <t>ホン</t>
    </rPh>
    <rPh sb="12" eb="13">
      <t>タ</t>
    </rPh>
    <rPh sb="17" eb="18">
      <t>リン</t>
    </rPh>
    <rPh sb="26" eb="27">
      <t>エン</t>
    </rPh>
    <phoneticPr fontId="8"/>
  </si>
  <si>
    <t>徳島県　大輪胡蝶蘭（5本立ち／65輪） 49,500円</t>
    <rPh sb="4" eb="6">
      <t>タイリン</t>
    </rPh>
    <rPh sb="11" eb="12">
      <t>ホン</t>
    </rPh>
    <rPh sb="12" eb="13">
      <t>タ</t>
    </rPh>
    <rPh sb="17" eb="18">
      <t>リン</t>
    </rPh>
    <rPh sb="26" eb="27">
      <t>エン</t>
    </rPh>
    <phoneticPr fontId="8"/>
  </si>
  <si>
    <t>香川県　大輪胡蝶蘭（5本立ち／65輪） 49,500円</t>
    <rPh sb="4" eb="6">
      <t>タイリン</t>
    </rPh>
    <rPh sb="11" eb="12">
      <t>ホン</t>
    </rPh>
    <rPh sb="12" eb="13">
      <t>タ</t>
    </rPh>
    <rPh sb="17" eb="18">
      <t>リン</t>
    </rPh>
    <rPh sb="26" eb="27">
      <t>エン</t>
    </rPh>
    <phoneticPr fontId="8"/>
  </si>
  <si>
    <t>愛媛県　大輪胡蝶蘭（5本立ち／65輪） 49,500円</t>
    <rPh sb="4" eb="6">
      <t>タイリン</t>
    </rPh>
    <rPh sb="11" eb="12">
      <t>ホン</t>
    </rPh>
    <rPh sb="12" eb="13">
      <t>タ</t>
    </rPh>
    <rPh sb="17" eb="18">
      <t>リン</t>
    </rPh>
    <rPh sb="26" eb="27">
      <t>エン</t>
    </rPh>
    <phoneticPr fontId="8"/>
  </si>
  <si>
    <t>高知県　大輪胡蝶蘭（5本立ち／65輪） 49,500円</t>
    <rPh sb="4" eb="6">
      <t>タイリン</t>
    </rPh>
    <rPh sb="11" eb="12">
      <t>ホン</t>
    </rPh>
    <rPh sb="12" eb="13">
      <t>タ</t>
    </rPh>
    <rPh sb="17" eb="18">
      <t>リン</t>
    </rPh>
    <rPh sb="26" eb="27">
      <t>エン</t>
    </rPh>
    <phoneticPr fontId="8"/>
  </si>
  <si>
    <t>福岡県　大輪胡蝶蘭（5本立ち／65輪） 49,500円</t>
    <rPh sb="4" eb="6">
      <t>タイリン</t>
    </rPh>
    <rPh sb="11" eb="12">
      <t>ホン</t>
    </rPh>
    <rPh sb="12" eb="13">
      <t>タ</t>
    </rPh>
    <rPh sb="17" eb="18">
      <t>リン</t>
    </rPh>
    <rPh sb="26" eb="27">
      <t>エン</t>
    </rPh>
    <phoneticPr fontId="8"/>
  </si>
  <si>
    <t>佐賀県　大輪胡蝶蘭（5本立ち／65輪） 49,500円</t>
    <rPh sb="4" eb="6">
      <t>タイリン</t>
    </rPh>
    <rPh sb="11" eb="12">
      <t>ホン</t>
    </rPh>
    <rPh sb="12" eb="13">
      <t>タ</t>
    </rPh>
    <rPh sb="17" eb="18">
      <t>リン</t>
    </rPh>
    <rPh sb="26" eb="27">
      <t>エン</t>
    </rPh>
    <phoneticPr fontId="8"/>
  </si>
  <si>
    <t>長崎県　大輪胡蝶蘭（5本立ち／65輪） 49,500円</t>
    <rPh sb="4" eb="6">
      <t>タイリン</t>
    </rPh>
    <rPh sb="11" eb="12">
      <t>ホン</t>
    </rPh>
    <rPh sb="12" eb="13">
      <t>タ</t>
    </rPh>
    <rPh sb="17" eb="18">
      <t>リン</t>
    </rPh>
    <rPh sb="26" eb="27">
      <t>エン</t>
    </rPh>
    <phoneticPr fontId="8"/>
  </si>
  <si>
    <t>熊本県　大輪胡蝶蘭（5本立ち／65輪） 49,500円</t>
    <rPh sb="4" eb="6">
      <t>タイリン</t>
    </rPh>
    <rPh sb="11" eb="12">
      <t>ホン</t>
    </rPh>
    <rPh sb="12" eb="13">
      <t>タ</t>
    </rPh>
    <rPh sb="17" eb="18">
      <t>リン</t>
    </rPh>
    <rPh sb="26" eb="27">
      <t>エン</t>
    </rPh>
    <phoneticPr fontId="8"/>
  </si>
  <si>
    <t>大分県　大輪胡蝶蘭（5本立ち／65輪） 49,500円</t>
    <rPh sb="4" eb="6">
      <t>タイリン</t>
    </rPh>
    <rPh sb="11" eb="12">
      <t>ホン</t>
    </rPh>
    <rPh sb="12" eb="13">
      <t>タ</t>
    </rPh>
    <rPh sb="17" eb="18">
      <t>リン</t>
    </rPh>
    <rPh sb="26" eb="27">
      <t>エン</t>
    </rPh>
    <phoneticPr fontId="8"/>
  </si>
  <si>
    <t>宮崎県　大輪胡蝶蘭（5本立ち／65輪） 49,500円</t>
    <rPh sb="4" eb="6">
      <t>タイリン</t>
    </rPh>
    <rPh sb="11" eb="12">
      <t>ホン</t>
    </rPh>
    <rPh sb="12" eb="13">
      <t>タ</t>
    </rPh>
    <rPh sb="17" eb="18">
      <t>リン</t>
    </rPh>
    <rPh sb="26" eb="27">
      <t>エン</t>
    </rPh>
    <phoneticPr fontId="8"/>
  </si>
  <si>
    <t>鹿児島県　大輪胡蝶蘭（5本立ち／65輪） 49,500円</t>
    <rPh sb="5" eb="7">
      <t>タイリン</t>
    </rPh>
    <rPh sb="12" eb="13">
      <t>ホン</t>
    </rPh>
    <rPh sb="13" eb="14">
      <t>タ</t>
    </rPh>
    <rPh sb="18" eb="19">
      <t>リン</t>
    </rPh>
    <rPh sb="27" eb="28">
      <t>エン</t>
    </rPh>
    <phoneticPr fontId="8"/>
  </si>
  <si>
    <t>青森　大輪胡蝶蘭（5本立ち／65輪） 49,500円</t>
    <rPh sb="3" eb="5">
      <t>タイリン</t>
    </rPh>
    <rPh sb="10" eb="11">
      <t>ホン</t>
    </rPh>
    <rPh sb="11" eb="12">
      <t>タ</t>
    </rPh>
    <rPh sb="16" eb="17">
      <t>リン</t>
    </rPh>
    <rPh sb="25" eb="26">
      <t>エン</t>
    </rPh>
    <phoneticPr fontId="8"/>
  </si>
  <si>
    <t>岩手　大輪胡蝶蘭（5本立ち／65輪） 49,500円</t>
    <rPh sb="3" eb="5">
      <t>タイリン</t>
    </rPh>
    <rPh sb="10" eb="11">
      <t>ホン</t>
    </rPh>
    <rPh sb="11" eb="12">
      <t>タ</t>
    </rPh>
    <rPh sb="16" eb="17">
      <t>リン</t>
    </rPh>
    <rPh sb="25" eb="26">
      <t>エン</t>
    </rPh>
    <phoneticPr fontId="8"/>
  </si>
  <si>
    <t>秋田　大輪胡蝶蘭（5本立ち／65輪） 49,500円</t>
    <rPh sb="3" eb="5">
      <t>タイリン</t>
    </rPh>
    <rPh sb="10" eb="11">
      <t>ホン</t>
    </rPh>
    <rPh sb="11" eb="12">
      <t>タ</t>
    </rPh>
    <rPh sb="16" eb="17">
      <t>リン</t>
    </rPh>
    <rPh sb="25" eb="26">
      <t>エン</t>
    </rPh>
    <phoneticPr fontId="8"/>
  </si>
  <si>
    <t>宮城　大輪胡蝶蘭（5本立ち／65輪） 49,500円</t>
    <rPh sb="3" eb="5">
      <t>タイリン</t>
    </rPh>
    <rPh sb="10" eb="11">
      <t>ホン</t>
    </rPh>
    <rPh sb="11" eb="12">
      <t>タ</t>
    </rPh>
    <rPh sb="16" eb="17">
      <t>リン</t>
    </rPh>
    <rPh sb="25" eb="26">
      <t>エン</t>
    </rPh>
    <phoneticPr fontId="8"/>
  </si>
  <si>
    <t>山形　大輪胡蝶蘭（5本立ち／65輪） 49,500円</t>
    <rPh sb="3" eb="5">
      <t>タイリン</t>
    </rPh>
    <rPh sb="10" eb="11">
      <t>ホン</t>
    </rPh>
    <rPh sb="11" eb="12">
      <t>タ</t>
    </rPh>
    <rPh sb="16" eb="17">
      <t>リン</t>
    </rPh>
    <rPh sb="25" eb="26">
      <t>エン</t>
    </rPh>
    <phoneticPr fontId="8"/>
  </si>
  <si>
    <t>福島　大輪胡蝶蘭（5本立ち／65輪） 49,500円</t>
    <rPh sb="3" eb="5">
      <t>タイリン</t>
    </rPh>
    <rPh sb="10" eb="11">
      <t>ホン</t>
    </rPh>
    <rPh sb="11" eb="12">
      <t>タ</t>
    </rPh>
    <rPh sb="16" eb="17">
      <t>リン</t>
    </rPh>
    <rPh sb="25" eb="26">
      <t>エン</t>
    </rPh>
    <phoneticPr fontId="8"/>
  </si>
  <si>
    <t>茨木　大輪胡蝶蘭（5本立ち／65輪） 49,500円</t>
    <rPh sb="3" eb="5">
      <t>タイリン</t>
    </rPh>
    <rPh sb="10" eb="11">
      <t>ホン</t>
    </rPh>
    <rPh sb="11" eb="12">
      <t>タ</t>
    </rPh>
    <rPh sb="16" eb="17">
      <t>リン</t>
    </rPh>
    <rPh sb="25" eb="26">
      <t>エン</t>
    </rPh>
    <phoneticPr fontId="8"/>
  </si>
  <si>
    <t>栃木　大輪胡蝶蘭（5本立ち／65輪） 49,500円</t>
    <rPh sb="3" eb="5">
      <t>タイリン</t>
    </rPh>
    <rPh sb="10" eb="11">
      <t>ホン</t>
    </rPh>
    <rPh sb="11" eb="12">
      <t>タ</t>
    </rPh>
    <rPh sb="16" eb="17">
      <t>リン</t>
    </rPh>
    <rPh sb="25" eb="26">
      <t>エン</t>
    </rPh>
    <phoneticPr fontId="8"/>
  </si>
  <si>
    <t>群馬　大輪胡蝶蘭（5本立ち／65輪） 49,500円</t>
    <rPh sb="3" eb="5">
      <t>タイリン</t>
    </rPh>
    <rPh sb="10" eb="11">
      <t>ホン</t>
    </rPh>
    <rPh sb="11" eb="12">
      <t>タ</t>
    </rPh>
    <rPh sb="16" eb="17">
      <t>リン</t>
    </rPh>
    <rPh sb="25" eb="26">
      <t>エン</t>
    </rPh>
    <phoneticPr fontId="8"/>
  </si>
  <si>
    <t>埼玉　大輪胡蝶蘭（5本立ち／65輪） 49,500円</t>
    <rPh sb="3" eb="5">
      <t>タイリン</t>
    </rPh>
    <rPh sb="10" eb="11">
      <t>ホン</t>
    </rPh>
    <rPh sb="11" eb="12">
      <t>タ</t>
    </rPh>
    <rPh sb="16" eb="17">
      <t>リン</t>
    </rPh>
    <rPh sb="25" eb="26">
      <t>エン</t>
    </rPh>
    <phoneticPr fontId="8"/>
  </si>
  <si>
    <t>千葉　大輪胡蝶蘭（5本立ち／65輪） 49,500円</t>
    <rPh sb="3" eb="5">
      <t>タイリン</t>
    </rPh>
    <rPh sb="10" eb="11">
      <t>ホン</t>
    </rPh>
    <rPh sb="11" eb="12">
      <t>タ</t>
    </rPh>
    <rPh sb="16" eb="17">
      <t>リン</t>
    </rPh>
    <rPh sb="25" eb="26">
      <t>エン</t>
    </rPh>
    <phoneticPr fontId="8"/>
  </si>
  <si>
    <t>東京　大輪胡蝶蘭（5本立ち／65輪） 49,500円</t>
    <rPh sb="3" eb="5">
      <t>タイリン</t>
    </rPh>
    <rPh sb="10" eb="11">
      <t>ホン</t>
    </rPh>
    <rPh sb="11" eb="12">
      <t>タ</t>
    </rPh>
    <rPh sb="16" eb="17">
      <t>リン</t>
    </rPh>
    <rPh sb="25" eb="26">
      <t>エン</t>
    </rPh>
    <phoneticPr fontId="8"/>
  </si>
  <si>
    <t>神奈川　大輪胡蝶蘭（5本立ち／65輪） 49,500円</t>
    <rPh sb="4" eb="6">
      <t>タイリン</t>
    </rPh>
    <rPh sb="11" eb="12">
      <t>ホン</t>
    </rPh>
    <rPh sb="12" eb="13">
      <t>タ</t>
    </rPh>
    <rPh sb="17" eb="18">
      <t>リン</t>
    </rPh>
    <rPh sb="26" eb="27">
      <t>エン</t>
    </rPh>
    <phoneticPr fontId="8"/>
  </si>
  <si>
    <t>新潟　大輪胡蝶蘭（5本立ち／65輪） 49,500円</t>
    <rPh sb="3" eb="5">
      <t>タイリン</t>
    </rPh>
    <rPh sb="10" eb="11">
      <t>ホン</t>
    </rPh>
    <rPh sb="11" eb="12">
      <t>タ</t>
    </rPh>
    <rPh sb="16" eb="17">
      <t>リン</t>
    </rPh>
    <rPh sb="25" eb="26">
      <t>エン</t>
    </rPh>
    <phoneticPr fontId="8"/>
  </si>
  <si>
    <t>富山　大輪胡蝶蘭（5本立ち／65輪） 49,500円</t>
    <rPh sb="3" eb="5">
      <t>タイリン</t>
    </rPh>
    <rPh sb="10" eb="11">
      <t>ホン</t>
    </rPh>
    <rPh sb="11" eb="12">
      <t>タ</t>
    </rPh>
    <rPh sb="16" eb="17">
      <t>リン</t>
    </rPh>
    <rPh sb="25" eb="26">
      <t>エン</t>
    </rPh>
    <phoneticPr fontId="8"/>
  </si>
  <si>
    <t>石川　大輪胡蝶蘭（5本立ち／65輪） 49,500円</t>
    <rPh sb="3" eb="5">
      <t>タイリン</t>
    </rPh>
    <rPh sb="10" eb="11">
      <t>ホン</t>
    </rPh>
    <rPh sb="11" eb="12">
      <t>タ</t>
    </rPh>
    <rPh sb="16" eb="17">
      <t>リン</t>
    </rPh>
    <rPh sb="25" eb="26">
      <t>エン</t>
    </rPh>
    <phoneticPr fontId="8"/>
  </si>
  <si>
    <t>福井　大輪胡蝶蘭（5本立ち／65輪） 49,500円</t>
    <rPh sb="3" eb="5">
      <t>タイリン</t>
    </rPh>
    <rPh sb="10" eb="11">
      <t>ホン</t>
    </rPh>
    <rPh sb="11" eb="12">
      <t>タ</t>
    </rPh>
    <rPh sb="16" eb="17">
      <t>リン</t>
    </rPh>
    <rPh sb="25" eb="26">
      <t>エン</t>
    </rPh>
    <phoneticPr fontId="8"/>
  </si>
  <si>
    <t>山梨　大輪胡蝶蘭（5本立ち／65輪） 49,500円</t>
    <rPh sb="3" eb="5">
      <t>タイリン</t>
    </rPh>
    <rPh sb="10" eb="11">
      <t>ホン</t>
    </rPh>
    <rPh sb="11" eb="12">
      <t>タ</t>
    </rPh>
    <rPh sb="16" eb="17">
      <t>リン</t>
    </rPh>
    <rPh sb="25" eb="26">
      <t>エン</t>
    </rPh>
    <phoneticPr fontId="8"/>
  </si>
  <si>
    <t>長野　大輪胡蝶蘭（5本立ち／65輪） 49,500円</t>
    <rPh sb="3" eb="5">
      <t>タイリン</t>
    </rPh>
    <rPh sb="10" eb="11">
      <t>ホン</t>
    </rPh>
    <rPh sb="11" eb="12">
      <t>タ</t>
    </rPh>
    <rPh sb="16" eb="17">
      <t>リン</t>
    </rPh>
    <rPh sb="25" eb="26">
      <t>エン</t>
    </rPh>
    <phoneticPr fontId="8"/>
  </si>
  <si>
    <t>岐阜　大輪胡蝶蘭（5本立ち／65輪） 49,500円</t>
    <rPh sb="3" eb="5">
      <t>タイリン</t>
    </rPh>
    <rPh sb="10" eb="11">
      <t>ホン</t>
    </rPh>
    <rPh sb="11" eb="12">
      <t>タ</t>
    </rPh>
    <rPh sb="16" eb="17">
      <t>リン</t>
    </rPh>
    <rPh sb="25" eb="26">
      <t>エン</t>
    </rPh>
    <phoneticPr fontId="8"/>
  </si>
  <si>
    <t>静岡　大輪胡蝶蘭（5本立ち／65輪） 49,500円</t>
    <rPh sb="3" eb="5">
      <t>タイリン</t>
    </rPh>
    <rPh sb="10" eb="11">
      <t>ホン</t>
    </rPh>
    <rPh sb="11" eb="12">
      <t>タ</t>
    </rPh>
    <rPh sb="16" eb="17">
      <t>リン</t>
    </rPh>
    <rPh sb="25" eb="26">
      <t>エン</t>
    </rPh>
    <phoneticPr fontId="8"/>
  </si>
  <si>
    <t>愛知　大輪胡蝶蘭（5本立ち／65輪） 49,500円</t>
    <rPh sb="3" eb="5">
      <t>タイリン</t>
    </rPh>
    <rPh sb="10" eb="11">
      <t>ホン</t>
    </rPh>
    <rPh sb="11" eb="12">
      <t>タ</t>
    </rPh>
    <rPh sb="16" eb="17">
      <t>リン</t>
    </rPh>
    <rPh sb="25" eb="26">
      <t>エン</t>
    </rPh>
    <phoneticPr fontId="8"/>
  </si>
  <si>
    <t>三重　大輪胡蝶蘭（5本立ち／65輪） 49,500円</t>
    <rPh sb="3" eb="5">
      <t>タイリン</t>
    </rPh>
    <rPh sb="10" eb="11">
      <t>ホン</t>
    </rPh>
    <rPh sb="11" eb="12">
      <t>タ</t>
    </rPh>
    <rPh sb="16" eb="17">
      <t>リン</t>
    </rPh>
    <rPh sb="25" eb="26">
      <t>エン</t>
    </rPh>
    <phoneticPr fontId="8"/>
  </si>
  <si>
    <t>滋賀　大輪胡蝶蘭（5本立ち／65輪） 49,500円</t>
    <rPh sb="3" eb="5">
      <t>タイリン</t>
    </rPh>
    <rPh sb="10" eb="11">
      <t>ホン</t>
    </rPh>
    <rPh sb="11" eb="12">
      <t>タ</t>
    </rPh>
    <rPh sb="16" eb="17">
      <t>リン</t>
    </rPh>
    <rPh sb="25" eb="26">
      <t>エン</t>
    </rPh>
    <phoneticPr fontId="8"/>
  </si>
  <si>
    <t>京都　大輪胡蝶蘭（5本立ち／65輪） 49,500円</t>
    <rPh sb="3" eb="5">
      <t>タイリン</t>
    </rPh>
    <rPh sb="10" eb="11">
      <t>ホン</t>
    </rPh>
    <rPh sb="11" eb="12">
      <t>タ</t>
    </rPh>
    <rPh sb="16" eb="17">
      <t>リン</t>
    </rPh>
    <rPh sb="25" eb="26">
      <t>エン</t>
    </rPh>
    <phoneticPr fontId="8"/>
  </si>
  <si>
    <t>大阪　大輪胡蝶蘭（5本立ち／65輪） 49,500円</t>
    <rPh sb="3" eb="5">
      <t>タイリン</t>
    </rPh>
    <rPh sb="10" eb="11">
      <t>ホン</t>
    </rPh>
    <rPh sb="11" eb="12">
      <t>タ</t>
    </rPh>
    <rPh sb="16" eb="17">
      <t>リン</t>
    </rPh>
    <rPh sb="25" eb="26">
      <t>エン</t>
    </rPh>
    <phoneticPr fontId="8"/>
  </si>
  <si>
    <t>兵庫　大輪胡蝶蘭（5本立ち／65輪） 49,500円</t>
    <rPh sb="3" eb="5">
      <t>タイリン</t>
    </rPh>
    <rPh sb="10" eb="11">
      <t>ホン</t>
    </rPh>
    <rPh sb="11" eb="12">
      <t>タ</t>
    </rPh>
    <rPh sb="16" eb="17">
      <t>リン</t>
    </rPh>
    <rPh sb="25" eb="26">
      <t>エン</t>
    </rPh>
    <phoneticPr fontId="8"/>
  </si>
  <si>
    <t>奈良　大輪胡蝶蘭（5本立ち／65輪） 49,500円</t>
    <rPh sb="3" eb="5">
      <t>タイリン</t>
    </rPh>
    <rPh sb="10" eb="11">
      <t>ホン</t>
    </rPh>
    <rPh sb="11" eb="12">
      <t>タ</t>
    </rPh>
    <rPh sb="16" eb="17">
      <t>リン</t>
    </rPh>
    <rPh sb="25" eb="26">
      <t>エン</t>
    </rPh>
    <phoneticPr fontId="8"/>
  </si>
  <si>
    <t>和歌山　大輪胡蝶蘭（5本立ち／65輪） 49,500円</t>
    <rPh sb="4" eb="6">
      <t>タイリン</t>
    </rPh>
    <rPh sb="11" eb="12">
      <t>ホン</t>
    </rPh>
    <rPh sb="12" eb="13">
      <t>タ</t>
    </rPh>
    <rPh sb="17" eb="18">
      <t>リン</t>
    </rPh>
    <rPh sb="26" eb="27">
      <t>エン</t>
    </rPh>
    <phoneticPr fontId="8"/>
  </si>
  <si>
    <t>鳥取　大輪胡蝶蘭（5本立ち／65輪） 49,500円</t>
    <rPh sb="3" eb="5">
      <t>タイリン</t>
    </rPh>
    <rPh sb="10" eb="11">
      <t>ホン</t>
    </rPh>
    <rPh sb="11" eb="12">
      <t>タ</t>
    </rPh>
    <rPh sb="16" eb="17">
      <t>リン</t>
    </rPh>
    <rPh sb="25" eb="26">
      <t>エン</t>
    </rPh>
    <phoneticPr fontId="8"/>
  </si>
  <si>
    <t>島根　大輪胡蝶蘭（5本立ち／65輪） 49,500円</t>
    <rPh sb="3" eb="5">
      <t>タイリン</t>
    </rPh>
    <rPh sb="10" eb="11">
      <t>ホン</t>
    </rPh>
    <rPh sb="11" eb="12">
      <t>タ</t>
    </rPh>
    <rPh sb="16" eb="17">
      <t>リン</t>
    </rPh>
    <rPh sb="25" eb="26">
      <t>エン</t>
    </rPh>
    <phoneticPr fontId="8"/>
  </si>
  <si>
    <t>岡山　大輪胡蝶蘭（5本立ち／65輪） 49,500円</t>
    <rPh sb="3" eb="5">
      <t>タイリン</t>
    </rPh>
    <rPh sb="10" eb="11">
      <t>ホン</t>
    </rPh>
    <rPh sb="11" eb="12">
      <t>タ</t>
    </rPh>
    <rPh sb="16" eb="17">
      <t>リン</t>
    </rPh>
    <rPh sb="25" eb="26">
      <t>エン</t>
    </rPh>
    <phoneticPr fontId="8"/>
  </si>
  <si>
    <t>広島　大輪胡蝶蘭（5本立ち／65輪） 49,500円</t>
    <rPh sb="3" eb="5">
      <t>タイリン</t>
    </rPh>
    <rPh sb="10" eb="11">
      <t>ホン</t>
    </rPh>
    <rPh sb="11" eb="12">
      <t>タ</t>
    </rPh>
    <rPh sb="16" eb="17">
      <t>リン</t>
    </rPh>
    <rPh sb="25" eb="26">
      <t>エン</t>
    </rPh>
    <phoneticPr fontId="8"/>
  </si>
  <si>
    <t>山口　大輪胡蝶蘭（5本立ち／65輪） 49,500円</t>
    <rPh sb="3" eb="5">
      <t>タイリン</t>
    </rPh>
    <rPh sb="10" eb="11">
      <t>ホン</t>
    </rPh>
    <rPh sb="11" eb="12">
      <t>タ</t>
    </rPh>
    <rPh sb="16" eb="17">
      <t>リン</t>
    </rPh>
    <rPh sb="25" eb="26">
      <t>エン</t>
    </rPh>
    <phoneticPr fontId="8"/>
  </si>
  <si>
    <t>徳島　大輪胡蝶蘭（5本立ち／65輪） 49,500円</t>
    <rPh sb="3" eb="5">
      <t>タイリン</t>
    </rPh>
    <rPh sb="10" eb="11">
      <t>ホン</t>
    </rPh>
    <rPh sb="11" eb="12">
      <t>タ</t>
    </rPh>
    <rPh sb="16" eb="17">
      <t>リン</t>
    </rPh>
    <rPh sb="25" eb="26">
      <t>エン</t>
    </rPh>
    <phoneticPr fontId="8"/>
  </si>
  <si>
    <t>香川　大輪胡蝶蘭（5本立ち／65輪） 49,500円</t>
    <rPh sb="3" eb="5">
      <t>タイリン</t>
    </rPh>
    <rPh sb="10" eb="11">
      <t>ホン</t>
    </rPh>
    <rPh sb="11" eb="12">
      <t>タ</t>
    </rPh>
    <rPh sb="16" eb="17">
      <t>リン</t>
    </rPh>
    <rPh sb="25" eb="26">
      <t>エン</t>
    </rPh>
    <phoneticPr fontId="8"/>
  </si>
  <si>
    <t>愛媛　大輪胡蝶蘭（5本立ち／65輪） 49,500円</t>
    <rPh sb="3" eb="5">
      <t>タイリン</t>
    </rPh>
    <rPh sb="10" eb="11">
      <t>ホン</t>
    </rPh>
    <rPh sb="11" eb="12">
      <t>タ</t>
    </rPh>
    <rPh sb="16" eb="17">
      <t>リン</t>
    </rPh>
    <rPh sb="25" eb="26">
      <t>エン</t>
    </rPh>
    <phoneticPr fontId="8"/>
  </si>
  <si>
    <t>高知　大輪胡蝶蘭（5本立ち／65輪） 49,500円</t>
    <rPh sb="3" eb="5">
      <t>タイリン</t>
    </rPh>
    <rPh sb="10" eb="11">
      <t>ホン</t>
    </rPh>
    <rPh sb="11" eb="12">
      <t>タ</t>
    </rPh>
    <rPh sb="16" eb="17">
      <t>リン</t>
    </rPh>
    <rPh sb="25" eb="26">
      <t>エン</t>
    </rPh>
    <phoneticPr fontId="8"/>
  </si>
  <si>
    <t>福岡　大輪胡蝶蘭（5本立ち／65輪） 49,500円</t>
    <rPh sb="3" eb="5">
      <t>タイリン</t>
    </rPh>
    <rPh sb="10" eb="11">
      <t>ホン</t>
    </rPh>
    <rPh sb="11" eb="12">
      <t>タ</t>
    </rPh>
    <rPh sb="16" eb="17">
      <t>リン</t>
    </rPh>
    <rPh sb="25" eb="26">
      <t>エン</t>
    </rPh>
    <phoneticPr fontId="8"/>
  </si>
  <si>
    <t>佐賀　大輪胡蝶蘭（5本立ち／65輪） 49,500円</t>
    <rPh sb="3" eb="5">
      <t>タイリン</t>
    </rPh>
    <rPh sb="10" eb="11">
      <t>ホン</t>
    </rPh>
    <rPh sb="11" eb="12">
      <t>タ</t>
    </rPh>
    <rPh sb="16" eb="17">
      <t>リン</t>
    </rPh>
    <rPh sb="25" eb="26">
      <t>エン</t>
    </rPh>
    <phoneticPr fontId="8"/>
  </si>
  <si>
    <t>長崎　大輪胡蝶蘭（5本立ち／65輪） 49,500円</t>
    <rPh sb="3" eb="5">
      <t>タイリン</t>
    </rPh>
    <rPh sb="10" eb="11">
      <t>ホン</t>
    </rPh>
    <rPh sb="11" eb="12">
      <t>タ</t>
    </rPh>
    <rPh sb="16" eb="17">
      <t>リン</t>
    </rPh>
    <rPh sb="25" eb="26">
      <t>エン</t>
    </rPh>
    <phoneticPr fontId="8"/>
  </si>
  <si>
    <t>熊本　大輪胡蝶蘭（5本立ち／65輪） 49,500円</t>
    <rPh sb="3" eb="5">
      <t>タイリン</t>
    </rPh>
    <rPh sb="10" eb="11">
      <t>ホン</t>
    </rPh>
    <rPh sb="11" eb="12">
      <t>タ</t>
    </rPh>
    <rPh sb="16" eb="17">
      <t>リン</t>
    </rPh>
    <rPh sb="25" eb="26">
      <t>エン</t>
    </rPh>
    <phoneticPr fontId="8"/>
  </si>
  <si>
    <t>大分　大輪胡蝶蘭（5本立ち／65輪） 49,500円</t>
    <rPh sb="3" eb="5">
      <t>タイリン</t>
    </rPh>
    <rPh sb="10" eb="11">
      <t>ホン</t>
    </rPh>
    <rPh sb="11" eb="12">
      <t>タ</t>
    </rPh>
    <rPh sb="16" eb="17">
      <t>リン</t>
    </rPh>
    <rPh sb="25" eb="26">
      <t>エン</t>
    </rPh>
    <phoneticPr fontId="8"/>
  </si>
  <si>
    <t>宮崎　大輪胡蝶蘭（5本立ち／65輪） 49,500円</t>
    <rPh sb="3" eb="5">
      <t>タイリン</t>
    </rPh>
    <rPh sb="10" eb="11">
      <t>ホン</t>
    </rPh>
    <rPh sb="11" eb="12">
      <t>タ</t>
    </rPh>
    <rPh sb="16" eb="17">
      <t>リン</t>
    </rPh>
    <rPh sb="25" eb="26">
      <t>エン</t>
    </rPh>
    <phoneticPr fontId="8"/>
  </si>
  <si>
    <t>鹿児島　大輪胡蝶蘭（5本立ち／65輪） 49,500円</t>
    <rPh sb="4" eb="6">
      <t>タイリン</t>
    </rPh>
    <rPh sb="11" eb="12">
      <t>ホン</t>
    </rPh>
    <rPh sb="12" eb="13">
      <t>タ</t>
    </rPh>
    <rPh sb="17" eb="18">
      <t>リン</t>
    </rPh>
    <rPh sb="26" eb="27">
      <t>エン</t>
    </rPh>
    <phoneticPr fontId="8"/>
  </si>
  <si>
    <t>青森県　大輪胡蝶蘭（5本立ち／75輪） 55,000円</t>
    <rPh sb="4" eb="6">
      <t>タイリン</t>
    </rPh>
    <rPh sb="11" eb="12">
      <t>ホン</t>
    </rPh>
    <rPh sb="12" eb="13">
      <t>タ</t>
    </rPh>
    <rPh sb="17" eb="18">
      <t>リン</t>
    </rPh>
    <rPh sb="26" eb="27">
      <t>エン</t>
    </rPh>
    <phoneticPr fontId="8"/>
  </si>
  <si>
    <t>岩手県　大輪胡蝶蘭（5本立ち／75輪） 55,000円</t>
    <rPh sb="4" eb="6">
      <t>タイリン</t>
    </rPh>
    <rPh sb="11" eb="12">
      <t>ホン</t>
    </rPh>
    <rPh sb="12" eb="13">
      <t>タ</t>
    </rPh>
    <rPh sb="17" eb="18">
      <t>リン</t>
    </rPh>
    <rPh sb="26" eb="27">
      <t>エン</t>
    </rPh>
    <phoneticPr fontId="8"/>
  </si>
  <si>
    <t>秋田県　大輪胡蝶蘭（5本立ち／75輪） 55,000円</t>
    <rPh sb="4" eb="6">
      <t>タイリン</t>
    </rPh>
    <rPh sb="11" eb="12">
      <t>ホン</t>
    </rPh>
    <rPh sb="12" eb="13">
      <t>タ</t>
    </rPh>
    <rPh sb="17" eb="18">
      <t>リン</t>
    </rPh>
    <rPh sb="26" eb="27">
      <t>エン</t>
    </rPh>
    <phoneticPr fontId="8"/>
  </si>
  <si>
    <t>宮城県　大輪胡蝶蘭（5本立ち／75輪） 55,000円</t>
    <rPh sb="4" eb="6">
      <t>タイリン</t>
    </rPh>
    <rPh sb="11" eb="12">
      <t>ホン</t>
    </rPh>
    <rPh sb="12" eb="13">
      <t>タ</t>
    </rPh>
    <rPh sb="17" eb="18">
      <t>リン</t>
    </rPh>
    <rPh sb="26" eb="27">
      <t>エン</t>
    </rPh>
    <phoneticPr fontId="8"/>
  </si>
  <si>
    <t>山形県　大輪胡蝶蘭（5本立ち／75輪） 55,000円</t>
    <rPh sb="4" eb="6">
      <t>タイリン</t>
    </rPh>
    <rPh sb="11" eb="12">
      <t>ホン</t>
    </rPh>
    <rPh sb="12" eb="13">
      <t>タ</t>
    </rPh>
    <rPh sb="17" eb="18">
      <t>リン</t>
    </rPh>
    <rPh sb="26" eb="27">
      <t>エン</t>
    </rPh>
    <phoneticPr fontId="8"/>
  </si>
  <si>
    <t>福島県　大輪胡蝶蘭（5本立ち／75輪） 55,000円</t>
    <rPh sb="4" eb="6">
      <t>タイリン</t>
    </rPh>
    <rPh sb="11" eb="12">
      <t>ホン</t>
    </rPh>
    <rPh sb="12" eb="13">
      <t>タ</t>
    </rPh>
    <rPh sb="17" eb="18">
      <t>リン</t>
    </rPh>
    <rPh sb="26" eb="27">
      <t>エン</t>
    </rPh>
    <phoneticPr fontId="8"/>
  </si>
  <si>
    <t>茨城県　大輪胡蝶蘭（5本立ち／75輪） 55,000円</t>
    <rPh sb="4" eb="6">
      <t>タイリン</t>
    </rPh>
    <rPh sb="11" eb="12">
      <t>ホン</t>
    </rPh>
    <rPh sb="12" eb="13">
      <t>タ</t>
    </rPh>
    <rPh sb="17" eb="18">
      <t>リン</t>
    </rPh>
    <rPh sb="26" eb="27">
      <t>エン</t>
    </rPh>
    <phoneticPr fontId="8"/>
  </si>
  <si>
    <t>栃木県　大輪胡蝶蘭（5本立ち／75輪） 55,000円</t>
    <rPh sb="4" eb="6">
      <t>タイリン</t>
    </rPh>
    <rPh sb="11" eb="12">
      <t>ホン</t>
    </rPh>
    <rPh sb="12" eb="13">
      <t>タ</t>
    </rPh>
    <rPh sb="17" eb="18">
      <t>リン</t>
    </rPh>
    <rPh sb="26" eb="27">
      <t>エン</t>
    </rPh>
    <phoneticPr fontId="8"/>
  </si>
  <si>
    <t>群馬県　大輪胡蝶蘭（5本立ち／75輪） 55,000円</t>
    <rPh sb="4" eb="6">
      <t>タイリン</t>
    </rPh>
    <rPh sb="11" eb="12">
      <t>ホン</t>
    </rPh>
    <rPh sb="12" eb="13">
      <t>タ</t>
    </rPh>
    <rPh sb="17" eb="18">
      <t>リン</t>
    </rPh>
    <rPh sb="26" eb="27">
      <t>エン</t>
    </rPh>
    <phoneticPr fontId="8"/>
  </si>
  <si>
    <t>埼玉県　大輪胡蝶蘭（5本立ち／75輪） 55,000円</t>
    <rPh sb="4" eb="6">
      <t>タイリン</t>
    </rPh>
    <rPh sb="11" eb="12">
      <t>ホン</t>
    </rPh>
    <rPh sb="12" eb="13">
      <t>タ</t>
    </rPh>
    <rPh sb="17" eb="18">
      <t>リン</t>
    </rPh>
    <rPh sb="26" eb="27">
      <t>エン</t>
    </rPh>
    <phoneticPr fontId="8"/>
  </si>
  <si>
    <t>千葉県　大輪胡蝶蘭（5本立ち／75輪） 55,000円</t>
    <rPh sb="4" eb="6">
      <t>タイリン</t>
    </rPh>
    <rPh sb="11" eb="12">
      <t>ホン</t>
    </rPh>
    <rPh sb="12" eb="13">
      <t>タ</t>
    </rPh>
    <rPh sb="17" eb="18">
      <t>リン</t>
    </rPh>
    <rPh sb="26" eb="27">
      <t>エン</t>
    </rPh>
    <phoneticPr fontId="8"/>
  </si>
  <si>
    <t>東京都　大輪胡蝶蘭（5本立ち／75輪） 55,000円</t>
    <rPh sb="0" eb="3">
      <t>トウキョウト</t>
    </rPh>
    <rPh sb="4" eb="6">
      <t>タイリン</t>
    </rPh>
    <rPh sb="11" eb="12">
      <t>ホン</t>
    </rPh>
    <rPh sb="12" eb="13">
      <t>タ</t>
    </rPh>
    <rPh sb="17" eb="18">
      <t>リン</t>
    </rPh>
    <rPh sb="26" eb="27">
      <t>エン</t>
    </rPh>
    <phoneticPr fontId="8"/>
  </si>
  <si>
    <t>神奈川県　大輪胡蝶蘭（5本立ち／75輪） 55,000円</t>
    <rPh sb="5" eb="7">
      <t>タイリン</t>
    </rPh>
    <rPh sb="12" eb="13">
      <t>ホン</t>
    </rPh>
    <rPh sb="13" eb="14">
      <t>タ</t>
    </rPh>
    <rPh sb="18" eb="19">
      <t>リン</t>
    </rPh>
    <rPh sb="27" eb="28">
      <t>エン</t>
    </rPh>
    <phoneticPr fontId="8"/>
  </si>
  <si>
    <t>新潟県　大輪胡蝶蘭（5本立ち／75輪） 55,000円</t>
    <rPh sb="4" eb="6">
      <t>タイリン</t>
    </rPh>
    <rPh sb="11" eb="12">
      <t>ホン</t>
    </rPh>
    <rPh sb="12" eb="13">
      <t>タ</t>
    </rPh>
    <rPh sb="17" eb="18">
      <t>リン</t>
    </rPh>
    <rPh sb="26" eb="27">
      <t>エン</t>
    </rPh>
    <phoneticPr fontId="8"/>
  </si>
  <si>
    <t>富山県　大輪胡蝶蘭（5本立ち／75輪） 55,000円</t>
    <rPh sb="4" eb="6">
      <t>タイリン</t>
    </rPh>
    <rPh sb="11" eb="12">
      <t>ホン</t>
    </rPh>
    <rPh sb="12" eb="13">
      <t>タ</t>
    </rPh>
    <rPh sb="17" eb="18">
      <t>リン</t>
    </rPh>
    <rPh sb="26" eb="27">
      <t>エン</t>
    </rPh>
    <phoneticPr fontId="8"/>
  </si>
  <si>
    <t>石川県　大輪胡蝶蘭（5本立ち／75輪） 55,000円</t>
    <rPh sb="4" eb="6">
      <t>タイリン</t>
    </rPh>
    <rPh sb="11" eb="12">
      <t>ホン</t>
    </rPh>
    <rPh sb="12" eb="13">
      <t>タ</t>
    </rPh>
    <rPh sb="17" eb="18">
      <t>リン</t>
    </rPh>
    <rPh sb="26" eb="27">
      <t>エン</t>
    </rPh>
    <phoneticPr fontId="8"/>
  </si>
  <si>
    <t>福井県　大輪胡蝶蘭（5本立ち／75輪） 55,000円</t>
    <rPh sb="4" eb="6">
      <t>タイリン</t>
    </rPh>
    <rPh sb="11" eb="12">
      <t>ホン</t>
    </rPh>
    <rPh sb="12" eb="13">
      <t>タ</t>
    </rPh>
    <rPh sb="17" eb="18">
      <t>リン</t>
    </rPh>
    <rPh sb="26" eb="27">
      <t>エン</t>
    </rPh>
    <phoneticPr fontId="8"/>
  </si>
  <si>
    <t>山梨県　大輪胡蝶蘭（5本立ち／75輪） 55,000円</t>
    <rPh sb="4" eb="6">
      <t>タイリン</t>
    </rPh>
    <rPh sb="11" eb="12">
      <t>ホン</t>
    </rPh>
    <rPh sb="12" eb="13">
      <t>タ</t>
    </rPh>
    <rPh sb="17" eb="18">
      <t>リン</t>
    </rPh>
    <rPh sb="26" eb="27">
      <t>エン</t>
    </rPh>
    <phoneticPr fontId="8"/>
  </si>
  <si>
    <t>長野県　大輪胡蝶蘭（5本立ち／75輪） 55,000円</t>
    <rPh sb="4" eb="6">
      <t>タイリン</t>
    </rPh>
    <rPh sb="11" eb="12">
      <t>ホン</t>
    </rPh>
    <rPh sb="12" eb="13">
      <t>タ</t>
    </rPh>
    <rPh sb="17" eb="18">
      <t>リン</t>
    </rPh>
    <rPh sb="26" eb="27">
      <t>エン</t>
    </rPh>
    <phoneticPr fontId="8"/>
  </si>
  <si>
    <t>岐阜県　大輪胡蝶蘭（5本立ち／75輪） 55,000円</t>
    <rPh sb="4" eb="6">
      <t>タイリン</t>
    </rPh>
    <rPh sb="11" eb="12">
      <t>ホン</t>
    </rPh>
    <rPh sb="12" eb="13">
      <t>タ</t>
    </rPh>
    <rPh sb="17" eb="18">
      <t>リン</t>
    </rPh>
    <rPh sb="26" eb="27">
      <t>エン</t>
    </rPh>
    <phoneticPr fontId="8"/>
  </si>
  <si>
    <t>静岡県　大輪胡蝶蘭（5本立ち／75輪） 55,000円</t>
    <rPh sb="4" eb="6">
      <t>タイリン</t>
    </rPh>
    <rPh sb="11" eb="12">
      <t>ホン</t>
    </rPh>
    <rPh sb="12" eb="13">
      <t>タ</t>
    </rPh>
    <rPh sb="17" eb="18">
      <t>リン</t>
    </rPh>
    <rPh sb="26" eb="27">
      <t>エン</t>
    </rPh>
    <phoneticPr fontId="8"/>
  </si>
  <si>
    <t>愛知県　大輪胡蝶蘭（5本立ち／75輪） 55,000円</t>
    <rPh sb="4" eb="6">
      <t>タイリン</t>
    </rPh>
    <rPh sb="11" eb="12">
      <t>ホン</t>
    </rPh>
    <rPh sb="12" eb="13">
      <t>タ</t>
    </rPh>
    <rPh sb="17" eb="18">
      <t>リン</t>
    </rPh>
    <rPh sb="26" eb="27">
      <t>エン</t>
    </rPh>
    <phoneticPr fontId="8"/>
  </si>
  <si>
    <t>三重県　大輪胡蝶蘭（5本立ち／75輪） 55,000円</t>
    <rPh sb="4" eb="6">
      <t>タイリン</t>
    </rPh>
    <rPh sb="11" eb="12">
      <t>ホン</t>
    </rPh>
    <rPh sb="12" eb="13">
      <t>タ</t>
    </rPh>
    <rPh sb="17" eb="18">
      <t>リン</t>
    </rPh>
    <rPh sb="26" eb="27">
      <t>エン</t>
    </rPh>
    <phoneticPr fontId="8"/>
  </si>
  <si>
    <t>滋賀県　大輪胡蝶蘭（5本立ち／75輪） 55,000円</t>
    <rPh sb="4" eb="6">
      <t>タイリン</t>
    </rPh>
    <rPh sb="11" eb="12">
      <t>ホン</t>
    </rPh>
    <rPh sb="12" eb="13">
      <t>タ</t>
    </rPh>
    <rPh sb="17" eb="18">
      <t>リン</t>
    </rPh>
    <rPh sb="26" eb="27">
      <t>エン</t>
    </rPh>
    <phoneticPr fontId="8"/>
  </si>
  <si>
    <t>京都府　大輪胡蝶蘭（5本立ち／75輪） 55,000円</t>
    <rPh sb="4" eb="6">
      <t>タイリン</t>
    </rPh>
    <rPh sb="11" eb="12">
      <t>ホン</t>
    </rPh>
    <rPh sb="12" eb="13">
      <t>タ</t>
    </rPh>
    <rPh sb="17" eb="18">
      <t>リン</t>
    </rPh>
    <rPh sb="26" eb="27">
      <t>エン</t>
    </rPh>
    <phoneticPr fontId="8"/>
  </si>
  <si>
    <t>大阪府　大輪胡蝶蘭（5本立ち／75輪） 55,000円</t>
    <rPh sb="4" eb="6">
      <t>タイリン</t>
    </rPh>
    <rPh sb="11" eb="12">
      <t>ホン</t>
    </rPh>
    <rPh sb="12" eb="13">
      <t>タ</t>
    </rPh>
    <rPh sb="17" eb="18">
      <t>リン</t>
    </rPh>
    <rPh sb="26" eb="27">
      <t>エン</t>
    </rPh>
    <phoneticPr fontId="8"/>
  </si>
  <si>
    <t>兵庫県　大輪胡蝶蘭（5本立ち／75輪） 55,000円</t>
    <rPh sb="4" eb="6">
      <t>タイリン</t>
    </rPh>
    <rPh sb="11" eb="12">
      <t>ホン</t>
    </rPh>
    <rPh sb="12" eb="13">
      <t>タ</t>
    </rPh>
    <rPh sb="17" eb="18">
      <t>リン</t>
    </rPh>
    <rPh sb="26" eb="27">
      <t>エン</t>
    </rPh>
    <phoneticPr fontId="8"/>
  </si>
  <si>
    <t>奈良県　大輪胡蝶蘭（5本立ち／75輪） 55,000円</t>
    <rPh sb="4" eb="6">
      <t>タイリン</t>
    </rPh>
    <rPh sb="11" eb="12">
      <t>ホン</t>
    </rPh>
    <rPh sb="12" eb="13">
      <t>タ</t>
    </rPh>
    <rPh sb="17" eb="18">
      <t>リン</t>
    </rPh>
    <rPh sb="26" eb="27">
      <t>エン</t>
    </rPh>
    <phoneticPr fontId="8"/>
  </si>
  <si>
    <t>和歌山県　大輪胡蝶蘭（5本立ち／75輪） 55,000円</t>
    <rPh sb="5" eb="7">
      <t>タイリン</t>
    </rPh>
    <rPh sb="12" eb="13">
      <t>ホン</t>
    </rPh>
    <rPh sb="13" eb="14">
      <t>タ</t>
    </rPh>
    <rPh sb="18" eb="19">
      <t>リン</t>
    </rPh>
    <rPh sb="27" eb="28">
      <t>エン</t>
    </rPh>
    <phoneticPr fontId="8"/>
  </si>
  <si>
    <t>鳥取県　大輪胡蝶蘭（5本立ち／75輪） 55,000円</t>
    <rPh sb="4" eb="6">
      <t>タイリン</t>
    </rPh>
    <rPh sb="11" eb="12">
      <t>ホン</t>
    </rPh>
    <rPh sb="12" eb="13">
      <t>タ</t>
    </rPh>
    <rPh sb="17" eb="18">
      <t>リン</t>
    </rPh>
    <rPh sb="26" eb="27">
      <t>エン</t>
    </rPh>
    <phoneticPr fontId="8"/>
  </si>
  <si>
    <t>島根県　大輪胡蝶蘭（5本立ち／75輪） 55,000円</t>
    <rPh sb="4" eb="6">
      <t>タイリン</t>
    </rPh>
    <rPh sb="11" eb="12">
      <t>ホン</t>
    </rPh>
    <rPh sb="12" eb="13">
      <t>タ</t>
    </rPh>
    <rPh sb="17" eb="18">
      <t>リン</t>
    </rPh>
    <rPh sb="26" eb="27">
      <t>エン</t>
    </rPh>
    <phoneticPr fontId="8"/>
  </si>
  <si>
    <t>岡山県　大輪胡蝶蘭（5本立ち／75輪） 55,000円</t>
    <rPh sb="4" eb="6">
      <t>タイリン</t>
    </rPh>
    <rPh sb="11" eb="12">
      <t>ホン</t>
    </rPh>
    <rPh sb="12" eb="13">
      <t>タ</t>
    </rPh>
    <rPh sb="17" eb="18">
      <t>リン</t>
    </rPh>
    <rPh sb="26" eb="27">
      <t>エン</t>
    </rPh>
    <phoneticPr fontId="8"/>
  </si>
  <si>
    <t>広島県　大輪胡蝶蘭（5本立ち／75輪） 55,000円</t>
    <rPh sb="4" eb="6">
      <t>タイリン</t>
    </rPh>
    <rPh sb="11" eb="12">
      <t>ホン</t>
    </rPh>
    <rPh sb="12" eb="13">
      <t>タ</t>
    </rPh>
    <rPh sb="17" eb="18">
      <t>リン</t>
    </rPh>
    <rPh sb="26" eb="27">
      <t>エン</t>
    </rPh>
    <phoneticPr fontId="8"/>
  </si>
  <si>
    <t>山口県　大輪胡蝶蘭（5本立ち／75輪） 55,000円</t>
    <rPh sb="4" eb="6">
      <t>タイリン</t>
    </rPh>
    <rPh sb="11" eb="12">
      <t>ホン</t>
    </rPh>
    <rPh sb="12" eb="13">
      <t>タ</t>
    </rPh>
    <rPh sb="17" eb="18">
      <t>リン</t>
    </rPh>
    <rPh sb="26" eb="27">
      <t>エン</t>
    </rPh>
    <phoneticPr fontId="8"/>
  </si>
  <si>
    <t>徳島県　大輪胡蝶蘭（5本立ち／75輪） 55,000円</t>
    <rPh sb="0" eb="3">
      <t>トクシマケン</t>
    </rPh>
    <rPh sb="4" eb="6">
      <t>タイリン</t>
    </rPh>
    <rPh sb="11" eb="12">
      <t>ホン</t>
    </rPh>
    <rPh sb="12" eb="13">
      <t>タ</t>
    </rPh>
    <rPh sb="17" eb="18">
      <t>リン</t>
    </rPh>
    <rPh sb="26" eb="27">
      <t>エン</t>
    </rPh>
    <phoneticPr fontId="8"/>
  </si>
  <si>
    <t>香川県　大輪胡蝶蘭（5本立ち／75輪） 55,000円</t>
    <rPh sb="4" eb="6">
      <t>タイリン</t>
    </rPh>
    <rPh sb="11" eb="12">
      <t>ホン</t>
    </rPh>
    <rPh sb="12" eb="13">
      <t>タ</t>
    </rPh>
    <rPh sb="17" eb="18">
      <t>リン</t>
    </rPh>
    <rPh sb="26" eb="27">
      <t>エン</t>
    </rPh>
    <phoneticPr fontId="8"/>
  </si>
  <si>
    <t>愛媛県　大輪胡蝶蘭（5本立ち／75輪） 55,000円</t>
    <rPh sb="4" eb="6">
      <t>タイリン</t>
    </rPh>
    <rPh sb="11" eb="12">
      <t>ホン</t>
    </rPh>
    <rPh sb="12" eb="13">
      <t>タ</t>
    </rPh>
    <rPh sb="17" eb="18">
      <t>リン</t>
    </rPh>
    <rPh sb="26" eb="27">
      <t>エン</t>
    </rPh>
    <phoneticPr fontId="8"/>
  </si>
  <si>
    <t>高知県　大輪胡蝶蘭（5本立ち／75輪） 55,000円</t>
    <rPh sb="4" eb="6">
      <t>タイリン</t>
    </rPh>
    <rPh sb="11" eb="12">
      <t>ホン</t>
    </rPh>
    <rPh sb="12" eb="13">
      <t>タ</t>
    </rPh>
    <rPh sb="17" eb="18">
      <t>リン</t>
    </rPh>
    <rPh sb="26" eb="27">
      <t>エン</t>
    </rPh>
    <phoneticPr fontId="8"/>
  </si>
  <si>
    <t>福岡県　大輪胡蝶蘭（5本立ち／75輪） 55,000円</t>
    <rPh sb="4" eb="6">
      <t>タイリン</t>
    </rPh>
    <rPh sb="11" eb="12">
      <t>ホン</t>
    </rPh>
    <rPh sb="12" eb="13">
      <t>タ</t>
    </rPh>
    <rPh sb="17" eb="18">
      <t>リン</t>
    </rPh>
    <rPh sb="26" eb="27">
      <t>エン</t>
    </rPh>
    <phoneticPr fontId="8"/>
  </si>
  <si>
    <t>佐賀県　大輪胡蝶蘭（5本立ち／75輪） 55,000円</t>
    <rPh sb="4" eb="6">
      <t>タイリン</t>
    </rPh>
    <rPh sb="11" eb="12">
      <t>ホン</t>
    </rPh>
    <rPh sb="12" eb="13">
      <t>タ</t>
    </rPh>
    <rPh sb="17" eb="18">
      <t>リン</t>
    </rPh>
    <rPh sb="26" eb="27">
      <t>エン</t>
    </rPh>
    <phoneticPr fontId="8"/>
  </si>
  <si>
    <t>長崎県　大輪胡蝶蘭（5本立ち／75輪） 55,000円</t>
    <rPh sb="4" eb="6">
      <t>タイリン</t>
    </rPh>
    <rPh sb="11" eb="12">
      <t>ホン</t>
    </rPh>
    <rPh sb="12" eb="13">
      <t>タ</t>
    </rPh>
    <rPh sb="17" eb="18">
      <t>リン</t>
    </rPh>
    <rPh sb="26" eb="27">
      <t>エン</t>
    </rPh>
    <phoneticPr fontId="8"/>
  </si>
  <si>
    <t>熊本県　大輪胡蝶蘭（5本立ち／75輪） 55,000円</t>
    <rPh sb="4" eb="6">
      <t>タイリン</t>
    </rPh>
    <rPh sb="11" eb="12">
      <t>ホン</t>
    </rPh>
    <rPh sb="12" eb="13">
      <t>タ</t>
    </rPh>
    <rPh sb="17" eb="18">
      <t>リン</t>
    </rPh>
    <rPh sb="26" eb="27">
      <t>エン</t>
    </rPh>
    <phoneticPr fontId="8"/>
  </si>
  <si>
    <t>大分県　大輪胡蝶蘭（5本立ち／75輪） 55,000円</t>
    <rPh sb="4" eb="6">
      <t>タイリン</t>
    </rPh>
    <rPh sb="11" eb="12">
      <t>ホン</t>
    </rPh>
    <rPh sb="12" eb="13">
      <t>タ</t>
    </rPh>
    <rPh sb="17" eb="18">
      <t>リン</t>
    </rPh>
    <rPh sb="26" eb="27">
      <t>エン</t>
    </rPh>
    <phoneticPr fontId="8"/>
  </si>
  <si>
    <t>宮崎県　大輪胡蝶蘭（5本立ち／75輪） 55,000円</t>
    <rPh sb="4" eb="6">
      <t>タイリン</t>
    </rPh>
    <rPh sb="11" eb="12">
      <t>ホン</t>
    </rPh>
    <rPh sb="12" eb="13">
      <t>タ</t>
    </rPh>
    <rPh sb="17" eb="18">
      <t>リン</t>
    </rPh>
    <rPh sb="26" eb="27">
      <t>エン</t>
    </rPh>
    <phoneticPr fontId="8"/>
  </si>
  <si>
    <t>鹿児島県　大輪胡蝶蘭（5本立ち／75輪） 55,000円</t>
    <rPh sb="5" eb="7">
      <t>タイリン</t>
    </rPh>
    <rPh sb="12" eb="13">
      <t>ホン</t>
    </rPh>
    <rPh sb="13" eb="14">
      <t>タ</t>
    </rPh>
    <rPh sb="18" eb="19">
      <t>リン</t>
    </rPh>
    <rPh sb="27" eb="28">
      <t>エン</t>
    </rPh>
    <phoneticPr fontId="8"/>
  </si>
  <si>
    <t>青森　大輪胡蝶蘭（5本立ち／75輪） 55,000円</t>
    <rPh sb="3" eb="5">
      <t>タイリン</t>
    </rPh>
    <rPh sb="10" eb="11">
      <t>ホン</t>
    </rPh>
    <rPh sb="11" eb="12">
      <t>タ</t>
    </rPh>
    <rPh sb="16" eb="17">
      <t>リン</t>
    </rPh>
    <rPh sb="25" eb="26">
      <t>エン</t>
    </rPh>
    <phoneticPr fontId="8"/>
  </si>
  <si>
    <t>岩手　大輪胡蝶蘭（5本立ち／75輪） 55,000円</t>
    <rPh sb="3" eb="5">
      <t>タイリン</t>
    </rPh>
    <rPh sb="10" eb="11">
      <t>ホン</t>
    </rPh>
    <rPh sb="11" eb="12">
      <t>タ</t>
    </rPh>
    <rPh sb="16" eb="17">
      <t>リン</t>
    </rPh>
    <rPh sb="25" eb="26">
      <t>エン</t>
    </rPh>
    <phoneticPr fontId="8"/>
  </si>
  <si>
    <t>秋田　大輪胡蝶蘭（5本立ち／75輪） 55,000円</t>
    <rPh sb="3" eb="5">
      <t>タイリン</t>
    </rPh>
    <rPh sb="10" eb="11">
      <t>ホン</t>
    </rPh>
    <rPh sb="11" eb="12">
      <t>タ</t>
    </rPh>
    <rPh sb="16" eb="17">
      <t>リン</t>
    </rPh>
    <rPh sb="25" eb="26">
      <t>エン</t>
    </rPh>
    <phoneticPr fontId="8"/>
  </si>
  <si>
    <t>宮城　大輪胡蝶蘭（5本立ち／75輪） 55,000円</t>
    <rPh sb="3" eb="5">
      <t>タイリン</t>
    </rPh>
    <rPh sb="10" eb="11">
      <t>ホン</t>
    </rPh>
    <rPh sb="11" eb="12">
      <t>タ</t>
    </rPh>
    <rPh sb="16" eb="17">
      <t>リン</t>
    </rPh>
    <rPh sb="25" eb="26">
      <t>エン</t>
    </rPh>
    <phoneticPr fontId="8"/>
  </si>
  <si>
    <t>山形　大輪胡蝶蘭（5本立ち／75輪） 55,000円</t>
    <rPh sb="3" eb="5">
      <t>タイリン</t>
    </rPh>
    <rPh sb="10" eb="11">
      <t>ホン</t>
    </rPh>
    <rPh sb="11" eb="12">
      <t>タ</t>
    </rPh>
    <rPh sb="16" eb="17">
      <t>リン</t>
    </rPh>
    <rPh sb="25" eb="26">
      <t>エン</t>
    </rPh>
    <phoneticPr fontId="8"/>
  </si>
  <si>
    <t>福島　大輪胡蝶蘭（5本立ち／75輪） 55,000円</t>
    <rPh sb="3" eb="5">
      <t>タイリン</t>
    </rPh>
    <rPh sb="10" eb="11">
      <t>ホン</t>
    </rPh>
    <rPh sb="11" eb="12">
      <t>タ</t>
    </rPh>
    <rPh sb="16" eb="17">
      <t>リン</t>
    </rPh>
    <rPh sb="25" eb="26">
      <t>エン</t>
    </rPh>
    <phoneticPr fontId="8"/>
  </si>
  <si>
    <t>茨木　大輪胡蝶蘭（5本立ち／75輪） 55,000円</t>
    <rPh sb="3" eb="5">
      <t>タイリン</t>
    </rPh>
    <rPh sb="10" eb="11">
      <t>ホン</t>
    </rPh>
    <rPh sb="11" eb="12">
      <t>タ</t>
    </rPh>
    <rPh sb="16" eb="17">
      <t>リン</t>
    </rPh>
    <rPh sb="25" eb="26">
      <t>エン</t>
    </rPh>
    <phoneticPr fontId="8"/>
  </si>
  <si>
    <t>栃木　大輪胡蝶蘭（5本立ち／75輪） 55,000円</t>
    <rPh sb="3" eb="5">
      <t>タイリン</t>
    </rPh>
    <rPh sb="10" eb="11">
      <t>ホン</t>
    </rPh>
    <rPh sb="11" eb="12">
      <t>タ</t>
    </rPh>
    <rPh sb="16" eb="17">
      <t>リン</t>
    </rPh>
    <rPh sb="25" eb="26">
      <t>エン</t>
    </rPh>
    <phoneticPr fontId="8"/>
  </si>
  <si>
    <t>群馬　大輪胡蝶蘭（5本立ち／75輪） 55,000円</t>
    <rPh sb="3" eb="5">
      <t>タイリン</t>
    </rPh>
    <rPh sb="10" eb="11">
      <t>ホン</t>
    </rPh>
    <rPh sb="11" eb="12">
      <t>タ</t>
    </rPh>
    <rPh sb="16" eb="17">
      <t>リン</t>
    </rPh>
    <rPh sb="25" eb="26">
      <t>エン</t>
    </rPh>
    <phoneticPr fontId="8"/>
  </si>
  <si>
    <t>埼玉　大輪胡蝶蘭（5本立ち／75輪） 55,000円</t>
    <rPh sb="3" eb="5">
      <t>タイリン</t>
    </rPh>
    <rPh sb="10" eb="11">
      <t>ホン</t>
    </rPh>
    <rPh sb="11" eb="12">
      <t>タ</t>
    </rPh>
    <rPh sb="16" eb="17">
      <t>リン</t>
    </rPh>
    <rPh sb="25" eb="26">
      <t>エン</t>
    </rPh>
    <phoneticPr fontId="8"/>
  </si>
  <si>
    <t>千葉　大輪胡蝶蘭（5本立ち／75輪） 55,000円</t>
    <rPh sb="3" eb="5">
      <t>タイリン</t>
    </rPh>
    <rPh sb="10" eb="11">
      <t>ホン</t>
    </rPh>
    <rPh sb="11" eb="12">
      <t>タ</t>
    </rPh>
    <rPh sb="16" eb="17">
      <t>リン</t>
    </rPh>
    <rPh sb="25" eb="26">
      <t>エン</t>
    </rPh>
    <phoneticPr fontId="8"/>
  </si>
  <si>
    <t>東京　大輪胡蝶蘭（5本立ち／75輪） 55,000円</t>
    <rPh sb="3" eb="5">
      <t>タイリン</t>
    </rPh>
    <rPh sb="10" eb="11">
      <t>ホン</t>
    </rPh>
    <rPh sb="11" eb="12">
      <t>タ</t>
    </rPh>
    <rPh sb="16" eb="17">
      <t>リン</t>
    </rPh>
    <rPh sb="25" eb="26">
      <t>エン</t>
    </rPh>
    <phoneticPr fontId="8"/>
  </si>
  <si>
    <t>神奈川　大輪胡蝶蘭（5本立ち／75輪） 55,000円</t>
    <rPh sb="4" eb="6">
      <t>タイリン</t>
    </rPh>
    <rPh sb="11" eb="12">
      <t>ホン</t>
    </rPh>
    <rPh sb="12" eb="13">
      <t>タ</t>
    </rPh>
    <rPh sb="17" eb="18">
      <t>リン</t>
    </rPh>
    <rPh sb="26" eb="27">
      <t>エン</t>
    </rPh>
    <phoneticPr fontId="8"/>
  </si>
  <si>
    <t>新潟　大輪胡蝶蘭（5本立ち／75輪） 55,000円</t>
    <rPh sb="3" eb="5">
      <t>タイリン</t>
    </rPh>
    <rPh sb="10" eb="11">
      <t>ホン</t>
    </rPh>
    <rPh sb="11" eb="12">
      <t>タ</t>
    </rPh>
    <rPh sb="16" eb="17">
      <t>リン</t>
    </rPh>
    <rPh sb="25" eb="26">
      <t>エン</t>
    </rPh>
    <phoneticPr fontId="8"/>
  </si>
  <si>
    <t>富山　大輪胡蝶蘭（5本立ち／75輪） 55,000円</t>
    <rPh sb="3" eb="5">
      <t>タイリン</t>
    </rPh>
    <rPh sb="10" eb="11">
      <t>ホン</t>
    </rPh>
    <rPh sb="11" eb="12">
      <t>タ</t>
    </rPh>
    <rPh sb="16" eb="17">
      <t>リン</t>
    </rPh>
    <rPh sb="25" eb="26">
      <t>エン</t>
    </rPh>
    <phoneticPr fontId="8"/>
  </si>
  <si>
    <t>石川　大輪胡蝶蘭（5本立ち／75輪） 55,000円</t>
    <rPh sb="3" eb="5">
      <t>タイリン</t>
    </rPh>
    <rPh sb="10" eb="11">
      <t>ホン</t>
    </rPh>
    <rPh sb="11" eb="12">
      <t>タ</t>
    </rPh>
    <rPh sb="16" eb="17">
      <t>リン</t>
    </rPh>
    <rPh sb="25" eb="26">
      <t>エン</t>
    </rPh>
    <phoneticPr fontId="8"/>
  </si>
  <si>
    <t>福井　大輪胡蝶蘭（5本立ち／75輪） 55,000円</t>
    <rPh sb="3" eb="5">
      <t>タイリン</t>
    </rPh>
    <rPh sb="10" eb="11">
      <t>ホン</t>
    </rPh>
    <rPh sb="11" eb="12">
      <t>タ</t>
    </rPh>
    <rPh sb="16" eb="17">
      <t>リン</t>
    </rPh>
    <rPh sb="25" eb="26">
      <t>エン</t>
    </rPh>
    <phoneticPr fontId="8"/>
  </si>
  <si>
    <t>山梨　大輪胡蝶蘭（5本立ち／75輪） 55,000円</t>
    <rPh sb="3" eb="5">
      <t>タイリン</t>
    </rPh>
    <rPh sb="10" eb="11">
      <t>ホン</t>
    </rPh>
    <rPh sb="11" eb="12">
      <t>タ</t>
    </rPh>
    <rPh sb="16" eb="17">
      <t>リン</t>
    </rPh>
    <rPh sb="25" eb="26">
      <t>エン</t>
    </rPh>
    <phoneticPr fontId="8"/>
  </si>
  <si>
    <t>長野　大輪胡蝶蘭（5本立ち／75輪） 55,000円</t>
    <rPh sb="3" eb="5">
      <t>タイリン</t>
    </rPh>
    <rPh sb="10" eb="11">
      <t>ホン</t>
    </rPh>
    <rPh sb="11" eb="12">
      <t>タ</t>
    </rPh>
    <rPh sb="16" eb="17">
      <t>リン</t>
    </rPh>
    <rPh sb="25" eb="26">
      <t>エン</t>
    </rPh>
    <phoneticPr fontId="8"/>
  </si>
  <si>
    <t>岐阜　大輪胡蝶蘭（5本立ち／75輪） 55,000円</t>
    <rPh sb="3" eb="5">
      <t>タイリン</t>
    </rPh>
    <rPh sb="10" eb="11">
      <t>ホン</t>
    </rPh>
    <rPh sb="11" eb="12">
      <t>タ</t>
    </rPh>
    <rPh sb="16" eb="17">
      <t>リン</t>
    </rPh>
    <rPh sb="25" eb="26">
      <t>エン</t>
    </rPh>
    <phoneticPr fontId="8"/>
  </si>
  <si>
    <t>静岡　大輪胡蝶蘭（5本立ち／75輪） 55,000円</t>
    <rPh sb="3" eb="5">
      <t>タイリン</t>
    </rPh>
    <rPh sb="10" eb="11">
      <t>ホン</t>
    </rPh>
    <rPh sb="11" eb="12">
      <t>タ</t>
    </rPh>
    <rPh sb="16" eb="17">
      <t>リン</t>
    </rPh>
    <rPh sb="25" eb="26">
      <t>エン</t>
    </rPh>
    <phoneticPr fontId="8"/>
  </si>
  <si>
    <t>愛知　大輪胡蝶蘭（5本立ち／75輪） 55,000円</t>
    <rPh sb="3" eb="5">
      <t>タイリン</t>
    </rPh>
    <rPh sb="10" eb="11">
      <t>ホン</t>
    </rPh>
    <rPh sb="11" eb="12">
      <t>タ</t>
    </rPh>
    <rPh sb="16" eb="17">
      <t>リン</t>
    </rPh>
    <rPh sb="25" eb="26">
      <t>エン</t>
    </rPh>
    <phoneticPr fontId="8"/>
  </si>
  <si>
    <t>三重　大輪胡蝶蘭（5本立ち／75輪） 55,000円</t>
    <rPh sb="3" eb="5">
      <t>タイリン</t>
    </rPh>
    <rPh sb="10" eb="11">
      <t>ホン</t>
    </rPh>
    <rPh sb="11" eb="12">
      <t>タ</t>
    </rPh>
    <rPh sb="16" eb="17">
      <t>リン</t>
    </rPh>
    <rPh sb="25" eb="26">
      <t>エン</t>
    </rPh>
    <phoneticPr fontId="8"/>
  </si>
  <si>
    <t>滋賀　大輪胡蝶蘭（5本立ち／75輪） 55,000円</t>
    <rPh sb="3" eb="5">
      <t>タイリン</t>
    </rPh>
    <rPh sb="10" eb="11">
      <t>ホン</t>
    </rPh>
    <rPh sb="11" eb="12">
      <t>タ</t>
    </rPh>
    <rPh sb="16" eb="17">
      <t>リン</t>
    </rPh>
    <rPh sb="25" eb="26">
      <t>エン</t>
    </rPh>
    <phoneticPr fontId="8"/>
  </si>
  <si>
    <t>京都　大輪胡蝶蘭（5本立ち／75輪） 55,000円</t>
    <rPh sb="3" eb="5">
      <t>タイリン</t>
    </rPh>
    <rPh sb="10" eb="11">
      <t>ホン</t>
    </rPh>
    <rPh sb="11" eb="12">
      <t>タ</t>
    </rPh>
    <rPh sb="16" eb="17">
      <t>リン</t>
    </rPh>
    <rPh sb="25" eb="26">
      <t>エン</t>
    </rPh>
    <phoneticPr fontId="8"/>
  </si>
  <si>
    <t>大阪　大輪胡蝶蘭（5本立ち／75輪） 55,000円</t>
    <rPh sb="3" eb="5">
      <t>タイリン</t>
    </rPh>
    <rPh sb="10" eb="11">
      <t>ホン</t>
    </rPh>
    <rPh sb="11" eb="12">
      <t>タ</t>
    </rPh>
    <rPh sb="16" eb="17">
      <t>リン</t>
    </rPh>
    <rPh sb="25" eb="26">
      <t>エン</t>
    </rPh>
    <phoneticPr fontId="8"/>
  </si>
  <si>
    <t>兵庫　大輪胡蝶蘭（5本立ち／75輪） 55,000円</t>
    <rPh sb="3" eb="5">
      <t>タイリン</t>
    </rPh>
    <rPh sb="10" eb="11">
      <t>ホン</t>
    </rPh>
    <rPh sb="11" eb="12">
      <t>タ</t>
    </rPh>
    <rPh sb="16" eb="17">
      <t>リン</t>
    </rPh>
    <rPh sb="25" eb="26">
      <t>エン</t>
    </rPh>
    <phoneticPr fontId="8"/>
  </si>
  <si>
    <t>奈良　大輪胡蝶蘭（5本立ち／75輪） 55,000円</t>
    <rPh sb="3" eb="5">
      <t>タイリン</t>
    </rPh>
    <rPh sb="10" eb="11">
      <t>ホン</t>
    </rPh>
    <rPh sb="11" eb="12">
      <t>タ</t>
    </rPh>
    <rPh sb="16" eb="17">
      <t>リン</t>
    </rPh>
    <rPh sb="25" eb="26">
      <t>エン</t>
    </rPh>
    <phoneticPr fontId="8"/>
  </si>
  <si>
    <t>和歌山　大輪胡蝶蘭（5本立ち／75輪） 55,000円</t>
    <rPh sb="4" eb="6">
      <t>タイリン</t>
    </rPh>
    <rPh sb="11" eb="12">
      <t>ホン</t>
    </rPh>
    <rPh sb="12" eb="13">
      <t>タ</t>
    </rPh>
    <rPh sb="17" eb="18">
      <t>リン</t>
    </rPh>
    <rPh sb="26" eb="27">
      <t>エン</t>
    </rPh>
    <phoneticPr fontId="8"/>
  </si>
  <si>
    <t>鳥取　大輪胡蝶蘭（5本立ち／75輪） 55,000円</t>
    <rPh sb="3" eb="5">
      <t>タイリン</t>
    </rPh>
    <rPh sb="10" eb="11">
      <t>ホン</t>
    </rPh>
    <rPh sb="11" eb="12">
      <t>タ</t>
    </rPh>
    <rPh sb="16" eb="17">
      <t>リン</t>
    </rPh>
    <rPh sb="25" eb="26">
      <t>エン</t>
    </rPh>
    <phoneticPr fontId="8"/>
  </si>
  <si>
    <t>島根　大輪胡蝶蘭（5本立ち／75輪） 55,000円</t>
    <rPh sb="3" eb="5">
      <t>タイリン</t>
    </rPh>
    <rPh sb="10" eb="11">
      <t>ホン</t>
    </rPh>
    <rPh sb="11" eb="12">
      <t>タ</t>
    </rPh>
    <rPh sb="16" eb="17">
      <t>リン</t>
    </rPh>
    <rPh sb="25" eb="26">
      <t>エン</t>
    </rPh>
    <phoneticPr fontId="8"/>
  </si>
  <si>
    <t>岡山　大輪胡蝶蘭（5本立ち／75輪） 55,000円</t>
    <rPh sb="3" eb="5">
      <t>タイリン</t>
    </rPh>
    <rPh sb="10" eb="11">
      <t>ホン</t>
    </rPh>
    <rPh sb="11" eb="12">
      <t>タ</t>
    </rPh>
    <rPh sb="16" eb="17">
      <t>リン</t>
    </rPh>
    <rPh sb="25" eb="26">
      <t>エン</t>
    </rPh>
    <phoneticPr fontId="8"/>
  </si>
  <si>
    <t>広島　大輪胡蝶蘭（5本立ち／75輪） 55,000円</t>
    <rPh sb="3" eb="5">
      <t>タイリン</t>
    </rPh>
    <rPh sb="10" eb="11">
      <t>ホン</t>
    </rPh>
    <rPh sb="11" eb="12">
      <t>タ</t>
    </rPh>
    <rPh sb="16" eb="17">
      <t>リン</t>
    </rPh>
    <rPh sb="25" eb="26">
      <t>エン</t>
    </rPh>
    <phoneticPr fontId="8"/>
  </si>
  <si>
    <t>山口　大輪胡蝶蘭（5本立ち／75輪） 55,000円</t>
    <rPh sb="3" eb="5">
      <t>タイリン</t>
    </rPh>
    <rPh sb="10" eb="11">
      <t>ホン</t>
    </rPh>
    <rPh sb="11" eb="12">
      <t>タ</t>
    </rPh>
    <rPh sb="16" eb="17">
      <t>リン</t>
    </rPh>
    <rPh sb="25" eb="26">
      <t>エン</t>
    </rPh>
    <phoneticPr fontId="8"/>
  </si>
  <si>
    <t>徳島　大輪胡蝶蘭（5本立ち／75輪） 55,000円</t>
    <rPh sb="3" eb="5">
      <t>タイリン</t>
    </rPh>
    <rPh sb="10" eb="11">
      <t>ホン</t>
    </rPh>
    <rPh sb="11" eb="12">
      <t>タ</t>
    </rPh>
    <rPh sb="16" eb="17">
      <t>リン</t>
    </rPh>
    <rPh sb="25" eb="26">
      <t>エン</t>
    </rPh>
    <phoneticPr fontId="8"/>
  </si>
  <si>
    <t>香川　大輪胡蝶蘭（5本立ち／75輪） 55,000円</t>
    <rPh sb="3" eb="5">
      <t>タイリン</t>
    </rPh>
    <rPh sb="10" eb="11">
      <t>ホン</t>
    </rPh>
    <rPh sb="11" eb="12">
      <t>タ</t>
    </rPh>
    <rPh sb="16" eb="17">
      <t>リン</t>
    </rPh>
    <rPh sb="25" eb="26">
      <t>エン</t>
    </rPh>
    <phoneticPr fontId="8"/>
  </si>
  <si>
    <t>愛媛　大輪胡蝶蘭（5本立ち／75輪） 55,000円</t>
    <rPh sb="3" eb="5">
      <t>タイリン</t>
    </rPh>
    <rPh sb="10" eb="11">
      <t>ホン</t>
    </rPh>
    <rPh sb="11" eb="12">
      <t>タ</t>
    </rPh>
    <rPh sb="16" eb="17">
      <t>リン</t>
    </rPh>
    <rPh sb="25" eb="26">
      <t>エン</t>
    </rPh>
    <phoneticPr fontId="8"/>
  </si>
  <si>
    <t>高知　大輪胡蝶蘭（5本立ち／75輪） 55,000円</t>
    <rPh sb="3" eb="5">
      <t>タイリン</t>
    </rPh>
    <rPh sb="10" eb="11">
      <t>ホン</t>
    </rPh>
    <rPh sb="11" eb="12">
      <t>タ</t>
    </rPh>
    <rPh sb="16" eb="17">
      <t>リン</t>
    </rPh>
    <rPh sb="25" eb="26">
      <t>エン</t>
    </rPh>
    <phoneticPr fontId="8"/>
  </si>
  <si>
    <t>福岡　大輪胡蝶蘭（5本立ち／75輪） 55,000円</t>
    <rPh sb="3" eb="5">
      <t>タイリン</t>
    </rPh>
    <rPh sb="10" eb="11">
      <t>ホン</t>
    </rPh>
    <rPh sb="11" eb="12">
      <t>タ</t>
    </rPh>
    <rPh sb="16" eb="17">
      <t>リン</t>
    </rPh>
    <rPh sb="25" eb="26">
      <t>エン</t>
    </rPh>
    <phoneticPr fontId="8"/>
  </si>
  <si>
    <t>佐賀　大輪胡蝶蘭（5本立ち／75輪） 55,000円</t>
    <rPh sb="3" eb="5">
      <t>タイリン</t>
    </rPh>
    <rPh sb="10" eb="11">
      <t>ホン</t>
    </rPh>
    <rPh sb="11" eb="12">
      <t>タ</t>
    </rPh>
    <rPh sb="16" eb="17">
      <t>リン</t>
    </rPh>
    <rPh sb="25" eb="26">
      <t>エン</t>
    </rPh>
    <phoneticPr fontId="8"/>
  </si>
  <si>
    <t>長崎　大輪胡蝶蘭（5本立ち／75輪） 55,000円</t>
    <rPh sb="3" eb="5">
      <t>タイリン</t>
    </rPh>
    <rPh sb="10" eb="11">
      <t>ホン</t>
    </rPh>
    <rPh sb="11" eb="12">
      <t>タ</t>
    </rPh>
    <rPh sb="16" eb="17">
      <t>リン</t>
    </rPh>
    <rPh sb="25" eb="26">
      <t>エン</t>
    </rPh>
    <phoneticPr fontId="8"/>
  </si>
  <si>
    <t>熊本　大輪胡蝶蘭（5本立ち／75輪） 55,000円</t>
    <rPh sb="3" eb="5">
      <t>タイリン</t>
    </rPh>
    <rPh sb="10" eb="11">
      <t>ホン</t>
    </rPh>
    <rPh sb="11" eb="12">
      <t>タ</t>
    </rPh>
    <rPh sb="16" eb="17">
      <t>リン</t>
    </rPh>
    <rPh sb="25" eb="26">
      <t>エン</t>
    </rPh>
    <phoneticPr fontId="8"/>
  </si>
  <si>
    <t>大分　大輪胡蝶蘭（5本立ち／75輪） 55,000円</t>
    <rPh sb="3" eb="5">
      <t>タイリン</t>
    </rPh>
    <rPh sb="10" eb="11">
      <t>ホン</t>
    </rPh>
    <rPh sb="11" eb="12">
      <t>タ</t>
    </rPh>
    <rPh sb="16" eb="17">
      <t>リン</t>
    </rPh>
    <rPh sb="25" eb="26">
      <t>エン</t>
    </rPh>
    <phoneticPr fontId="8"/>
  </si>
  <si>
    <t>宮崎　大輪胡蝶蘭（5本立ち／75輪） 55,000円</t>
    <rPh sb="3" eb="5">
      <t>タイリン</t>
    </rPh>
    <rPh sb="10" eb="11">
      <t>ホン</t>
    </rPh>
    <rPh sb="11" eb="12">
      <t>タ</t>
    </rPh>
    <rPh sb="16" eb="17">
      <t>リン</t>
    </rPh>
    <rPh sb="25" eb="26">
      <t>エン</t>
    </rPh>
    <phoneticPr fontId="8"/>
  </si>
  <si>
    <t>鹿児島　大輪胡蝶蘭（5本立ち／75輪） 55,000円</t>
    <rPh sb="4" eb="6">
      <t>タイリン</t>
    </rPh>
    <rPh sb="11" eb="12">
      <t>ホン</t>
    </rPh>
    <rPh sb="12" eb="13">
      <t>タ</t>
    </rPh>
    <rPh sb="17" eb="18">
      <t>リン</t>
    </rPh>
    <rPh sb="26" eb="27">
      <t>エン</t>
    </rPh>
    <phoneticPr fontId="8"/>
  </si>
  <si>
    <t>メッセージカード</t>
    <phoneticPr fontId="8"/>
  </si>
  <si>
    <t>御祝、祝 御就任、就任御祝</t>
    <rPh sb="3" eb="4">
      <t>シュク</t>
    </rPh>
    <rPh sb="5" eb="8">
      <t>ゴシュウニン</t>
    </rPh>
    <phoneticPr fontId="8"/>
  </si>
  <si>
    <t>御祝、祝 御移転、移転御祝</t>
    <phoneticPr fontId="8"/>
  </si>
  <si>
    <t>御祝、祝 御開業、開業御祝</t>
    <phoneticPr fontId="8"/>
  </si>
  <si>
    <t>御祝、祝 御開店</t>
    <rPh sb="5" eb="6">
      <t>ゴ</t>
    </rPh>
    <rPh sb="6" eb="8">
      <t>カイテン</t>
    </rPh>
    <phoneticPr fontId="8"/>
  </si>
  <si>
    <t>御祝、祝 御開院</t>
    <rPh sb="5" eb="6">
      <t>ゴ</t>
    </rPh>
    <rPh sb="6" eb="8">
      <t>カイイン</t>
    </rPh>
    <phoneticPr fontId="8"/>
  </si>
  <si>
    <t>御祝、祝、祝 御出演</t>
    <rPh sb="0" eb="2">
      <t>オイワ</t>
    </rPh>
    <rPh sb="3" eb="4">
      <t>シュク</t>
    </rPh>
    <phoneticPr fontId="8"/>
  </si>
  <si>
    <t>楽屋御見舞、御部屋見舞、祝 御出演</t>
    <rPh sb="12" eb="13">
      <t>シュク</t>
    </rPh>
    <rPh sb="14" eb="15">
      <t>ゴ</t>
    </rPh>
    <rPh sb="15" eb="17">
      <t>シュツエン</t>
    </rPh>
    <phoneticPr fontId="8"/>
  </si>
  <si>
    <t>御祝、祝 初当選、祝 御当選</t>
    <rPh sb="0" eb="2">
      <t>オイワ</t>
    </rPh>
    <phoneticPr fontId="8"/>
  </si>
  <si>
    <t>胡蝶蘭（5本立ち）の価格を値下げしました</t>
    <rPh sb="0" eb="2">
      <t>コチョウ</t>
    </rPh>
    <rPh sb="2" eb="3">
      <t>ラン</t>
    </rPh>
    <rPh sb="5" eb="6">
      <t>ホン</t>
    </rPh>
    <rPh sb="6" eb="7">
      <t>タ</t>
    </rPh>
    <rPh sb="10" eb="12">
      <t>カカク</t>
    </rPh>
    <rPh sb="13" eb="15">
      <t>ネサ</t>
    </rPh>
    <phoneticPr fontId="8"/>
  </si>
  <si>
    <t>〃</t>
    <phoneticPr fontId="8"/>
  </si>
  <si>
    <t>https://annex.aoyamaflowermarket.com/flower-gift/</t>
    <phoneticPr fontId="8"/>
  </si>
  <si>
    <t>本ファイルのデータサイズを小さくしました（5.38MB　→　4.16MB）</t>
    <rPh sb="0" eb="1">
      <t>ホン</t>
    </rPh>
    <rPh sb="13" eb="14">
      <t>チイ</t>
    </rPh>
    <phoneticPr fontId="8"/>
  </si>
  <si>
    <t>Vo.42</t>
    <phoneticPr fontId="8"/>
  </si>
  <si>
    <t>ゆうぱっくのお届け時間規定変更により、お届け時間帯を変更いたしました</t>
    <rPh sb="7" eb="8">
      <t>トド</t>
    </rPh>
    <rPh sb="9" eb="11">
      <t>ジカン</t>
    </rPh>
    <rPh sb="11" eb="13">
      <t>キテイ</t>
    </rPh>
    <rPh sb="13" eb="15">
      <t>ヘンコウ</t>
    </rPh>
    <rPh sb="20" eb="21">
      <t>トド</t>
    </rPh>
    <rPh sb="22" eb="24">
      <t>ジカン</t>
    </rPh>
    <rPh sb="26" eb="28">
      <t>ヘンコウ</t>
    </rPh>
    <phoneticPr fontId="8"/>
  </si>
  <si>
    <t>壺活け</t>
    <rPh sb="0" eb="1">
      <t>ツボ</t>
    </rPh>
    <rPh sb="1" eb="2">
      <t>イ</t>
    </rPh>
    <phoneticPr fontId="8"/>
  </si>
  <si>
    <t>高砂（壇上装花）・テーブルアレンジ</t>
    <phoneticPr fontId="8"/>
  </si>
  <si>
    <t>シングルフラワー</t>
    <phoneticPr fontId="8"/>
  </si>
  <si>
    <t>オリジナル胡蝶蘭</t>
    <rPh sb="5" eb="8">
      <t>コチョウラン</t>
    </rPh>
    <phoneticPr fontId="8"/>
  </si>
  <si>
    <r>
      <t>お届け日時</t>
    </r>
    <r>
      <rPr>
        <sz val="9"/>
        <color theme="1" tint="0.34998626667073579"/>
        <rFont val="Meiryo UI"/>
        <family val="3"/>
        <charset val="128"/>
      </rPr>
      <t>　　</t>
    </r>
    <r>
      <rPr>
        <sz val="9"/>
        <color theme="0" tint="-0.499984740745262"/>
        <rFont val="Meiryo UI"/>
        <family val="3"/>
        <charset val="128"/>
      </rPr>
      <t>※原則4日前の15時までにご注文ください</t>
    </r>
    <rPh sb="1" eb="2">
      <t>トド</t>
    </rPh>
    <rPh sb="3" eb="5">
      <t>ニチジ</t>
    </rPh>
    <rPh sb="16" eb="17">
      <t>ジ</t>
    </rPh>
    <phoneticPr fontId="8"/>
  </si>
  <si>
    <t>都道府県　（例：東京都）</t>
    <rPh sb="0" eb="4">
      <t>トドウフケン</t>
    </rPh>
    <rPh sb="6" eb="7">
      <t>レイ</t>
    </rPh>
    <rPh sb="8" eb="11">
      <t>トウキョウト</t>
    </rPh>
    <phoneticPr fontId="8"/>
  </si>
  <si>
    <t>ご予算</t>
    <rPh sb="1" eb="3">
      <t>ヨサン</t>
    </rPh>
    <phoneticPr fontId="8"/>
  </si>
  <si>
    <t>含める・含めない</t>
    <rPh sb="0" eb="1">
      <t>フク</t>
    </rPh>
    <rPh sb="4" eb="5">
      <t>フク</t>
    </rPh>
    <phoneticPr fontId="8"/>
  </si>
  <si>
    <t>宅</t>
    <rPh sb="0" eb="1">
      <t>タク</t>
    </rPh>
    <phoneticPr fontId="8"/>
  </si>
  <si>
    <t>自配</t>
    <rPh sb="0" eb="1">
      <t>ジ</t>
    </rPh>
    <rPh sb="1" eb="2">
      <t>ハイ</t>
    </rPh>
    <phoneticPr fontId="8"/>
  </si>
  <si>
    <t>ヤマト</t>
    <phoneticPr fontId="8"/>
  </si>
  <si>
    <t>宅箱代に影響する商品代</t>
    <rPh sb="4" eb="6">
      <t>エイキョウ</t>
    </rPh>
    <rPh sb="8" eb="11">
      <t>ショウヒンダイ</t>
    </rPh>
    <phoneticPr fontId="8"/>
  </si>
  <si>
    <t>　ご注文商品</t>
    <rPh sb="2" eb="4">
      <t>チュウモン</t>
    </rPh>
    <rPh sb="4" eb="6">
      <t>ショウヒン</t>
    </rPh>
    <phoneticPr fontId="8"/>
  </si>
  <si>
    <t>　配送箱</t>
    <rPh sb="1" eb="4">
      <t>ハイソウバコ</t>
    </rPh>
    <phoneticPr fontId="8"/>
  </si>
  <si>
    <t>　宅配便送料</t>
    <rPh sb="1" eb="4">
      <t>タクハイビン</t>
    </rPh>
    <rPh sb="4" eb="6">
      <t>ソウリョウ</t>
    </rPh>
    <phoneticPr fontId="8"/>
  </si>
  <si>
    <t>　合計</t>
    <rPh sb="1" eb="3">
      <t>ゴウケイ</t>
    </rPh>
    <phoneticPr fontId="8"/>
  </si>
  <si>
    <t>　商品</t>
    <phoneticPr fontId="8"/>
  </si>
  <si>
    <t>札</t>
    <rPh sb="0" eb="1">
      <t>フダ</t>
    </rPh>
    <phoneticPr fontId="8"/>
  </si>
  <si>
    <t>　札</t>
    <rPh sb="1" eb="2">
      <t>フダ</t>
    </rPh>
    <phoneticPr fontId="8"/>
  </si>
  <si>
    <t>お支払い方法</t>
    <rPh sb="1" eb="3">
      <t>シハラ</t>
    </rPh>
    <rPh sb="4" eb="6">
      <t>ホウホウ</t>
    </rPh>
    <phoneticPr fontId="8"/>
  </si>
  <si>
    <t>未選択</t>
    <rPh sb="0" eb="3">
      <t>ミセンタク</t>
    </rPh>
    <phoneticPr fontId="8"/>
  </si>
  <si>
    <t>請求書払いご希望の場合はご入力ください</t>
    <rPh sb="0" eb="3">
      <t>セイキュウショ</t>
    </rPh>
    <rPh sb="3" eb="4">
      <t>バラ</t>
    </rPh>
    <rPh sb="6" eb="8">
      <t>キボウ</t>
    </rPh>
    <rPh sb="9" eb="11">
      <t>バアイ</t>
    </rPh>
    <rPh sb="13" eb="15">
      <t>ニュウリョク</t>
    </rPh>
    <phoneticPr fontId="8"/>
  </si>
  <si>
    <t>事業内容</t>
    <rPh sb="0" eb="2">
      <t>ジギョウ</t>
    </rPh>
    <rPh sb="2" eb="4">
      <t>ナイヨウ</t>
    </rPh>
    <phoneticPr fontId="8"/>
  </si>
  <si>
    <t>ご予算（税込み）</t>
    <rPh sb="5" eb="6">
      <t>コミ</t>
    </rPh>
    <phoneticPr fontId="8"/>
  </si>
  <si>
    <t>札代</t>
    <rPh sb="0" eb="1">
      <t>フダ</t>
    </rPh>
    <rPh sb="1" eb="2">
      <t>ダイ</t>
    </rPh>
    <phoneticPr fontId="8"/>
  </si>
  <si>
    <t>※44,000円以上の商品を送る場合、配送料金が変わりますので</t>
    <rPh sb="7" eb="10">
      <t>エンイジョウ</t>
    </rPh>
    <rPh sb="11" eb="13">
      <t>ショウヒン</t>
    </rPh>
    <rPh sb="14" eb="15">
      <t>オク</t>
    </rPh>
    <rPh sb="16" eb="18">
      <t>バアイ</t>
    </rPh>
    <rPh sb="19" eb="21">
      <t>ハイソウ</t>
    </rPh>
    <rPh sb="21" eb="23">
      <t>リョウキン</t>
    </rPh>
    <rPh sb="24" eb="25">
      <t>カ</t>
    </rPh>
    <phoneticPr fontId="8"/>
  </si>
  <si>
    <t>お届け時間帯</t>
    <rPh sb="1" eb="2">
      <t>トド</t>
    </rPh>
    <rPh sb="3" eb="6">
      <t>ジカンタイ</t>
    </rPh>
    <phoneticPr fontId="8"/>
  </si>
  <si>
    <t>ご予算設定</t>
    <rPh sb="1" eb="3">
      <t>ヨサン</t>
    </rPh>
    <rPh sb="3" eb="5">
      <t>セッテイ</t>
    </rPh>
    <phoneticPr fontId="8"/>
  </si>
  <si>
    <t>税抜き</t>
    <phoneticPr fontId="8"/>
  </si>
  <si>
    <t>税込み</t>
    <rPh sb="1" eb="2">
      <t>コミ</t>
    </rPh>
    <phoneticPr fontId="8"/>
  </si>
  <si>
    <t>直接配達の場合の自動見積り</t>
    <rPh sb="0" eb="2">
      <t>チョクセツ</t>
    </rPh>
    <rPh sb="2" eb="4">
      <t>ハイタツ</t>
    </rPh>
    <rPh sb="5" eb="7">
      <t>バアイ</t>
    </rPh>
    <rPh sb="8" eb="10">
      <t>ジドウ</t>
    </rPh>
    <rPh sb="10" eb="12">
      <t>ミツモリ</t>
    </rPh>
    <phoneticPr fontId="8"/>
  </si>
  <si>
    <t>宅配便の場合の自動見積り</t>
    <rPh sb="0" eb="3">
      <t>タクハイビン</t>
    </rPh>
    <rPh sb="4" eb="6">
      <t>バアイ</t>
    </rPh>
    <rPh sb="7" eb="9">
      <t>ジドウ</t>
    </rPh>
    <rPh sb="9" eb="11">
      <t>ミツモリ</t>
    </rPh>
    <phoneticPr fontId="8"/>
  </si>
  <si>
    <t>印字したい文書をご入力ください。</t>
    <phoneticPr fontId="8"/>
  </si>
  <si>
    <t>ロゴなど、画像も含め、お好きなメッセージを印字できます。</t>
    <phoneticPr fontId="8"/>
  </si>
  <si>
    <t>※文字がロゴにかぶる場合は、白紙の裏面に印刷します</t>
    <rPh sb="1" eb="3">
      <t>モジ</t>
    </rPh>
    <rPh sb="10" eb="12">
      <t>バアイ</t>
    </rPh>
    <rPh sb="14" eb="16">
      <t>ハクシ</t>
    </rPh>
    <rPh sb="17" eb="19">
      <t>ウラメン</t>
    </rPh>
    <rPh sb="20" eb="22">
      <t>インサツ</t>
    </rPh>
    <phoneticPr fontId="8"/>
  </si>
  <si>
    <t>※カードは名刺に近いサイズです（横11.5cm）</t>
    <rPh sb="5" eb="7">
      <t>メイシ</t>
    </rPh>
    <rPh sb="8" eb="9">
      <t>チカ</t>
    </rPh>
    <rPh sb="16" eb="17">
      <t>ヨコ</t>
    </rPh>
    <phoneticPr fontId="8"/>
  </si>
  <si>
    <t>表書き表記</t>
    <rPh sb="0" eb="2">
      <t>オモテガ</t>
    </rPh>
    <rPh sb="3" eb="5">
      <t>ヒョウキ</t>
    </rPh>
    <phoneticPr fontId="8"/>
  </si>
  <si>
    <t>お宛名表記</t>
    <rPh sb="1" eb="3">
      <t>アテナ</t>
    </rPh>
    <rPh sb="3" eb="5">
      <t>ヒョウキ</t>
    </rPh>
    <phoneticPr fontId="8"/>
  </si>
  <si>
    <t>御社ロゴ入れ</t>
    <rPh sb="0" eb="2">
      <t>オンシャ</t>
    </rPh>
    <rPh sb="4" eb="5">
      <t>イ</t>
    </rPh>
    <phoneticPr fontId="8"/>
  </si>
  <si>
    <t>送り先</t>
    <rPh sb="0" eb="1">
      <t>オク</t>
    </rPh>
    <rPh sb="2" eb="3">
      <t>サキ</t>
    </rPh>
    <phoneticPr fontId="8"/>
  </si>
  <si>
    <t>15時前の場合</t>
    <rPh sb="2" eb="3">
      <t>ジ</t>
    </rPh>
    <rPh sb="3" eb="4">
      <t>マエ</t>
    </rPh>
    <rPh sb="5" eb="7">
      <t>バアイ</t>
    </rPh>
    <phoneticPr fontId="8"/>
  </si>
  <si>
    <t>15時以降の場合</t>
    <rPh sb="2" eb="3">
      <t>ジ</t>
    </rPh>
    <rPh sb="3" eb="5">
      <t>イコウ</t>
    </rPh>
    <rPh sb="6" eb="8">
      <t>バアイ</t>
    </rPh>
    <phoneticPr fontId="8"/>
  </si>
  <si>
    <t>ご注文が</t>
    <rPh sb="1" eb="3">
      <t>チュウモン</t>
    </rPh>
    <phoneticPr fontId="8"/>
  </si>
  <si>
    <t>以降のご注文が承れます</t>
    <rPh sb="0" eb="2">
      <t>イコウ</t>
    </rPh>
    <rPh sb="4" eb="6">
      <t>チュウモン</t>
    </rPh>
    <rPh sb="7" eb="8">
      <t>ウケタマワ</t>
    </rPh>
    <phoneticPr fontId="8"/>
  </si>
  <si>
    <t>札の種類</t>
    <rPh sb="0" eb="1">
      <t>フダ</t>
    </rPh>
    <rPh sb="2" eb="4">
      <t>シュルイ</t>
    </rPh>
    <phoneticPr fontId="8"/>
  </si>
  <si>
    <t xml:space="preserve">
商品選択</t>
    <rPh sb="1" eb="3">
      <t>ショウヒン</t>
    </rPh>
    <rPh sb="3" eb="5">
      <t>センタク</t>
    </rPh>
    <phoneticPr fontId="8"/>
  </si>
  <si>
    <t>カードの有無</t>
    <rPh sb="4" eb="6">
      <t>ウム</t>
    </rPh>
    <phoneticPr fontId="8"/>
  </si>
  <si>
    <t>別途メールでお伝えいたします。</t>
    <phoneticPr fontId="8"/>
  </si>
  <si>
    <t>箱代</t>
    <phoneticPr fontId="8"/>
  </si>
  <si>
    <t>送料</t>
    <phoneticPr fontId="8"/>
  </si>
  <si>
    <r>
      <t>ご予算</t>
    </r>
    <r>
      <rPr>
        <sz val="9"/>
        <color theme="0" tint="-0.499984740745262"/>
        <rFont val="Meiryo UI"/>
        <family val="3"/>
        <charset val="128"/>
      </rPr>
      <t>　　※正しく入力・選択いただくと見積もりが表示されます</t>
    </r>
    <rPh sb="1" eb="3">
      <t>ヨサン</t>
    </rPh>
    <phoneticPr fontId="8"/>
  </si>
  <si>
    <t>備考（ご自由にご記入ください）</t>
    <phoneticPr fontId="8"/>
  </si>
  <si>
    <t>お誕生日</t>
    <rPh sb="1" eb="4">
      <t>タンジョウビ</t>
    </rPh>
    <phoneticPr fontId="8"/>
  </si>
  <si>
    <t>商品選択</t>
    <rPh sb="0" eb="4">
      <t>ショウヒンセンタク</t>
    </rPh>
    <phoneticPr fontId="8"/>
  </si>
  <si>
    <t>ケーキアレンジ</t>
    <phoneticPr fontId="8"/>
  </si>
  <si>
    <t>ピック</t>
    <phoneticPr fontId="8"/>
  </si>
  <si>
    <t>花束</t>
    <rPh sb="0" eb="2">
      <t>ハナタバ</t>
    </rPh>
    <phoneticPr fontId="8"/>
  </si>
  <si>
    <t>桜</t>
    <rPh sb="0" eb="1">
      <t>サクラ</t>
    </rPh>
    <phoneticPr fontId="8"/>
  </si>
  <si>
    <t>クリスマスツリー</t>
    <phoneticPr fontId="8"/>
  </si>
  <si>
    <t>※お花の種類のご指定は承ることができません</t>
    <rPh sb="2" eb="3">
      <t>ハナ</t>
    </rPh>
    <rPh sb="4" eb="6">
      <t>シュルイ</t>
    </rPh>
    <rPh sb="8" eb="10">
      <t>シテイ</t>
    </rPh>
    <rPh sb="11" eb="12">
      <t>ウケタマワ</t>
    </rPh>
    <phoneticPr fontId="8"/>
  </si>
  <si>
    <t>円【白】／1,650円</t>
  </si>
  <si>
    <t>円【茶】／1,650円</t>
  </si>
  <si>
    <t>円【ブルー】／1,650円</t>
  </si>
  <si>
    <t>木製／1,650円</t>
  </si>
  <si>
    <t>原則4日前の15時までにご注文ください</t>
    <phoneticPr fontId="8"/>
  </si>
  <si>
    <t>市区町村　（例：目黒区）</t>
    <rPh sb="0" eb="2">
      <t>シク</t>
    </rPh>
    <rPh sb="2" eb="4">
      <t>チョウソン</t>
    </rPh>
    <rPh sb="6" eb="7">
      <t>レイ</t>
    </rPh>
    <rPh sb="8" eb="11">
      <t>メグロク</t>
    </rPh>
    <phoneticPr fontId="8"/>
  </si>
  <si>
    <t>数字のみ入力してください</t>
    <rPh sb="0" eb="2">
      <t>スウジ</t>
    </rPh>
    <rPh sb="4" eb="6">
      <t>ニュウリョク</t>
    </rPh>
    <phoneticPr fontId="8"/>
  </si>
  <si>
    <t>用途</t>
    <rPh sb="0" eb="2">
      <t>ヨウト</t>
    </rPh>
    <phoneticPr fontId="8"/>
  </si>
  <si>
    <t>ロゴ</t>
    <phoneticPr fontId="8"/>
  </si>
  <si>
    <t>支払い方法</t>
    <rPh sb="0" eb="2">
      <t>シハラ</t>
    </rPh>
    <rPh sb="3" eb="5">
      <t>ホウホウ</t>
    </rPh>
    <phoneticPr fontId="8"/>
  </si>
  <si>
    <t>サンプル</t>
    <phoneticPr fontId="8"/>
  </si>
  <si>
    <t>就任お祝い</t>
    <phoneticPr fontId="8"/>
  </si>
  <si>
    <t>新店舗ご開店おめでとうございます。
御社の益々のご発展とご活躍をご期待申し上げます。
株式会社花華　
代表取締役　青山花子</t>
  </si>
  <si>
    <t>開店お祝い</t>
    <phoneticPr fontId="8"/>
  </si>
  <si>
    <t>Vo.43</t>
    <phoneticPr fontId="8"/>
  </si>
  <si>
    <t>宅配箱料金を変更させていただきました</t>
    <rPh sb="0" eb="2">
      <t>タクハイ</t>
    </rPh>
    <rPh sb="2" eb="3">
      <t>バコ</t>
    </rPh>
    <rPh sb="3" eb="5">
      <t>リョウキン</t>
    </rPh>
    <rPh sb="6" eb="8">
      <t>ヘンコウ</t>
    </rPh>
    <phoneticPr fontId="8"/>
  </si>
  <si>
    <t>ご入力いただきやすいよう、大幅にデザインを変更しました</t>
    <rPh sb="1" eb="3">
      <t>ニュウリョク</t>
    </rPh>
    <rPh sb="13" eb="15">
      <t>オオハバ</t>
    </rPh>
    <rPh sb="21" eb="23">
      <t>ヘンコウ</t>
    </rPh>
    <phoneticPr fontId="8"/>
  </si>
  <si>
    <r>
      <t>ラッピング　</t>
    </r>
    <r>
      <rPr>
        <sz val="10"/>
        <color theme="1" tint="0.34998626667073579"/>
        <rFont val="Meiryo UI"/>
        <family val="3"/>
        <charset val="128"/>
      </rPr>
      <t>ご希望のタイプをご選択いただけます　　※宅配便でお送りする場合は配送の都合上、バランスが代わります</t>
    </r>
    <phoneticPr fontId="8"/>
  </si>
  <si>
    <t>商品選択</t>
    <rPh sb="0" eb="2">
      <t>ショウヒン</t>
    </rPh>
    <rPh sb="2" eb="4">
      <t>センタク</t>
    </rPh>
    <phoneticPr fontId="8"/>
  </si>
  <si>
    <t>※上記3項目全て「お届け可能」の場合直接配達ができます</t>
    <rPh sb="1" eb="3">
      <t>ジョウキ</t>
    </rPh>
    <rPh sb="4" eb="6">
      <t>コウモク</t>
    </rPh>
    <rPh sb="18" eb="20">
      <t>チョクセツ</t>
    </rPh>
    <rPh sb="20" eb="22">
      <t>ハイタツ</t>
    </rPh>
    <phoneticPr fontId="8"/>
  </si>
  <si>
    <r>
      <t>商品　</t>
    </r>
    <r>
      <rPr>
        <sz val="12"/>
        <color theme="0"/>
        <rFont val="Meiryo UI"/>
        <family val="3"/>
        <charset val="128"/>
      </rPr>
      <t>胡蝶蘭は鮮度良くお届けできるよう、市場直送となります。</t>
    </r>
    <rPh sb="0" eb="2">
      <t>ショウヒン</t>
    </rPh>
    <phoneticPr fontId="8"/>
  </si>
  <si>
    <t>胡蝶蘭　箱代</t>
    <rPh sb="0" eb="3">
      <t>コチョウラン</t>
    </rPh>
    <rPh sb="4" eb="6">
      <t>ハコダイ</t>
    </rPh>
    <phoneticPr fontId="8"/>
  </si>
  <si>
    <r>
      <t>お見積り　</t>
    </r>
    <r>
      <rPr>
        <sz val="12"/>
        <color theme="0"/>
        <rFont val="Meiryo UI"/>
        <family val="3"/>
        <charset val="128"/>
      </rPr>
      <t>商品を選択後、お届け先地域を正しく入力いただくとお見積りが表示されます</t>
    </r>
    <rPh sb="1" eb="3">
      <t>ミツモ</t>
    </rPh>
    <rPh sb="5" eb="7">
      <t>ショウヒン</t>
    </rPh>
    <rPh sb="8" eb="11">
      <t>センタクゴ</t>
    </rPh>
    <rPh sb="13" eb="14">
      <t>トド</t>
    </rPh>
    <rPh sb="15" eb="16">
      <t>サキ</t>
    </rPh>
    <rPh sb="16" eb="18">
      <t>チイキ</t>
    </rPh>
    <rPh sb="19" eb="20">
      <t>タダ</t>
    </rPh>
    <rPh sb="22" eb="24">
      <t>ニュウリョク</t>
    </rPh>
    <rPh sb="30" eb="32">
      <t>ミツモ</t>
    </rPh>
    <rPh sb="34" eb="36">
      <t>ヒョウジ</t>
    </rPh>
    <phoneticPr fontId="8"/>
  </si>
  <si>
    <t>色</t>
    <rPh sb="0" eb="1">
      <t>イロ</t>
    </rPh>
    <phoneticPr fontId="8"/>
  </si>
  <si>
    <t>確認</t>
    <rPh sb="0" eb="2">
      <t>カクニン</t>
    </rPh>
    <phoneticPr fontId="8"/>
  </si>
  <si>
    <t>受注、伝票</t>
    <rPh sb="0" eb="2">
      <t>ジュチュウ</t>
    </rPh>
    <rPh sb="3" eb="5">
      <t>デンピョウ</t>
    </rPh>
    <phoneticPr fontId="18"/>
  </si>
  <si>
    <t>ご依頼主様</t>
    <rPh sb="0" eb="1">
      <t>ウエ</t>
    </rPh>
    <phoneticPr fontId="8"/>
  </si>
  <si>
    <t>担当者</t>
    <rPh sb="0" eb="3">
      <t>タントウシャ</t>
    </rPh>
    <phoneticPr fontId="8"/>
  </si>
  <si>
    <t>請求書</t>
    <rPh sb="0" eb="3">
      <t>セイキュウショ</t>
    </rPh>
    <phoneticPr fontId="8"/>
  </si>
  <si>
    <t>事前振込み</t>
    <rPh sb="0" eb="2">
      <t>ジゼン</t>
    </rPh>
    <rPh sb="2" eb="4">
      <t>フリコ</t>
    </rPh>
    <phoneticPr fontId="8"/>
  </si>
  <si>
    <t>アプリ</t>
    <phoneticPr fontId="8"/>
  </si>
  <si>
    <t>請求書送付先</t>
    <rPh sb="0" eb="3">
      <t>セイキュウショ</t>
    </rPh>
    <rPh sb="3" eb="6">
      <t>ソウフサキ</t>
    </rPh>
    <phoneticPr fontId="8"/>
  </si>
  <si>
    <t>お届け先</t>
    <rPh sb="1" eb="2">
      <t>トド</t>
    </rPh>
    <rPh sb="3" eb="4">
      <t>サキ</t>
    </rPh>
    <phoneticPr fontId="8"/>
  </si>
  <si>
    <t>同送物</t>
    <rPh sb="0" eb="3">
      <t>ドウソウブツ</t>
    </rPh>
    <phoneticPr fontId="18"/>
  </si>
  <si>
    <t>祝札</t>
    <rPh sb="0" eb="2">
      <t>イワイフダ</t>
    </rPh>
    <phoneticPr fontId="18"/>
  </si>
  <si>
    <t>制作情報</t>
    <rPh sb="0" eb="2">
      <t>セイサク</t>
    </rPh>
    <rPh sb="2" eb="4">
      <t>ジョウホウ</t>
    </rPh>
    <phoneticPr fontId="8"/>
  </si>
  <si>
    <t>商品1</t>
    <phoneticPr fontId="8"/>
  </si>
  <si>
    <t>宅配箱</t>
    <rPh sb="0" eb="2">
      <t>タクハイ</t>
    </rPh>
    <rPh sb="2" eb="3">
      <t>バコ</t>
    </rPh>
    <phoneticPr fontId="8"/>
  </si>
  <si>
    <t>自配送料</t>
    <rPh sb="0" eb="1">
      <t>ジ</t>
    </rPh>
    <rPh sb="1" eb="3">
      <t>ハイソウ</t>
    </rPh>
    <rPh sb="3" eb="4">
      <t>リョウ</t>
    </rPh>
    <phoneticPr fontId="8"/>
  </si>
  <si>
    <t>ガルフ入力</t>
    <rPh sb="3" eb="5">
      <t>ニュウリョク</t>
    </rPh>
    <phoneticPr fontId="8"/>
  </si>
  <si>
    <r>
      <t>宅配便送料</t>
    </r>
    <r>
      <rPr>
        <sz val="6"/>
        <rFont val="ＭＳ Ｐゴシック"/>
        <family val="3"/>
        <charset val="128"/>
      </rPr>
      <t>（途中から税抜きに変更）</t>
    </r>
    <rPh sb="0" eb="3">
      <t>タクハイビン</t>
    </rPh>
    <rPh sb="3" eb="5">
      <t>ソウリョウ</t>
    </rPh>
    <rPh sb="6" eb="8">
      <t>トチュウ</t>
    </rPh>
    <rPh sb="10" eb="12">
      <t>ゼイヌ</t>
    </rPh>
    <rPh sb="14" eb="16">
      <t>ヘンコウ</t>
    </rPh>
    <phoneticPr fontId="8"/>
  </si>
  <si>
    <t>削除した行</t>
    <rPh sb="0" eb="2">
      <t>サクジョ</t>
    </rPh>
    <rPh sb="4" eb="5">
      <t>ギョウ</t>
    </rPh>
    <phoneticPr fontId="8"/>
  </si>
  <si>
    <t>支払い銀行</t>
    <rPh sb="0" eb="2">
      <t>シハラ</t>
    </rPh>
    <rPh sb="3" eb="5">
      <t>ギンコウ</t>
    </rPh>
    <phoneticPr fontId="18"/>
  </si>
  <si>
    <t>支店</t>
    <rPh sb="0" eb="2">
      <t>シテン</t>
    </rPh>
    <phoneticPr fontId="18"/>
  </si>
  <si>
    <t>支払い名義</t>
    <rPh sb="0" eb="2">
      <t>シハラ</t>
    </rPh>
    <rPh sb="3" eb="5">
      <t>メイギ</t>
    </rPh>
    <phoneticPr fontId="18"/>
  </si>
  <si>
    <t>設立</t>
    <rPh sb="0" eb="2">
      <t>セツリツ</t>
    </rPh>
    <phoneticPr fontId="18"/>
  </si>
  <si>
    <t>資本金</t>
    <rPh sb="0" eb="3">
      <t>シホンキン</t>
    </rPh>
    <phoneticPr fontId="18"/>
  </si>
  <si>
    <t>年商</t>
    <rPh sb="0" eb="2">
      <t>ネンショウ</t>
    </rPh>
    <phoneticPr fontId="18"/>
  </si>
  <si>
    <t>HP</t>
    <phoneticPr fontId="18"/>
  </si>
  <si>
    <t>事業内容</t>
    <rPh sb="0" eb="4">
      <t>ジギョウナイヨウ</t>
    </rPh>
    <phoneticPr fontId="18"/>
  </si>
  <si>
    <t>適格請求書発行事業者登録番号</t>
    <rPh sb="0" eb="5">
      <t>テキカクセイキュウショ</t>
    </rPh>
    <rPh sb="5" eb="7">
      <t>ハッコウ</t>
    </rPh>
    <rPh sb="7" eb="10">
      <t>ジギョウシャ</t>
    </rPh>
    <rPh sb="10" eb="12">
      <t>トウロク</t>
    </rPh>
    <rPh sb="12" eb="14">
      <t>バンゴウ</t>
    </rPh>
    <phoneticPr fontId="8"/>
  </si>
  <si>
    <t>株式会社生花販売　　代表取締役　田辺誠様
この度のご就任を祝し弊社一同心よりお慶び申し上げます。
今後益々のご活躍とご健勝を祈念いたします。
　　　　　　　　　　　　　　　　　　　　株式会社花華　
　　　　　　　　　　　　　　　　　　　　代表取締役　青山花子</t>
    <phoneticPr fontId="8"/>
  </si>
  <si>
    <t>annex@aoyamaflowermarket.com</t>
  </si>
  <si>
    <t>お祝い札</t>
    <rPh sb="1" eb="2">
      <t>イワ</t>
    </rPh>
    <rPh sb="3" eb="4">
      <t>フダ</t>
    </rPh>
    <phoneticPr fontId="8"/>
  </si>
  <si>
    <t>お祝い札のマナー</t>
    <rPh sb="1" eb="2">
      <t>イワ</t>
    </rPh>
    <rPh sb="3" eb="4">
      <t>フダ</t>
    </rPh>
    <phoneticPr fontId="8"/>
  </si>
  <si>
    <t>目的に応じた表記</t>
    <rPh sb="0" eb="2">
      <t>モクテキ</t>
    </rPh>
    <rPh sb="3" eb="4">
      <t>オウ</t>
    </rPh>
    <rPh sb="6" eb="8">
      <t>ヒョウキ</t>
    </rPh>
    <phoneticPr fontId="8"/>
  </si>
  <si>
    <r>
      <t>御祝札の役割は、</t>
    </r>
    <r>
      <rPr>
        <b/>
        <u/>
        <sz val="11"/>
        <color theme="1" tint="0.249977111117893"/>
        <rFont val="Meiryo UI"/>
        <family val="3"/>
        <charset val="128"/>
      </rPr>
      <t>誰から</t>
    </r>
    <r>
      <rPr>
        <sz val="11"/>
        <color theme="1" tint="0.249977111117893"/>
        <rFont val="Meiryo UI"/>
        <family val="3"/>
        <charset val="128"/>
      </rPr>
      <t>贈られた花であるかを明確にさせることです。</t>
    </r>
    <rPh sb="4" eb="6">
      <t>ヤクワリ</t>
    </rPh>
    <phoneticPr fontId="8"/>
  </si>
  <si>
    <t>港区、渋谷区、品川区、
新宿区、目黒区、中央区、
文京区、千代田区、
大田区、世田谷区</t>
    <phoneticPr fontId="8"/>
  </si>
  <si>
    <t>胡蝶蘭専用
オーダーシート内に
料金一覧表がございます</t>
    <rPh sb="0" eb="3">
      <t>コチョウラン</t>
    </rPh>
    <rPh sb="3" eb="5">
      <t>センヨウ</t>
    </rPh>
    <rPh sb="13" eb="14">
      <t>ナイ</t>
    </rPh>
    <rPh sb="16" eb="18">
      <t>リョウキン</t>
    </rPh>
    <rPh sb="18" eb="21">
      <t>イチランヒョウ</t>
    </rPh>
    <phoneticPr fontId="8"/>
  </si>
  <si>
    <t>商品のNGはございませんが、
商品代3.3万円以下の場合
直接お届けは致しかねます</t>
    <phoneticPr fontId="8"/>
  </si>
  <si>
    <t>港区、渋谷区、品川区、
新宿区、目黒区、中央区、
文京区、千代田区、
大田区、世田谷区、
豊島区</t>
    <rPh sb="45" eb="48">
      <t>トシマク</t>
    </rPh>
    <phoneticPr fontId="8"/>
  </si>
  <si>
    <t>ギフトレポート、宅配便伝票サンプル</t>
    <phoneticPr fontId="8"/>
  </si>
  <si>
    <t>ポイントの付与先について</t>
    <rPh sb="5" eb="7">
      <t>フヨ</t>
    </rPh>
    <rPh sb="7" eb="8">
      <t>サキ</t>
    </rPh>
    <phoneticPr fontId="8"/>
  </si>
  <si>
    <t>ポイントの利用について</t>
    <rPh sb="5" eb="7">
      <t>リヨウ</t>
    </rPh>
    <phoneticPr fontId="8"/>
  </si>
  <si>
    <t>ご利用されたい場合はメールもしくはお電話でお申し付けくださいませ。</t>
    <phoneticPr fontId="8"/>
  </si>
  <si>
    <t>会員登録</t>
    <rPh sb="0" eb="2">
      <t>カイイン</t>
    </rPh>
    <rPh sb="2" eb="4">
      <t>トウロク</t>
    </rPh>
    <phoneticPr fontId="8"/>
  </si>
  <si>
    <t>伝票</t>
    <phoneticPr fontId="8"/>
  </si>
  <si>
    <t>宅配／直接お届け</t>
    <phoneticPr fontId="8"/>
  </si>
  <si>
    <t>お届けまでの流れ（鮮度の良いお花をお楽しみいただくために）</t>
    <rPh sb="9" eb="11">
      <t>センド</t>
    </rPh>
    <rPh sb="12" eb="13">
      <t>ヨ</t>
    </rPh>
    <rPh sb="15" eb="16">
      <t>ハナ</t>
    </rPh>
    <rPh sb="18" eb="19">
      <t>タノ</t>
    </rPh>
    <phoneticPr fontId="8"/>
  </si>
  <si>
    <t>生花商品（胡蝶蘭以外）</t>
    <rPh sb="0" eb="2">
      <t>セイカ</t>
    </rPh>
    <rPh sb="2" eb="4">
      <t>ショウヒン</t>
    </rPh>
    <rPh sb="5" eb="8">
      <t>コチョウラン</t>
    </rPh>
    <rPh sb="8" eb="10">
      <t>イガイ</t>
    </rPh>
    <phoneticPr fontId="8"/>
  </si>
  <si>
    <t>ご注文期限を過ぎた場合、ご注文自体承れないか、</t>
    <phoneticPr fontId="8"/>
  </si>
  <si>
    <t>お花の内容のご希望を承れない場合がございます。</t>
    <phoneticPr fontId="8"/>
  </si>
  <si>
    <t>変更履歴</t>
    <phoneticPr fontId="8"/>
  </si>
  <si>
    <t>別途配送箱代 990円～2,750円がかかります</t>
    <rPh sb="0" eb="2">
      <t>ベット</t>
    </rPh>
    <rPh sb="2" eb="4">
      <t>ハイソウ</t>
    </rPh>
    <rPh sb="4" eb="5">
      <t>バコ</t>
    </rPh>
    <rPh sb="5" eb="6">
      <t>ダイ</t>
    </rPh>
    <rPh sb="10" eb="11">
      <t>エン</t>
    </rPh>
    <rPh sb="17" eb="18">
      <t>エン</t>
    </rPh>
    <phoneticPr fontId="8"/>
  </si>
  <si>
    <t>高砂・ﾃｰﾌﾞﾙｱﾚﾝｼﾞ</t>
    <rPh sb="0" eb="2">
      <t>タカサゴ</t>
    </rPh>
    <phoneticPr fontId="8"/>
  </si>
  <si>
    <t>直接配送料金を変更させていただきました</t>
    <rPh sb="0" eb="2">
      <t>チョクセツ</t>
    </rPh>
    <rPh sb="2" eb="6">
      <t>ハイソウリョウキン</t>
    </rPh>
    <rPh sb="7" eb="9">
      <t>ヘンコウ</t>
    </rPh>
    <phoneticPr fontId="8"/>
  </si>
  <si>
    <t>現在のバージョンは【AS列1行目】に表示</t>
    <phoneticPr fontId="8"/>
  </si>
  <si>
    <t>ご回答</t>
    <rPh sb="1" eb="3">
      <t>カイトウ</t>
    </rPh>
    <phoneticPr fontId="8"/>
  </si>
  <si>
    <t>請求書送り先</t>
    <rPh sb="0" eb="3">
      <t>セイキュウショ</t>
    </rPh>
    <rPh sb="3" eb="4">
      <t>オク</t>
    </rPh>
    <rPh sb="5" eb="6">
      <t>サキ</t>
    </rPh>
    <phoneticPr fontId="8"/>
  </si>
  <si>
    <t>四角【白】／無料</t>
    <rPh sb="0" eb="2">
      <t>シカク</t>
    </rPh>
    <phoneticPr fontId="8"/>
  </si>
  <si>
    <t>四角【茶】／無料</t>
    <rPh sb="0" eb="2">
      <t>シカク</t>
    </rPh>
    <phoneticPr fontId="8"/>
  </si>
  <si>
    <t>ﾌﾗﾜｰ＆ｸﾞﾘｰﾝ＃1</t>
    <phoneticPr fontId="8"/>
  </si>
  <si>
    <t>ﾌﾗﾜｰ＆ｸﾞﾘｰﾝ＃2</t>
    <phoneticPr fontId="8"/>
  </si>
  <si>
    <t>エラーが無くなるまで選択を完了させてください</t>
    <rPh sb="4" eb="5">
      <t>ナ</t>
    </rPh>
    <rPh sb="10" eb="12">
      <t>センタク</t>
    </rPh>
    <rPh sb="13" eb="15">
      <t>カンリョウ</t>
    </rPh>
    <phoneticPr fontId="8"/>
  </si>
  <si>
    <t>青山フラワーマーケット全店で導入しております公式アプリを利用したポイント付与をANNEXでもご利用いただけます。ポイント付与をご希望される場合は、オーダーシート内の指定箇所にご登録情報をご記載ください。</t>
    <phoneticPr fontId="8"/>
  </si>
  <si>
    <t>基本的こちらは個人様が保持されるものとなりますので、ANNEXではご担当者様に付与する前提でおります。法人様として保持されたいという場合は、会社様携帯電話、共有携帯電話等での会員登録をお願いいたします。</t>
    <phoneticPr fontId="8"/>
  </si>
  <si>
    <t>年月の経過に応じて淡い色から加えていくのが一般的です。</t>
    <phoneticPr fontId="8"/>
  </si>
  <si>
    <t>基本的に白一色でお作りしますが、ご希望があれば紫や黄色、ピンクなどを入れる場合も。</t>
    <phoneticPr fontId="8"/>
  </si>
  <si>
    <t>お札は贈り主様のお名前だけ記載します。枕花は名前の通り故人の枕元に供える花で、アレンジメントが主流です。</t>
    <phoneticPr fontId="8"/>
  </si>
  <si>
    <t>お札は贈り主様のお名前だけ記載します。できる限り通夜の前日までに送りましょう。</t>
    <phoneticPr fontId="8"/>
  </si>
  <si>
    <t>札が立っているとむしろ仰々しく感じてしまうことも。付けるならば「供」「御供」「御霊前」（日蓮正宗は御仏前）と薄墨で書きます。</t>
    <phoneticPr fontId="8"/>
  </si>
  <si>
    <t>◎ 薄墨で書くのは、涙で墨が薄くなってしまった、十分に墨を磨る時間がなかった、という気持ちを表しているそうです。四十九日以前は薄墨、それ以降は黒墨が一般的なようですが、地方性もあるようです。</t>
    <phoneticPr fontId="8"/>
  </si>
  <si>
    <t>Vo.44</t>
    <phoneticPr fontId="8"/>
  </si>
  <si>
    <t>エラー箇所を修正しました</t>
    <rPh sb="3" eb="5">
      <t>カショ</t>
    </rPh>
    <rPh sb="6" eb="8">
      <t>シュウセイ</t>
    </rPh>
    <phoneticPr fontId="8"/>
  </si>
  <si>
    <t>札 選択</t>
    <rPh sb="0" eb="1">
      <t>フダ</t>
    </rPh>
    <rPh sb="2" eb="4">
      <t>センタク</t>
    </rPh>
    <phoneticPr fontId="8"/>
  </si>
  <si>
    <t>別途配送箱代 660円～2,200円がかかります</t>
    <rPh sb="0" eb="2">
      <t>ベット</t>
    </rPh>
    <rPh sb="2" eb="4">
      <t>ハイソウ</t>
    </rPh>
    <rPh sb="4" eb="5">
      <t>バコ</t>
    </rPh>
    <rPh sb="5" eb="6">
      <t>ダイ</t>
    </rPh>
    <rPh sb="10" eb="11">
      <t>エン</t>
    </rPh>
    <rPh sb="17" eb="18">
      <t>エン</t>
    </rPh>
    <phoneticPr fontId="8"/>
  </si>
  <si>
    <t>胡蝶蘭
オーダーシート</t>
    <phoneticPr fontId="8"/>
  </si>
  <si>
    <t>祝札</t>
    <phoneticPr fontId="8"/>
  </si>
  <si>
    <t>配送規定</t>
    <phoneticPr fontId="8"/>
  </si>
  <si>
    <t>生花商品専用の
注文シートです</t>
    <phoneticPr fontId="8"/>
  </si>
  <si>
    <t>胡蝶蘭専用の
注文シートです</t>
    <phoneticPr fontId="8"/>
  </si>
  <si>
    <t>文章サンプル</t>
    <phoneticPr fontId="8"/>
  </si>
  <si>
    <t>入力後、メールで
お送りください</t>
    <phoneticPr fontId="8"/>
  </si>
  <si>
    <t>お祝い札の
参考表記です</t>
    <phoneticPr fontId="8"/>
  </si>
  <si>
    <t>お届け先様に
お渡しします</t>
    <phoneticPr fontId="8"/>
  </si>
  <si>
    <t>公式ポイントアプリ
のご案内</t>
    <phoneticPr fontId="8"/>
  </si>
  <si>
    <t>お花の入荷日と
配送日</t>
    <phoneticPr fontId="8"/>
  </si>
  <si>
    <t>お供え花の
基本ルール</t>
    <phoneticPr fontId="8"/>
  </si>
  <si>
    <t>オーダーシートの
変更履歴を記載しています</t>
    <phoneticPr fontId="8"/>
  </si>
  <si>
    <t>納品</t>
    <rPh sb="0" eb="2">
      <t>ノウヒン</t>
    </rPh>
    <phoneticPr fontId="8"/>
  </si>
  <si>
    <t>撤去</t>
    <rPh sb="0" eb="2">
      <t>テッキョ</t>
    </rPh>
    <phoneticPr fontId="8"/>
  </si>
  <si>
    <t>営業時間</t>
    <rPh sb="0" eb="2">
      <t>エイギョウ</t>
    </rPh>
    <rPh sb="2" eb="4">
      <t>ジカン</t>
    </rPh>
    <phoneticPr fontId="8"/>
  </si>
  <si>
    <t>布</t>
    <rPh sb="0" eb="1">
      <t>ヌノ</t>
    </rPh>
    <phoneticPr fontId="8"/>
  </si>
  <si>
    <t>BOX（3/4周）</t>
    <rPh sb="7" eb="8">
      <t>シュウ</t>
    </rPh>
    <phoneticPr fontId="8"/>
  </si>
  <si>
    <t>あり</t>
    <phoneticPr fontId="8"/>
  </si>
  <si>
    <t>お届け先情報</t>
    <rPh sb="1" eb="2">
      <t>トド</t>
    </rPh>
    <rPh sb="3" eb="4">
      <t>サキ</t>
    </rPh>
    <rPh sb="4" eb="6">
      <t>ジョウホウ</t>
    </rPh>
    <phoneticPr fontId="8"/>
  </si>
  <si>
    <t>お届け希望時間帯</t>
    <phoneticPr fontId="8"/>
  </si>
  <si>
    <t>足元</t>
    <rPh sb="0" eb="2">
      <t>アシモト</t>
    </rPh>
    <phoneticPr fontId="8"/>
  </si>
  <si>
    <t>電飾</t>
    <rPh sb="0" eb="2">
      <t>デンショク</t>
    </rPh>
    <phoneticPr fontId="8"/>
  </si>
  <si>
    <t>77,000円</t>
    <rPh sb="6" eb="7">
      <t>エン</t>
    </rPh>
    <phoneticPr fontId="8"/>
  </si>
  <si>
    <t>99,000円</t>
    <rPh sb="6" eb="7">
      <t>エン</t>
    </rPh>
    <phoneticPr fontId="8"/>
  </si>
  <si>
    <t>154,000円</t>
    <rPh sb="7" eb="8">
      <t>エン</t>
    </rPh>
    <phoneticPr fontId="8"/>
  </si>
  <si>
    <t>209,000円</t>
    <rPh sb="7" eb="8">
      <t>エン</t>
    </rPh>
    <phoneticPr fontId="8"/>
  </si>
  <si>
    <t>319,000円</t>
    <rPh sb="7" eb="8">
      <t>エン</t>
    </rPh>
    <phoneticPr fontId="8"/>
  </si>
  <si>
    <t>110,000円</t>
    <rPh sb="7" eb="8">
      <t>エン</t>
    </rPh>
    <phoneticPr fontId="8"/>
  </si>
  <si>
    <t>4,400円</t>
    <rPh sb="5" eb="6">
      <t>エン</t>
    </rPh>
    <phoneticPr fontId="8"/>
  </si>
  <si>
    <t>26日～28日の御社営業時間内にお伺いいたします。
誠に申し訳ございませんが、沢山のお客様の元にお伺いが
できるよう日時指定は承れません。</t>
    <phoneticPr fontId="8"/>
  </si>
  <si>
    <t>210cm（雪降り）</t>
    <rPh sb="6" eb="8">
      <t>ユキフリ</t>
    </rPh>
    <phoneticPr fontId="8"/>
  </si>
  <si>
    <t>BOX（1周）</t>
    <rPh sb="5" eb="6">
      <t>シュウ</t>
    </rPh>
    <phoneticPr fontId="8"/>
  </si>
  <si>
    <t>ポインセチア</t>
    <phoneticPr fontId="8"/>
  </si>
  <si>
    <t>WOOD</t>
    <phoneticPr fontId="8"/>
  </si>
  <si>
    <t>不要</t>
    <rPh sb="0" eb="2">
      <t>フヨウ</t>
    </rPh>
    <phoneticPr fontId="8"/>
  </si>
  <si>
    <t>請求書払い</t>
    <rPh sb="0" eb="3">
      <t>セイキュウショ</t>
    </rPh>
    <rPh sb="3" eb="4">
      <t>バラ</t>
    </rPh>
    <phoneticPr fontId="8"/>
  </si>
  <si>
    <t>1） 原則として領収書は発行いたしておりません。銀行振り込み明細書を領収証拠書類としてご利用くださいませ。</t>
    <phoneticPr fontId="8"/>
  </si>
  <si>
    <t>2） お振込手数料はお客さまご負担となります。</t>
    <phoneticPr fontId="8"/>
  </si>
  <si>
    <t>3） 毎末日締め 翌月末払い、現金払い（銀行振込）としておりますので、ご協力いただけますようお願い申し上げます。</t>
    <phoneticPr fontId="8"/>
  </si>
  <si>
    <t>5） お取引先各社様ご指定の書類（発注書、納品書、請求書等）の提出はお断りさせていただいております。</t>
    <phoneticPr fontId="8"/>
  </si>
  <si>
    <t>6） お支払い口座は記載の3行よりご都合のよろしいものをご利用くださいませ。</t>
    <phoneticPr fontId="8"/>
  </si>
  <si>
    <t>7） メール、郵送、どちらでお送りしても請求書は同じものになります。</t>
    <phoneticPr fontId="8"/>
  </si>
  <si>
    <t>クレジット・事前振込み</t>
    <rPh sb="6" eb="8">
      <t>ジゼン</t>
    </rPh>
    <rPh sb="8" eb="10">
      <t>フリコミ</t>
    </rPh>
    <phoneticPr fontId="8"/>
  </si>
  <si>
    <t>1）費用確定後、お支払い専用URLをご連絡いたします</t>
    <phoneticPr fontId="8"/>
  </si>
  <si>
    <r>
      <t>3）お支払いが無かった場合でも</t>
    </r>
    <r>
      <rPr>
        <sz val="11"/>
        <color rgb="FFC00000"/>
        <rFont val="Meiryo UI"/>
        <family val="3"/>
        <charset val="128"/>
      </rPr>
      <t>自動でキャンセルにはなりません</t>
    </r>
    <r>
      <rPr>
        <sz val="11"/>
        <color theme="1" tint="0.249977111117893"/>
        <rFont val="Meiryo UI"/>
        <family val="3"/>
        <charset val="128"/>
      </rPr>
      <t>ので必ずご連絡をいただけますよう、お願いいたします。</t>
    </r>
    <phoneticPr fontId="8"/>
  </si>
  <si>
    <t>4）ご使用可能カード：Visa・MasterCard・American Express</t>
    <phoneticPr fontId="8"/>
  </si>
  <si>
    <t>5）振込先／三井住友銀行　青山支店　普通 ６９８００１４　カ）パーク．コーポレーション</t>
    <phoneticPr fontId="8"/>
  </si>
  <si>
    <t>お支払い</t>
    <rPh sb="1" eb="3">
      <t>シハラ</t>
    </rPh>
    <phoneticPr fontId="8"/>
  </si>
  <si>
    <t>お支払い規定</t>
    <rPh sb="1" eb="3">
      <t>シハラ</t>
    </rPh>
    <rPh sb="4" eb="6">
      <t>キテイ</t>
    </rPh>
    <phoneticPr fontId="8"/>
  </si>
  <si>
    <t>ご希望お届け日　1</t>
    <rPh sb="1" eb="3">
      <t>キボウ</t>
    </rPh>
    <rPh sb="4" eb="5">
      <t>トド</t>
    </rPh>
    <rPh sb="6" eb="7">
      <t>ヒ</t>
    </rPh>
    <phoneticPr fontId="8"/>
  </si>
  <si>
    <t>ご希望お届け日　2</t>
    <rPh sb="1" eb="3">
      <t>キボウ</t>
    </rPh>
    <rPh sb="4" eb="5">
      <t>トド</t>
    </rPh>
    <rPh sb="6" eb="7">
      <t>ヒ</t>
    </rPh>
    <phoneticPr fontId="8"/>
  </si>
  <si>
    <t>クリスマスツリー
オーダーシート</t>
    <phoneticPr fontId="8"/>
  </si>
  <si>
    <t>ツリー専用の
注文シートです</t>
    <phoneticPr fontId="8"/>
  </si>
  <si>
    <t>Vo.45</t>
    <phoneticPr fontId="8"/>
  </si>
  <si>
    <t>クリスマスシーズンに向けて、ツリー用注文シートを追加しました</t>
    <rPh sb="10" eb="11">
      <t>ム</t>
    </rPh>
    <rPh sb="17" eb="18">
      <t>ヨウ</t>
    </rPh>
    <rPh sb="18" eb="20">
      <t>チュウモン</t>
    </rPh>
    <rPh sb="24" eb="26">
      <t>ツイカ</t>
    </rPh>
    <phoneticPr fontId="8"/>
  </si>
  <si>
    <t>宅配</t>
    <rPh sb="0" eb="2">
      <t>タクハイ</t>
    </rPh>
    <phoneticPr fontId="8"/>
  </si>
  <si>
    <t>生花
オーダーシート</t>
    <rPh sb="0" eb="2">
      <t>セイカ</t>
    </rPh>
    <phoneticPr fontId="8"/>
  </si>
  <si>
    <t>Vo.46</t>
    <phoneticPr fontId="8"/>
  </si>
  <si>
    <t>☎03-6451-0987</t>
    <phoneticPr fontId="8"/>
  </si>
  <si>
    <r>
      <t xml:space="preserve"> </t>
    </r>
    <r>
      <rPr>
        <sz val="12"/>
        <color theme="1" tint="0.249977111117893"/>
        <rFont val="Segoe UI Symbol"/>
        <family val="3"/>
      </rPr>
      <t>👇</t>
    </r>
    <r>
      <rPr>
        <sz val="12"/>
        <color theme="1" tint="0.249977111117893"/>
        <rFont val="Meiryo UI"/>
        <family val="3"/>
        <charset val="128"/>
      </rPr>
      <t>クリックするとシートにジャンプします</t>
    </r>
    <phoneticPr fontId="8"/>
  </si>
  <si>
    <r>
      <rPr>
        <sz val="10"/>
        <color theme="1" tint="0.249977111117893"/>
        <rFont val="Segoe UI Symbol"/>
        <family val="3"/>
      </rPr>
      <t>👇</t>
    </r>
    <r>
      <rPr>
        <sz val="10"/>
        <color theme="1" tint="0.249977111117893"/>
        <rFont val="Meiryo UI"/>
        <family val="3"/>
        <charset val="128"/>
      </rPr>
      <t>クリックするとシートにジャンプします</t>
    </r>
    <phoneticPr fontId="8"/>
  </si>
  <si>
    <t>特に規定はございませんので、よろしければ下記文章をコピーしてご利用ください。</t>
    <rPh sb="20" eb="22">
      <t>カキ</t>
    </rPh>
    <rPh sb="22" eb="24">
      <t>ブンショウ</t>
    </rPh>
    <phoneticPr fontId="8"/>
  </si>
  <si>
    <t>もくじシートを分割しました</t>
    <rPh sb="7" eb="9">
      <t>ブンカツ</t>
    </rPh>
    <phoneticPr fontId="8"/>
  </si>
  <si>
    <t>4） 手続き上困難な条件のお申し出、ご指定伝票によるお取引き、その他対応いたしかねると判断した場合には、ご希望</t>
    <phoneticPr fontId="8"/>
  </si>
  <si>
    <t>に添えない場合もございます。</t>
    <phoneticPr fontId="8"/>
  </si>
  <si>
    <r>
      <t>2）原則ご注文から</t>
    </r>
    <r>
      <rPr>
        <sz val="11"/>
        <color rgb="FFC00000"/>
        <rFont val="Meiryo UI"/>
        <family val="3"/>
        <charset val="128"/>
      </rPr>
      <t>3日以内</t>
    </r>
    <r>
      <rPr>
        <sz val="11"/>
        <color theme="1" tint="0.249977111117893"/>
        <rFont val="Meiryo UI"/>
        <family val="3"/>
        <charset val="128"/>
      </rPr>
      <t>のお支払いをお願いしております。　ただし、お届け日が差し迫っている場合は、</t>
    </r>
    <r>
      <rPr>
        <sz val="11"/>
        <color rgb="FFC00000"/>
        <rFont val="Meiryo UI"/>
        <family val="3"/>
        <charset val="128"/>
      </rPr>
      <t>発送日前日まで</t>
    </r>
    <r>
      <rPr>
        <sz val="11"/>
        <color theme="1" tint="0.249977111117893"/>
        <rFont val="Meiryo UI"/>
        <family val="3"/>
        <charset val="128"/>
      </rPr>
      <t>にご決済ください。</t>
    </r>
    <phoneticPr fontId="8"/>
  </si>
  <si>
    <t>お届けの流れ</t>
    <phoneticPr fontId="8"/>
  </si>
  <si>
    <t>メッセージカード文例</t>
    <rPh sb="8" eb="10">
      <t>ブンレイ</t>
    </rPh>
    <phoneticPr fontId="8"/>
  </si>
  <si>
    <t>札不要／0円</t>
    <rPh sb="0" eb="1">
      <t>サツ</t>
    </rPh>
    <rPh sb="1" eb="3">
      <t>フヨウ</t>
    </rPh>
    <rPh sb="5" eb="6">
      <t>エン</t>
    </rPh>
    <phoneticPr fontId="8"/>
  </si>
  <si>
    <t>(</t>
    <phoneticPr fontId="8"/>
  </si>
  <si>
    <t>)</t>
    <phoneticPr fontId="8"/>
  </si>
  <si>
    <r>
      <t>ご注文期限　</t>
    </r>
    <r>
      <rPr>
        <sz val="9"/>
        <color theme="0" tint="-0.499984740745262"/>
        <rFont val="Meiryo UI"/>
        <family val="3"/>
        <charset val="128"/>
      </rPr>
      <t>※日付・時間を過ぎていても承れるケースもございますのでお電話でお問い合わせください</t>
    </r>
    <rPh sb="1" eb="3">
      <t>チュウモン</t>
    </rPh>
    <rPh sb="3" eb="5">
      <t>キゲン</t>
    </rPh>
    <phoneticPr fontId="8"/>
  </si>
  <si>
    <t>ポイントアプリ　</t>
    <phoneticPr fontId="8"/>
  </si>
  <si>
    <t>ポイント付与をご希望の場合は付与先をご入力ください</t>
    <phoneticPr fontId="8"/>
  </si>
  <si>
    <t>（</t>
    <phoneticPr fontId="8"/>
  </si>
  <si>
    <t>）</t>
    <phoneticPr fontId="8"/>
  </si>
  <si>
    <t>文字色やフォントもご自由にご設定いただいて構いません</t>
    <phoneticPr fontId="8"/>
  </si>
  <si>
    <t>（特殊フォント禁止）</t>
    <phoneticPr fontId="8"/>
  </si>
  <si>
    <t>札についての
その他ご指定
（ご自由にご記入
ください）</t>
    <rPh sb="0" eb="1">
      <t>フダ</t>
    </rPh>
    <rPh sb="9" eb="10">
      <t>タ</t>
    </rPh>
    <rPh sb="11" eb="13">
      <t>シテイ</t>
    </rPh>
    <rPh sb="16" eb="18">
      <t>ジユウ</t>
    </rPh>
    <rPh sb="20" eb="22">
      <t>キニュウ</t>
    </rPh>
    <phoneticPr fontId="8"/>
  </si>
  <si>
    <t>札を付ける場合、ご選択ください</t>
    <rPh sb="0" eb="1">
      <t>サツ</t>
    </rPh>
    <rPh sb="2" eb="3">
      <t>ツ</t>
    </rPh>
    <rPh sb="5" eb="7">
      <t>バアイ</t>
    </rPh>
    <rPh sb="9" eb="11">
      <t>センタク</t>
    </rPh>
    <phoneticPr fontId="8"/>
  </si>
  <si>
    <t>※費用のイメージがつかみやすいよう、最初から「含めない」を</t>
    <rPh sb="1" eb="3">
      <t>ヒヨウ</t>
    </rPh>
    <rPh sb="18" eb="20">
      <t>サイショ</t>
    </rPh>
    <rPh sb="23" eb="24">
      <t>フク</t>
    </rPh>
    <phoneticPr fontId="8"/>
  </si>
  <si>
    <t>選択してあります。ご希望に合わせてご変更ください。</t>
    <rPh sb="0" eb="2">
      <t>センタク</t>
    </rPh>
    <rPh sb="10" eb="12">
      <t>キボウ</t>
    </rPh>
    <rPh sb="13" eb="14">
      <t>ア</t>
    </rPh>
    <rPh sb="18" eb="20">
      <t>ヘンコウ</t>
    </rPh>
    <phoneticPr fontId="8"/>
  </si>
  <si>
    <t>基本情報</t>
    <rPh sb="0" eb="4">
      <t>キホンジョウホウ</t>
    </rPh>
    <phoneticPr fontId="8"/>
  </si>
  <si>
    <t>※見積もりを表示させるために「札不要」を選択しております。ご希望に合わせてご変更ください。</t>
    <rPh sb="1" eb="3">
      <t>ミツ</t>
    </rPh>
    <rPh sb="6" eb="8">
      <t>ヒョウジ</t>
    </rPh>
    <rPh sb="15" eb="16">
      <t>フダ</t>
    </rPh>
    <rPh sb="16" eb="18">
      <t>フヨウ</t>
    </rPh>
    <rPh sb="20" eb="22">
      <t>センタク</t>
    </rPh>
    <rPh sb="30" eb="32">
      <t>キボウ</t>
    </rPh>
    <rPh sb="33" eb="34">
      <t>ア</t>
    </rPh>
    <rPh sb="38" eb="40">
      <t>ヘンコウ</t>
    </rPh>
    <phoneticPr fontId="8"/>
  </si>
  <si>
    <t>Vo.47</t>
    <phoneticPr fontId="8"/>
  </si>
  <si>
    <t>オーダーシートが見難いというご意見を反映し、修正しました</t>
    <rPh sb="8" eb="10">
      <t>ミニク</t>
    </rPh>
    <rPh sb="15" eb="17">
      <t>イケン</t>
    </rPh>
    <rPh sb="18" eb="20">
      <t>ハンエイ</t>
    </rPh>
    <rPh sb="22" eb="24">
      <t>シュウセイ</t>
    </rPh>
    <phoneticPr fontId="8"/>
  </si>
  <si>
    <t>胡蝶蘭の色</t>
    <rPh sb="0" eb="3">
      <t>コチョウラン</t>
    </rPh>
    <rPh sb="4" eb="5">
      <t>イロ</t>
    </rPh>
    <phoneticPr fontId="8"/>
  </si>
  <si>
    <t>胡蝶蘭専用オーダーシート</t>
    <rPh sb="0" eb="3">
      <t>コチョウラン</t>
    </rPh>
    <rPh sb="3" eb="5">
      <t>センヨウ</t>
    </rPh>
    <phoneticPr fontId="8"/>
  </si>
  <si>
    <t>生花オーダーシート</t>
    <rPh sb="0" eb="2">
      <t>セイカ</t>
    </rPh>
    <phoneticPr fontId="8"/>
  </si>
  <si>
    <t>有無</t>
    <rPh sb="0" eb="2">
      <t>ウム</t>
    </rPh>
    <phoneticPr fontId="8"/>
  </si>
  <si>
    <t>＝胡蝶蘭オーダーシート!D18</t>
    <phoneticPr fontId="8"/>
  </si>
  <si>
    <t>Vo.48</t>
    <phoneticPr fontId="8"/>
  </si>
  <si>
    <t>胡蝶蘭シートのエラー箇所を修正しました</t>
    <rPh sb="0" eb="3">
      <t>コチョウラン</t>
    </rPh>
    <rPh sb="10" eb="12">
      <t>カショ</t>
    </rPh>
    <rPh sb="13" eb="15">
      <t>シュウセイ</t>
    </rPh>
    <phoneticPr fontId="8"/>
  </si>
  <si>
    <t>ノーマルツリー</t>
    <phoneticPr fontId="8"/>
  </si>
  <si>
    <t>雪降りツリー</t>
    <rPh sb="0" eb="2">
      <t>ユキフ</t>
    </rPh>
    <phoneticPr fontId="8"/>
  </si>
  <si>
    <t>電飾の有無</t>
    <rPh sb="0" eb="2">
      <t>デンショク</t>
    </rPh>
    <rPh sb="3" eb="5">
      <t>ウム</t>
    </rPh>
    <phoneticPr fontId="8"/>
  </si>
  <si>
    <t>11,000円</t>
    <rPh sb="6" eb="7">
      <t>エン</t>
    </rPh>
    <phoneticPr fontId="8"/>
  </si>
  <si>
    <t>0円</t>
    <rPh sb="1" eb="2">
      <t>エン</t>
    </rPh>
    <phoneticPr fontId="8"/>
  </si>
  <si>
    <t>2,750円～</t>
    <rPh sb="5" eb="6">
      <t>エン</t>
    </rPh>
    <phoneticPr fontId="8"/>
  </si>
  <si>
    <t>ツリー設置場所からコンセントまでの距離</t>
    <rPh sb="3" eb="7">
      <t>セッチバショ</t>
    </rPh>
    <rPh sb="17" eb="19">
      <t>キョリ</t>
    </rPh>
    <phoneticPr fontId="8"/>
  </si>
  <si>
    <t>床の色に近い方はどちらですか？</t>
    <rPh sb="0" eb="1">
      <t>ユカ</t>
    </rPh>
    <rPh sb="2" eb="3">
      <t>イロ</t>
    </rPh>
    <rPh sb="4" eb="5">
      <t>チカ</t>
    </rPh>
    <rPh sb="6" eb="7">
      <t>ホウ</t>
    </rPh>
    <phoneticPr fontId="8"/>
  </si>
  <si>
    <t>色1</t>
    <rPh sb="0" eb="1">
      <t>イロ</t>
    </rPh>
    <phoneticPr fontId="8"/>
  </si>
  <si>
    <t>色2</t>
    <rPh sb="0" eb="1">
      <t>イロ</t>
    </rPh>
    <phoneticPr fontId="8"/>
  </si>
  <si>
    <t>色3</t>
    <rPh sb="0" eb="1">
      <t>イロ</t>
    </rPh>
    <phoneticPr fontId="8"/>
  </si>
  <si>
    <t>ご選択結果・費用</t>
    <rPh sb="1" eb="3">
      <t>センタク</t>
    </rPh>
    <rPh sb="3" eb="5">
      <t>ケッカ</t>
    </rPh>
    <rPh sb="6" eb="8">
      <t>ヒヨウ</t>
    </rPh>
    <phoneticPr fontId="8"/>
  </si>
  <si>
    <t>約</t>
    <rPh sb="0" eb="1">
      <t>ヤク</t>
    </rPh>
    <phoneticPr fontId="8"/>
  </si>
  <si>
    <t>選択した番号を入力</t>
    <rPh sb="0" eb="2">
      <t>センタク</t>
    </rPh>
    <rPh sb="4" eb="6">
      <t>バンゴウ</t>
    </rPh>
    <rPh sb="7" eb="9">
      <t>ニュウリョク</t>
    </rPh>
    <phoneticPr fontId="8"/>
  </si>
  <si>
    <t>スリムツリー</t>
    <phoneticPr fontId="8"/>
  </si>
  <si>
    <t>66,000円</t>
    <rPh sb="6" eb="7">
      <t>エン</t>
    </rPh>
    <phoneticPr fontId="8"/>
  </si>
  <si>
    <t>82,500円</t>
    <rPh sb="6" eb="7">
      <t>エン</t>
    </rPh>
    <phoneticPr fontId="8"/>
  </si>
  <si>
    <t>132,000円</t>
    <rPh sb="7" eb="8">
      <t>エン</t>
    </rPh>
    <phoneticPr fontId="8"/>
  </si>
  <si>
    <t>2.　足元</t>
    <rPh sb="3" eb="5">
      <t>アシモト</t>
    </rPh>
    <phoneticPr fontId="8"/>
  </si>
  <si>
    <t>27,720円</t>
    <rPh sb="6" eb="7">
      <t>エン</t>
    </rPh>
    <phoneticPr fontId="8"/>
  </si>
  <si>
    <t>36,960円</t>
    <rPh sb="6" eb="7">
      <t>エン</t>
    </rPh>
    <phoneticPr fontId="8"/>
  </si>
  <si>
    <t>70,000円</t>
    <rPh sb="6" eb="7">
      <t>エン</t>
    </rPh>
    <phoneticPr fontId="8"/>
  </si>
  <si>
    <t>90,000円</t>
    <rPh sb="6" eb="7">
      <t>エン</t>
    </rPh>
    <phoneticPr fontId="8"/>
  </si>
  <si>
    <t>タイプ</t>
    <phoneticPr fontId="8"/>
  </si>
  <si>
    <t>140,000円</t>
    <rPh sb="7" eb="8">
      <t>エン</t>
    </rPh>
    <phoneticPr fontId="8"/>
  </si>
  <si>
    <t>190,000円</t>
    <rPh sb="7" eb="8">
      <t>エン</t>
    </rPh>
    <phoneticPr fontId="8"/>
  </si>
  <si>
    <t>290,000円</t>
    <rPh sb="7" eb="8">
      <t>エン</t>
    </rPh>
    <phoneticPr fontId="8"/>
  </si>
  <si>
    <t>60,000円</t>
    <rPh sb="6" eb="7">
      <t>エン</t>
    </rPh>
    <phoneticPr fontId="8"/>
  </si>
  <si>
    <t>75,000円</t>
    <rPh sb="6" eb="7">
      <t>エン</t>
    </rPh>
    <phoneticPr fontId="8"/>
  </si>
  <si>
    <t>120,000円</t>
    <rPh sb="7" eb="8">
      <t>エン</t>
    </rPh>
    <phoneticPr fontId="8"/>
  </si>
  <si>
    <t>159,500円</t>
    <rPh sb="7" eb="8">
      <t>エン</t>
    </rPh>
    <phoneticPr fontId="8"/>
  </si>
  <si>
    <t>100,000円</t>
    <rPh sb="7" eb="8">
      <t>エン</t>
    </rPh>
    <phoneticPr fontId="8"/>
  </si>
  <si>
    <t>4,000円</t>
    <rPh sb="5" eb="6">
      <t>エン</t>
    </rPh>
    <phoneticPr fontId="8"/>
  </si>
  <si>
    <t>25,200円</t>
    <rPh sb="6" eb="7">
      <t>エン</t>
    </rPh>
    <phoneticPr fontId="8"/>
  </si>
  <si>
    <t>33,600円</t>
    <rPh sb="6" eb="7">
      <t>エン</t>
    </rPh>
    <phoneticPr fontId="8"/>
  </si>
  <si>
    <t>3.　電飾</t>
    <rPh sb="3" eb="5">
      <t>デンショク</t>
    </rPh>
    <phoneticPr fontId="8"/>
  </si>
  <si>
    <t>4.　デコレーション</t>
    <phoneticPr fontId="8"/>
  </si>
  <si>
    <t>種類</t>
    <rPh sb="0" eb="2">
      <t>シュルイ</t>
    </rPh>
    <phoneticPr fontId="8"/>
  </si>
  <si>
    <t>10,000円</t>
    <rPh sb="6" eb="7">
      <t>エン</t>
    </rPh>
    <phoneticPr fontId="8"/>
  </si>
  <si>
    <t>要・不要</t>
    <rPh sb="0" eb="1">
      <t>ヨウ</t>
    </rPh>
    <rPh sb="2" eb="4">
      <t>フヨウ</t>
    </rPh>
    <phoneticPr fontId="8"/>
  </si>
  <si>
    <t>電飾ありをご選択いただいた場合は</t>
    <rPh sb="0" eb="2">
      <t>デンショク</t>
    </rPh>
    <rPh sb="6" eb="8">
      <t>センタク</t>
    </rPh>
    <rPh sb="13" eb="15">
      <t>バアイ</t>
    </rPh>
    <phoneticPr fontId="8"/>
  </si>
  <si>
    <t>こちらもご回答ください</t>
    <rPh sb="5" eb="7">
      <t>カイトウ</t>
    </rPh>
    <phoneticPr fontId="8"/>
  </si>
  <si>
    <t>　　　ｍ</t>
    <phoneticPr fontId="8"/>
  </si>
  <si>
    <t>1.　ツリー　　　　</t>
    <phoneticPr fontId="8"/>
  </si>
  <si>
    <t>ノーマル</t>
    <phoneticPr fontId="8"/>
  </si>
  <si>
    <t>スリム</t>
    <phoneticPr fontId="8"/>
  </si>
  <si>
    <t>雪降り</t>
    <rPh sb="0" eb="2">
      <t>ユキフ</t>
    </rPh>
    <phoneticPr fontId="8"/>
  </si>
  <si>
    <t>180cm（スリム）</t>
    <phoneticPr fontId="8"/>
  </si>
  <si>
    <t>210cm（スリム）</t>
    <phoneticPr fontId="8"/>
  </si>
  <si>
    <t>230cm（スリム）</t>
    <phoneticPr fontId="8"/>
  </si>
  <si>
    <t>280cm（スリム）</t>
    <phoneticPr fontId="8"/>
  </si>
  <si>
    <t>180cm（ノーマル）</t>
    <phoneticPr fontId="8"/>
  </si>
  <si>
    <t>210cm（ノーマル）</t>
    <phoneticPr fontId="8"/>
  </si>
  <si>
    <t>230cm（ノーマル）</t>
    <phoneticPr fontId="8"/>
  </si>
  <si>
    <t>280cm（ノーマル）</t>
    <phoneticPr fontId="8"/>
  </si>
  <si>
    <t>360cm（ノーマル）</t>
    <phoneticPr fontId="8"/>
  </si>
  <si>
    <t>なし</t>
    <phoneticPr fontId="8"/>
  </si>
  <si>
    <t>2025年までの価格</t>
    <rPh sb="4" eb="5">
      <t>ネン</t>
    </rPh>
    <rPh sb="8" eb="10">
      <t>カカク</t>
    </rPh>
    <phoneticPr fontId="8"/>
  </si>
  <si>
    <t>165,000円</t>
    <rPh sb="7" eb="8">
      <t>エン</t>
    </rPh>
    <phoneticPr fontId="8"/>
  </si>
  <si>
    <t>※ポインセチアをご選択された場合、費用は別途ご連絡いたします</t>
    <rPh sb="9" eb="11">
      <t>センタク</t>
    </rPh>
    <rPh sb="14" eb="16">
      <t>バアイ</t>
    </rPh>
    <rPh sb="17" eb="19">
      <t>ヒヨウ</t>
    </rPh>
    <rPh sb="20" eb="22">
      <t>ベット</t>
    </rPh>
    <rPh sb="23" eb="25">
      <t>レンラク</t>
    </rPh>
    <phoneticPr fontId="8"/>
  </si>
  <si>
    <t>※360cmツリーは送料が異なります</t>
    <rPh sb="10" eb="12">
      <t>ソウリョウ</t>
    </rPh>
    <rPh sb="13" eb="14">
      <t>コト</t>
    </rPh>
    <phoneticPr fontId="8"/>
  </si>
  <si>
    <t>プレーン（6割）</t>
    <phoneticPr fontId="8"/>
  </si>
  <si>
    <t>デコラティブ（3割）</t>
    <rPh sb="8" eb="9">
      <t>ワリ</t>
    </rPh>
    <phoneticPr fontId="8"/>
  </si>
  <si>
    <t>アクセント（1割）</t>
    <rPh sb="7" eb="8">
      <t>ワリ</t>
    </rPh>
    <phoneticPr fontId="8"/>
  </si>
  <si>
    <t>オーナメント増量</t>
    <rPh sb="6" eb="8">
      <t>ゾウリョウ</t>
    </rPh>
    <phoneticPr fontId="8"/>
  </si>
  <si>
    <t>20,000円</t>
    <rPh sb="6" eb="7">
      <t>エン</t>
    </rPh>
    <phoneticPr fontId="8"/>
  </si>
  <si>
    <t>増量</t>
    <rPh sb="0" eb="2">
      <t>ゾウリョウ</t>
    </rPh>
    <phoneticPr fontId="8"/>
  </si>
  <si>
    <t>増量希望</t>
    <rPh sb="0" eb="2">
      <t>ゾウリョウ</t>
    </rPh>
    <rPh sb="2" eb="4">
      <t>キボウ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</si>
</sst>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5" formatCode="&quot;¥&quot;#,##0;&quot;¥&quot;\-#,##0"/>
    <numFmt numFmtId="42" formatCode="_ &quot;¥&quot;* #,##0_ ;_ &quot;¥&quot;* \-#,##0_ ;_ &quot;¥&quot;* &quot;-&quot;_ ;_ @_ "/>
    <numFmt numFmtId="176" formatCode="m/d\(aaa\)"/>
    <numFmt numFmtId="177" formatCode="m/d;@"/>
    <numFmt numFmtId="178" formatCode="yyyy/m/d\ h:mm;@"/>
    <numFmt numFmtId="179" formatCode="#,##0_);[Red]\(#,##0\)"/>
    <numFmt numFmtId="180" formatCode="@\ &quot;様&quot;"/>
    <numFmt numFmtId="181" formatCode="#,##0_);\(#,##0\)"/>
    <numFmt numFmtId="182" formatCode="0_);[Red]\(0\)"/>
    <numFmt numFmtId="183" formatCode="[$-F800]dddd\,\ mmmm\ dd\,\ yyyy"/>
    <numFmt numFmtId="184" formatCode="&quot;¥&quot;#,##0_);[Red]\(&quot;¥&quot;#,##0\)"/>
  </numFmts>
  <fonts count="10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8"/>
      <name val="ＭＳ Ｐゴシック"/>
      <family val="3"/>
      <charset val="128"/>
      <scheme val="minor"/>
    </font>
    <font>
      <u/>
      <sz val="11"/>
      <color theme="10"/>
      <name val="ＭＳ Ｐゴシック"/>
      <family val="3"/>
      <charset val="128"/>
    </font>
    <font>
      <sz val="10"/>
      <color rgb="FF000000"/>
      <name val="Arial"/>
      <family val="2"/>
    </font>
    <font>
      <sz val="10"/>
      <color theme="1"/>
      <name val="ＭＳ Ｐゴシック"/>
      <family val="2"/>
      <charset val="128"/>
    </font>
    <font>
      <sz val="8"/>
      <name val="ＭＳ Ｐゴシック"/>
      <family val="3"/>
      <charset val="128"/>
    </font>
    <font>
      <sz val="9"/>
      <name val="ＭＳ Ｐゴシック"/>
      <family val="3"/>
      <charset val="128"/>
    </font>
    <font>
      <sz val="9"/>
      <color rgb="FF0070C0"/>
      <name val="ＭＳ Ｐゴシック"/>
      <family val="3"/>
      <charset val="128"/>
    </font>
    <font>
      <sz val="9"/>
      <name val="ＭＳ Ｐゴシック"/>
      <family val="3"/>
      <charset val="128"/>
      <scheme val="minor"/>
    </font>
    <font>
      <sz val="6"/>
      <name val="ＭＳ Ｐゴシック"/>
      <family val="2"/>
      <charset val="128"/>
      <scheme val="minor"/>
    </font>
    <font>
      <sz val="9"/>
      <color rgb="FF000000"/>
      <name val="MS UI Gothic"/>
      <family val="3"/>
      <charset val="128"/>
    </font>
    <font>
      <sz val="11"/>
      <color theme="1"/>
      <name val="ＭＳ Ｐゴシック"/>
      <family val="3"/>
      <charset val="128"/>
    </font>
    <font>
      <sz val="9"/>
      <color theme="0" tint="-0.34998626667073579"/>
      <name val="ＭＳ Ｐゴシック"/>
      <family val="3"/>
      <charset val="128"/>
    </font>
    <font>
      <b/>
      <sz val="9"/>
      <color indexed="81"/>
      <name val="MS P ゴシック"/>
      <family val="3"/>
      <charset val="128"/>
    </font>
    <font>
      <sz val="9"/>
      <color indexed="81"/>
      <name val="MS P ゴシック"/>
      <family val="3"/>
      <charset val="128"/>
    </font>
    <font>
      <sz val="10"/>
      <color theme="4" tint="-0.24994659260841701"/>
      <name val="Meiryo UI"/>
      <family val="2"/>
    </font>
    <font>
      <sz val="24"/>
      <color theme="0"/>
      <name val="Meiryo UI"/>
      <family val="2"/>
    </font>
    <font>
      <b/>
      <sz val="20"/>
      <color theme="0"/>
      <name val="Meiryo UI"/>
      <family val="3"/>
      <charset val="128"/>
    </font>
    <font>
      <sz val="11"/>
      <name val="Meiryo UI"/>
      <family val="3"/>
      <charset val="128"/>
    </font>
    <font>
      <sz val="12"/>
      <name val="Meiryo UI"/>
      <family val="3"/>
      <charset val="128"/>
    </font>
    <font>
      <sz val="14"/>
      <name val="Meiryo UI"/>
      <family val="3"/>
      <charset val="128"/>
    </font>
    <font>
      <sz val="10"/>
      <color theme="1" tint="0.34998626667073579"/>
      <name val="Meiryo UI"/>
      <family val="3"/>
      <charset val="128"/>
    </font>
    <font>
      <sz val="9"/>
      <color theme="1" tint="0.34998626667073579"/>
      <name val="Meiryo UI"/>
      <family val="3"/>
      <charset val="128"/>
    </font>
    <font>
      <b/>
      <sz val="12"/>
      <color theme="1" tint="0.34998626667073579"/>
      <name val="Meiryo UI"/>
      <family val="3"/>
      <charset val="128"/>
    </font>
    <font>
      <sz val="8"/>
      <color theme="1" tint="0.34998626667073579"/>
      <name val="Meiryo UI"/>
      <family val="3"/>
      <charset val="128"/>
    </font>
    <font>
      <sz val="11"/>
      <color theme="1" tint="0.34998626667073579"/>
      <name val="Meiryo UI"/>
      <family val="3"/>
      <charset val="128"/>
    </font>
    <font>
      <sz val="11"/>
      <color theme="0" tint="-0.34998626667073579"/>
      <name val="Meiryo UI"/>
      <family val="3"/>
      <charset val="128"/>
    </font>
    <font>
      <b/>
      <sz val="12"/>
      <color theme="0"/>
      <name val="Meiryo UI"/>
      <family val="3"/>
      <charset val="128"/>
    </font>
    <font>
      <sz val="9"/>
      <color theme="0" tint="-0.499984740745262"/>
      <name val="Meiryo UI"/>
      <family val="3"/>
      <charset val="128"/>
    </font>
    <font>
      <sz val="11"/>
      <color theme="1" tint="0.249977111117893"/>
      <name val="Meiryo UI"/>
      <family val="3"/>
      <charset val="128"/>
    </font>
    <font>
      <b/>
      <sz val="11"/>
      <color theme="1" tint="0.249977111117893"/>
      <name val="Meiryo UI"/>
      <family val="3"/>
      <charset val="128"/>
    </font>
    <font>
      <b/>
      <sz val="14"/>
      <color rgb="FFC00000"/>
      <name val="Meiryo UI"/>
      <family val="3"/>
      <charset val="128"/>
    </font>
    <font>
      <sz val="10"/>
      <name val="ＭＳ Ｐゴシック"/>
      <family val="2"/>
      <charset val="128"/>
      <scheme val="minor"/>
    </font>
    <font>
      <sz val="9"/>
      <color theme="1" tint="0.249977111117893"/>
      <name val="Meiryo UI"/>
      <family val="3"/>
      <charset val="128"/>
    </font>
    <font>
      <b/>
      <sz val="14"/>
      <color rgb="FF0070C0"/>
      <name val="Meiryo UI"/>
      <family val="3"/>
      <charset val="128"/>
    </font>
    <font>
      <sz val="10"/>
      <color theme="1" tint="0.249977111117893"/>
      <name val="Meiryo UI"/>
      <family val="3"/>
      <charset val="128"/>
    </font>
    <font>
      <sz val="12"/>
      <color theme="1" tint="0.249977111117893"/>
      <name val="Meiryo UI"/>
      <family val="3"/>
      <charset val="128"/>
    </font>
    <font>
      <sz val="11"/>
      <color theme="0"/>
      <name val="Meiryo UI"/>
      <family val="3"/>
      <charset val="128"/>
    </font>
    <font>
      <sz val="11"/>
      <color rgb="FFC00000"/>
      <name val="Meiryo UI"/>
      <family val="3"/>
      <charset val="128"/>
    </font>
    <font>
      <b/>
      <sz val="12"/>
      <color rgb="FFC00000"/>
      <name val="Meiryo UI"/>
      <family val="3"/>
      <charset val="128"/>
    </font>
    <font>
      <b/>
      <sz val="14"/>
      <color theme="0"/>
      <name val="Meiryo UI"/>
      <family val="3"/>
      <charset val="128"/>
    </font>
    <font>
      <sz val="9"/>
      <color theme="0" tint="-0.249977111117893"/>
      <name val="Meiryo UI"/>
      <family val="3"/>
      <charset val="128"/>
    </font>
    <font>
      <b/>
      <sz val="9"/>
      <color theme="1" tint="0.34998626667073579"/>
      <name val="Meiryo UI"/>
      <family val="3"/>
      <charset val="128"/>
    </font>
    <font>
      <b/>
      <sz val="18"/>
      <name val="ＭＳ Ｐゴシック"/>
      <family val="3"/>
      <charset val="128"/>
    </font>
    <font>
      <sz val="12"/>
      <color theme="0"/>
      <name val="Meiryo UI"/>
      <family val="3"/>
      <charset val="128"/>
    </font>
    <font>
      <sz val="9"/>
      <color theme="1" tint="0.499984740745262"/>
      <name val="Meiryo UI"/>
      <family val="3"/>
      <charset val="128"/>
    </font>
    <font>
      <b/>
      <sz val="11"/>
      <color theme="0"/>
      <name val="Meiryo UI"/>
      <family val="3"/>
      <charset val="128"/>
    </font>
    <font>
      <sz val="9"/>
      <name val="Meiryo UI"/>
      <family val="3"/>
      <charset val="128"/>
    </font>
    <font>
      <b/>
      <sz val="11"/>
      <name val="Meiryo UI"/>
      <family val="3"/>
      <charset val="128"/>
    </font>
    <font>
      <sz val="9"/>
      <color rgb="FF000000"/>
      <name val="Meiryo UI"/>
      <family val="3"/>
      <charset val="128"/>
    </font>
    <font>
      <sz val="11"/>
      <color theme="0" tint="-0.249977111117893"/>
      <name val="Meiryo UI"/>
      <family val="3"/>
      <charset val="128"/>
    </font>
    <font>
      <sz val="8"/>
      <name val="Meiryo UI"/>
      <family val="3"/>
      <charset val="128"/>
    </font>
    <font>
      <b/>
      <sz val="11"/>
      <color theme="1" tint="0.34998626667073579"/>
      <name val="Meiryo UI"/>
      <family val="3"/>
      <charset val="128"/>
    </font>
    <font>
      <sz val="12"/>
      <color theme="1" tint="0.34998626667073579"/>
      <name val="Meiryo UI"/>
      <family val="3"/>
      <charset val="128"/>
    </font>
    <font>
      <sz val="9"/>
      <color theme="0"/>
      <name val="Meiryo UI"/>
      <family val="3"/>
      <charset val="128"/>
    </font>
    <font>
      <sz val="10"/>
      <name val="Meiryo UI"/>
      <family val="3"/>
      <charset val="128"/>
    </font>
    <font>
      <sz val="10"/>
      <color theme="0"/>
      <name val="Meiryo UI"/>
      <family val="3"/>
      <charset val="128"/>
    </font>
    <font>
      <sz val="10"/>
      <color rgb="FFC00000"/>
      <name val="Meiryo UI"/>
      <family val="3"/>
      <charset val="128"/>
    </font>
    <font>
      <sz val="8"/>
      <color theme="0"/>
      <name val="Meiryo UI"/>
      <family val="3"/>
      <charset val="128"/>
    </font>
    <font>
      <sz val="11"/>
      <color theme="0"/>
      <name val="ＭＳ Ｐゴシック"/>
      <family val="3"/>
      <charset val="128"/>
      <scheme val="minor"/>
    </font>
    <font>
      <b/>
      <sz val="9"/>
      <name val="ＭＳ Ｐゴシック"/>
      <family val="3"/>
      <charset val="128"/>
    </font>
    <font>
      <b/>
      <sz val="9"/>
      <color rgb="FFFF0000"/>
      <name val="Meiryo UI"/>
      <family val="3"/>
      <charset val="128"/>
    </font>
    <font>
      <sz val="10"/>
      <color theme="0" tint="-0.249977111117893"/>
      <name val="Meiryo UI"/>
      <family val="3"/>
      <charset val="128"/>
    </font>
    <font>
      <sz val="11"/>
      <color rgb="FFFAF7F4"/>
      <name val="ＭＳ Ｐゴシック"/>
      <family val="3"/>
      <charset val="128"/>
      <scheme val="minor"/>
    </font>
    <font>
      <sz val="8"/>
      <color theme="1"/>
      <name val="ＭＳ Ｐゴシック"/>
      <family val="3"/>
      <charset val="128"/>
    </font>
    <font>
      <sz val="9"/>
      <color indexed="81"/>
      <name val="ＭＳ Ｐゴシック"/>
      <family val="3"/>
      <charset val="128"/>
    </font>
    <font>
      <sz val="10"/>
      <color theme="1" tint="0.249977111117893"/>
      <name val="ＭＳ Ｐゴシック"/>
      <family val="2"/>
      <charset val="128"/>
      <scheme val="minor"/>
    </font>
    <font>
      <sz val="10"/>
      <color theme="1" tint="0.249977111117893"/>
      <name val="ＭＳ Ｐゴシック"/>
      <family val="3"/>
      <charset val="128"/>
      <scheme val="minor"/>
    </font>
    <font>
      <b/>
      <sz val="16"/>
      <color theme="1" tint="0.249977111117893"/>
      <name val="Meiryo UI"/>
      <family val="3"/>
      <charset val="128"/>
    </font>
    <font>
      <b/>
      <u/>
      <sz val="11"/>
      <color theme="1" tint="0.249977111117893"/>
      <name val="Meiryo UI"/>
      <family val="3"/>
      <charset val="128"/>
    </font>
    <font>
      <b/>
      <sz val="16"/>
      <name val="Meiryo UI"/>
      <family val="3"/>
      <charset val="128"/>
    </font>
    <font>
      <sz val="11"/>
      <color theme="0" tint="-0.499984740745262"/>
      <name val="Meiryo UI"/>
      <family val="3"/>
      <charset val="128"/>
    </font>
    <font>
      <sz val="13"/>
      <name val="Meiryo UI"/>
      <family val="3"/>
      <charset val="128"/>
    </font>
    <font>
      <b/>
      <sz val="13"/>
      <color theme="0"/>
      <name val="Meiryo UI"/>
      <family val="3"/>
      <charset val="128"/>
    </font>
    <font>
      <b/>
      <sz val="12"/>
      <color theme="1" tint="0.249977111117893"/>
      <name val="Meiryo UI"/>
      <family val="3"/>
      <charset val="128"/>
    </font>
    <font>
      <b/>
      <sz val="11"/>
      <color rgb="FFFF0000"/>
      <name val="Meiryo UI"/>
      <family val="3"/>
      <charset val="128"/>
    </font>
    <font>
      <sz val="11"/>
      <color theme="1" tint="0.249977111117893"/>
      <name val="HGP教科書体"/>
      <family val="1"/>
      <charset val="128"/>
    </font>
    <font>
      <u/>
      <sz val="16"/>
      <color theme="0"/>
      <name val="Meiryo UI"/>
      <family val="3"/>
      <charset val="128"/>
    </font>
    <font>
      <b/>
      <u/>
      <sz val="13"/>
      <color theme="0"/>
      <name val="Meiryo UI"/>
      <family val="3"/>
      <charset val="128"/>
    </font>
    <font>
      <b/>
      <sz val="20"/>
      <color theme="1" tint="0.249977111117893"/>
      <name val="Meiryo UI"/>
      <family val="3"/>
      <charset val="128"/>
    </font>
    <font>
      <sz val="12"/>
      <color theme="1" tint="0.249977111117893"/>
      <name val="Segoe UI Symbol"/>
      <family val="3"/>
    </font>
    <font>
      <sz val="14"/>
      <color theme="1" tint="0.249977111117893"/>
      <name val="Meiryo UI"/>
      <family val="3"/>
      <charset val="128"/>
    </font>
    <font>
      <sz val="10"/>
      <color theme="1" tint="0.249977111117893"/>
      <name val="Segoe UI Symbol"/>
      <family val="3"/>
    </font>
    <font>
      <b/>
      <sz val="10"/>
      <color theme="1" tint="0.249977111117893"/>
      <name val="游ゴシック"/>
      <family val="3"/>
      <charset val="128"/>
    </font>
    <font>
      <b/>
      <u/>
      <sz val="11"/>
      <color theme="0"/>
      <name val="Meiryo UI"/>
      <family val="3"/>
      <charset val="128"/>
    </font>
    <font>
      <sz val="20"/>
      <color theme="1" tint="0.249977111117893"/>
      <name val="Meiryo UI"/>
      <family val="3"/>
      <charset val="128"/>
    </font>
    <font>
      <sz val="11"/>
      <name val="HGPｺﾞｼｯｸE"/>
      <family val="3"/>
      <charset val="128"/>
    </font>
    <font>
      <b/>
      <sz val="20"/>
      <color theme="3" tint="0.59999389629810485"/>
      <name val="Meiryo UI"/>
      <family val="3"/>
      <charset val="128"/>
    </font>
    <font>
      <b/>
      <sz val="20"/>
      <color theme="5" tint="0.59999389629810485"/>
      <name val="Meiryo UI"/>
      <family val="3"/>
      <charset val="128"/>
    </font>
    <font>
      <sz val="11"/>
      <color theme="5" tint="-0.249977111117893"/>
      <name val="ＭＳ Ｐゴシック"/>
      <family val="3"/>
      <charset val="128"/>
      <scheme val="minor"/>
    </font>
    <font>
      <sz val="10"/>
      <color theme="1" tint="0.499984740745262"/>
      <name val="Meiryo UI"/>
      <family val="3"/>
      <charset val="128"/>
    </font>
    <font>
      <sz val="18"/>
      <name val="Meiryo UI"/>
      <family val="3"/>
      <charset val="128"/>
    </font>
    <font>
      <sz val="9"/>
      <name val="Meiryo UI"/>
      <family val="3"/>
      <charset val="128"/>
    </font>
  </fonts>
  <fills count="5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4"/>
        <bgColor indexed="64"/>
      </patternFill>
    </fill>
    <fill>
      <patternFill patternType="solid">
        <fgColor rgb="FF7EA79D"/>
        <bgColor indexed="64"/>
      </patternFill>
    </fill>
    <fill>
      <patternFill patternType="solid">
        <fgColor rgb="FFE4EDEB"/>
        <bgColor indexed="64"/>
      </patternFill>
    </fill>
    <fill>
      <patternFill patternType="solid">
        <fgColor rgb="FFBE8351"/>
        <bgColor indexed="64"/>
      </patternFill>
    </fill>
    <fill>
      <patternFill patternType="solid">
        <fgColor rgb="FFDFCAA2"/>
        <bgColor indexed="64"/>
      </patternFill>
    </fill>
    <fill>
      <patternFill patternType="solid">
        <fgColor rgb="FFF8F0DE"/>
        <bgColor indexed="64"/>
      </patternFill>
    </fill>
    <fill>
      <patternFill patternType="solid">
        <fgColor rgb="FFBFB9B9"/>
        <bgColor indexed="64"/>
      </patternFill>
    </fill>
    <fill>
      <patternFill patternType="solid">
        <fgColor rgb="FFEAE8E8"/>
        <bgColor indexed="64"/>
      </patternFill>
    </fill>
    <fill>
      <patternFill patternType="solid">
        <fgColor rgb="FFA5AB81"/>
        <bgColor indexed="64"/>
      </patternFill>
    </fill>
    <fill>
      <patternFill patternType="solid">
        <fgColor rgb="FFEDEEE6"/>
        <bgColor indexed="64"/>
      </patternFill>
    </fill>
    <fill>
      <patternFill patternType="solid">
        <fgColor rgb="FF968C8C"/>
        <bgColor indexed="64"/>
      </patternFill>
    </fill>
    <fill>
      <patternFill patternType="solid">
        <fgColor rgb="FFE6DEDB"/>
        <bgColor indexed="64"/>
      </patternFill>
    </fill>
    <fill>
      <patternFill patternType="solid">
        <fgColor rgb="FFF1CBB4"/>
        <bgColor indexed="64"/>
      </patternFill>
    </fill>
    <fill>
      <patternFill patternType="solid">
        <fgColor rgb="FFC8CCB3"/>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D1A785"/>
        <bgColor indexed="64"/>
      </patternFill>
    </fill>
    <fill>
      <patternFill patternType="solid">
        <fgColor rgb="FFBDB255"/>
        <bgColor indexed="64"/>
      </patternFill>
    </fill>
    <fill>
      <patternFill patternType="solid">
        <fgColor rgb="FF9BBB59"/>
        <bgColor indexed="64"/>
      </patternFill>
    </fill>
    <fill>
      <patternFill patternType="solid">
        <fgColor rgb="FF5888A6"/>
        <bgColor indexed="64"/>
      </patternFill>
    </fill>
    <fill>
      <patternFill patternType="solid">
        <fgColor theme="5" tint="-0.249977111117893"/>
        <bgColor indexed="64"/>
      </patternFill>
    </fill>
    <fill>
      <patternFill patternType="solid">
        <fgColor rgb="FFE7EEF5"/>
        <bgColor indexed="64"/>
      </patternFill>
    </fill>
    <fill>
      <patternFill patternType="solid">
        <fgColor rgb="FFFAF7F4"/>
        <bgColor indexed="64"/>
      </patternFill>
    </fill>
    <fill>
      <patternFill patternType="solid">
        <fgColor rgb="FFF5F5F5"/>
        <bgColor indexed="64"/>
      </patternFill>
    </fill>
    <fill>
      <patternFill patternType="solid">
        <fgColor rgb="FF1A73E8"/>
        <bgColor indexed="64"/>
      </patternFill>
    </fill>
    <fill>
      <patternFill patternType="solid">
        <fgColor rgb="FF3B6689"/>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C0504D"/>
        <bgColor indexed="64"/>
      </patternFill>
    </fill>
    <fill>
      <patternFill patternType="solid">
        <fgColor theme="0" tint="-0.249977111117893"/>
        <bgColor indexed="64"/>
      </patternFill>
    </fill>
    <fill>
      <patternFill patternType="solid">
        <fgColor theme="6" tint="-0.499984740745262"/>
        <bgColor indexed="64"/>
      </patternFill>
    </fill>
    <fill>
      <patternFill patternType="solid">
        <fgColor rgb="FF00B050"/>
        <bgColor indexed="64"/>
      </patternFill>
    </fill>
  </fills>
  <borders count="11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34998626667073579"/>
      </left>
      <right style="thin">
        <color theme="1" tint="0.34998626667073579"/>
      </right>
      <top style="thin">
        <color theme="1" tint="0.34998626667073579"/>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hair">
        <color theme="1" tint="0.34998626667073579"/>
      </right>
      <top style="thin">
        <color theme="1" tint="0.34998626667073579"/>
      </top>
      <bottom style="hair">
        <color theme="1" tint="0.34998626667073579"/>
      </bottom>
      <diagonal/>
    </border>
    <border>
      <left style="hair">
        <color theme="1" tint="0.34998626667073579"/>
      </left>
      <right style="hair">
        <color theme="1" tint="0.34998626667073579"/>
      </right>
      <top style="thin">
        <color theme="1" tint="0.34998626667073579"/>
      </top>
      <bottom style="hair">
        <color theme="1" tint="0.34998626667073579"/>
      </bottom>
      <diagonal/>
    </border>
    <border>
      <left style="hair">
        <color theme="1" tint="0.34998626667073579"/>
      </left>
      <right style="thin">
        <color theme="1" tint="0.34998626667073579"/>
      </right>
      <top style="thin">
        <color theme="1" tint="0.34998626667073579"/>
      </top>
      <bottom style="hair">
        <color theme="1" tint="0.34998626667073579"/>
      </bottom>
      <diagonal/>
    </border>
    <border>
      <left style="thin">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hair">
        <color theme="1" tint="0.34998626667073579"/>
      </bottom>
      <diagonal/>
    </border>
    <border>
      <left/>
      <right style="thin">
        <color theme="1" tint="0.34998626667073579"/>
      </right>
      <top style="thin">
        <color theme="1" tint="0.34998626667073579"/>
      </top>
      <bottom style="hair">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hair">
        <color theme="1" tint="0.34998626667073579"/>
      </bottom>
      <diagonal/>
    </border>
    <border>
      <left style="thin">
        <color theme="1" tint="0.34998626667073579"/>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style="thin">
        <color theme="1" tint="0.34998626667073579"/>
      </left>
      <right/>
      <top style="hair">
        <color theme="1" tint="0.34998626667073579"/>
      </top>
      <bottom style="thin">
        <color theme="1" tint="0.34998626667073579"/>
      </bottom>
      <diagonal/>
    </border>
    <border>
      <left/>
      <right style="thin">
        <color theme="1" tint="0.34998626667073579"/>
      </right>
      <top style="hair">
        <color theme="1" tint="0.34998626667073579"/>
      </top>
      <bottom style="thin">
        <color theme="1" tint="0.34998626667073579"/>
      </bottom>
      <diagonal/>
    </border>
    <border>
      <left/>
      <right/>
      <top style="hair">
        <color theme="1" tint="0.34998626667073579"/>
      </top>
      <bottom style="hair">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style="thin">
        <color theme="1" tint="0.34998626667073579"/>
      </top>
      <bottom/>
      <diagonal/>
    </border>
    <border>
      <left/>
      <right/>
      <top/>
      <bottom style="medium">
        <color rgb="FFD1A785"/>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diagonal/>
    </border>
    <border>
      <left/>
      <right/>
      <top style="hair">
        <color theme="1" tint="0.34998626667073579"/>
      </top>
      <bottom style="thin">
        <color theme="1" tint="0.34998626667073579"/>
      </bottom>
      <diagonal/>
    </border>
    <border>
      <left style="medium">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style="dotted">
        <color theme="0" tint="-0.499984740745262"/>
      </right>
      <top style="thin">
        <color theme="0" tint="-0.499984740745262"/>
      </top>
      <bottom style="thin">
        <color theme="0" tint="-0.499984740745262"/>
      </bottom>
      <diagonal/>
    </border>
    <border>
      <left style="dotted">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right/>
      <top/>
      <bottom style="hair">
        <color theme="1" tint="0.34998626667073579"/>
      </bottom>
      <diagonal/>
    </border>
    <border>
      <left style="thin">
        <color theme="1"/>
      </left>
      <right style="thin">
        <color theme="1" tint="0.34998626667073579"/>
      </right>
      <top style="thin">
        <color theme="1"/>
      </top>
      <bottom style="hair">
        <color theme="1" tint="0.34998626667073579"/>
      </bottom>
      <diagonal/>
    </border>
    <border>
      <left style="thin">
        <color theme="1"/>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right>
      <top style="thin">
        <color theme="1"/>
      </top>
      <bottom style="hair">
        <color theme="1" tint="0.34998626667073579"/>
      </bottom>
      <diagonal/>
    </border>
    <border>
      <left style="thin">
        <color theme="1" tint="0.34998626667073579"/>
      </left>
      <right style="thin">
        <color theme="1"/>
      </right>
      <top style="hair">
        <color theme="1" tint="0.34998626667073579"/>
      </top>
      <bottom style="hair">
        <color theme="1" tint="0.34998626667073579"/>
      </bottom>
      <diagonal/>
    </border>
    <border>
      <left style="thin">
        <color theme="1" tint="0.34998626667073579"/>
      </left>
      <right style="thin">
        <color theme="1" tint="0.34998626667073579"/>
      </right>
      <top style="thin">
        <color theme="1"/>
      </top>
      <bottom style="hair">
        <color theme="1" tint="0.34998626667073579"/>
      </bottom>
      <diagonal/>
    </border>
    <border>
      <left style="medium">
        <color theme="0" tint="-0.499984740745262"/>
      </left>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medium">
        <color theme="0" tint="-0.499984740745262"/>
      </right>
      <top style="thin">
        <color theme="0" tint="-0.499984740745262"/>
      </top>
      <bottom style="thin">
        <color theme="0" tint="-0.499984740745262"/>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rgb="FFD1A785"/>
      </left>
      <right/>
      <top style="medium">
        <color rgb="FFD1A785"/>
      </top>
      <bottom/>
      <diagonal/>
    </border>
    <border>
      <left/>
      <right/>
      <top style="medium">
        <color rgb="FFD1A785"/>
      </top>
      <bottom/>
      <diagonal/>
    </border>
    <border>
      <left/>
      <right style="medium">
        <color rgb="FFD1A785"/>
      </right>
      <top style="medium">
        <color rgb="FFD1A785"/>
      </top>
      <bottom/>
      <diagonal/>
    </border>
    <border>
      <left style="medium">
        <color rgb="FFD1A785"/>
      </left>
      <right/>
      <top/>
      <bottom/>
      <diagonal/>
    </border>
    <border>
      <left/>
      <right style="medium">
        <color rgb="FFD1A785"/>
      </right>
      <top/>
      <bottom/>
      <diagonal/>
    </border>
    <border>
      <left style="medium">
        <color rgb="FFD1A785"/>
      </left>
      <right/>
      <top/>
      <bottom style="medium">
        <color rgb="FFD1A785"/>
      </bottom>
      <diagonal/>
    </border>
    <border>
      <left/>
      <right style="medium">
        <color rgb="FFD1A785"/>
      </right>
      <top/>
      <bottom style="medium">
        <color rgb="FFD1A785"/>
      </bottom>
      <diagonal/>
    </border>
    <border>
      <left style="thin">
        <color theme="1" tint="0.34998626667073579"/>
      </left>
      <right style="hair">
        <color theme="1" tint="0.34998626667073579"/>
      </right>
      <top/>
      <bottom style="hair">
        <color theme="1" tint="0.34998626667073579"/>
      </bottom>
      <diagonal/>
    </border>
    <border>
      <left style="hair">
        <color theme="1" tint="0.34998626667073579"/>
      </left>
      <right style="hair">
        <color theme="1" tint="0.34998626667073579"/>
      </right>
      <top/>
      <bottom style="hair">
        <color theme="1" tint="0.34998626667073579"/>
      </bottom>
      <diagonal/>
    </border>
    <border>
      <left style="hair">
        <color theme="1" tint="0.34998626667073579"/>
      </left>
      <right style="thin">
        <color theme="1" tint="0.34998626667073579"/>
      </right>
      <top/>
      <bottom style="hair">
        <color theme="1" tint="0.34998626667073579"/>
      </bottom>
      <diagonal/>
    </border>
    <border>
      <left style="thin">
        <color theme="1" tint="0.34998626667073579"/>
      </left>
      <right style="hair">
        <color theme="1" tint="0.34998626667073579"/>
      </right>
      <top style="hair">
        <color theme="1" tint="0.34998626667073579"/>
      </top>
      <bottom style="thin">
        <color theme="1" tint="0.34998626667073579"/>
      </bottom>
      <diagonal/>
    </border>
    <border>
      <left style="hair">
        <color theme="1" tint="0.34998626667073579"/>
      </left>
      <right style="hair">
        <color theme="1" tint="0.34998626667073579"/>
      </right>
      <top style="hair">
        <color theme="1" tint="0.34998626667073579"/>
      </top>
      <bottom style="thin">
        <color theme="1" tint="0.34998626667073579"/>
      </bottom>
      <diagonal/>
    </border>
    <border>
      <left style="hair">
        <color theme="1" tint="0.34998626667073579"/>
      </left>
      <right style="thin">
        <color theme="1" tint="0.34998626667073579"/>
      </right>
      <top style="hair">
        <color theme="1" tint="0.34998626667073579"/>
      </top>
      <bottom style="thin">
        <color theme="1" tint="0.34998626667073579"/>
      </bottom>
      <diagonal/>
    </border>
    <border>
      <left style="thin">
        <color theme="0"/>
      </left>
      <right style="thin">
        <color theme="0"/>
      </right>
      <top style="thin">
        <color theme="0"/>
      </top>
      <bottom style="thin">
        <color theme="0"/>
      </bottom>
      <diagonal/>
    </border>
    <border>
      <left/>
      <right/>
      <top style="thin">
        <color theme="1" tint="0.34998626667073579"/>
      </top>
      <bottom/>
      <diagonal/>
    </border>
    <border>
      <left style="thin">
        <color theme="1" tint="0.499984740745262"/>
      </left>
      <right style="thin">
        <color theme="1" tint="0.499984740745262"/>
      </right>
      <top style="thin">
        <color theme="1" tint="0.499984740745262"/>
      </top>
      <bottom style="dotted">
        <color theme="1" tint="0.499984740745262"/>
      </bottom>
      <diagonal/>
    </border>
    <border>
      <left style="thin">
        <color theme="1" tint="0.499984740745262"/>
      </left>
      <right style="thin">
        <color theme="1" tint="0.499984740745262"/>
      </right>
      <top style="dotted">
        <color theme="1" tint="0.499984740745262"/>
      </top>
      <bottom/>
      <diagonal/>
    </border>
    <border>
      <left style="thin">
        <color indexed="64"/>
      </left>
      <right style="thin">
        <color theme="1" tint="0.34998626667073579"/>
      </right>
      <top style="thin">
        <color indexed="64"/>
      </top>
      <bottom style="hair">
        <color theme="1" tint="0.34998626667073579"/>
      </bottom>
      <diagonal/>
    </border>
    <border>
      <left style="thin">
        <color theme="1" tint="0.34998626667073579"/>
      </left>
      <right style="thin">
        <color indexed="64"/>
      </right>
      <top style="thin">
        <color indexed="64"/>
      </top>
      <bottom style="hair">
        <color theme="1" tint="0.34998626667073579"/>
      </bottom>
      <diagonal/>
    </border>
    <border>
      <left style="thin">
        <color indexed="64"/>
      </left>
      <right style="thin">
        <color theme="1" tint="0.34998626667073579"/>
      </right>
      <top style="hair">
        <color theme="1" tint="0.34998626667073579"/>
      </top>
      <bottom style="thin">
        <color indexed="64"/>
      </bottom>
      <diagonal/>
    </border>
    <border>
      <left style="thin">
        <color theme="1" tint="0.34998626667073579"/>
      </left>
      <right style="thin">
        <color indexed="64"/>
      </right>
      <top style="hair">
        <color theme="1" tint="0.34998626667073579"/>
      </top>
      <bottom style="thin">
        <color indexed="64"/>
      </bottom>
      <diagonal/>
    </border>
    <border>
      <left style="thin">
        <color theme="1" tint="0.34998626667073579"/>
      </left>
      <right/>
      <top/>
      <bottom style="hair">
        <color theme="1" tint="0.34998626667073579"/>
      </bottom>
      <diagonal/>
    </border>
    <border>
      <left style="thin">
        <color theme="1"/>
      </left>
      <right style="thin">
        <color theme="1" tint="0.34998626667073579"/>
      </right>
      <top style="thin">
        <color theme="1"/>
      </top>
      <bottom style="thin">
        <color theme="1"/>
      </bottom>
      <diagonal/>
    </border>
    <border>
      <left style="thin">
        <color theme="1" tint="0.34998626667073579"/>
      </left>
      <right style="thin">
        <color theme="1" tint="0.34998626667073579"/>
      </right>
      <top style="thin">
        <color theme="1"/>
      </top>
      <bottom style="thin">
        <color theme="1"/>
      </bottom>
      <diagonal/>
    </border>
    <border>
      <left style="thin">
        <color theme="1" tint="0.34998626667073579"/>
      </left>
      <right style="thin">
        <color theme="1"/>
      </right>
      <top style="thin">
        <color theme="1"/>
      </top>
      <bottom style="thin">
        <color theme="1"/>
      </bottom>
      <diagonal/>
    </border>
    <border>
      <left style="thin">
        <color theme="1"/>
      </left>
      <right style="thin">
        <color theme="1" tint="0.34998626667073579"/>
      </right>
      <top style="hair">
        <color theme="1" tint="0.34998626667073579"/>
      </top>
      <bottom style="thin">
        <color theme="1"/>
      </bottom>
      <diagonal/>
    </border>
    <border>
      <left style="thin">
        <color theme="1" tint="0.34998626667073579"/>
      </left>
      <right style="thin">
        <color theme="1" tint="0.34998626667073579"/>
      </right>
      <top style="hair">
        <color theme="1" tint="0.34998626667073579"/>
      </top>
      <bottom style="thin">
        <color theme="1"/>
      </bottom>
      <diagonal/>
    </border>
    <border>
      <left style="thin">
        <color theme="1" tint="0.34998626667073579"/>
      </left>
      <right style="thin">
        <color theme="1"/>
      </right>
      <top style="hair">
        <color theme="1" tint="0.34998626667073579"/>
      </top>
      <bottom style="thin">
        <color theme="1"/>
      </bottom>
      <diagonal/>
    </border>
    <border>
      <left/>
      <right style="hair">
        <color theme="1" tint="0.34998626667073579"/>
      </right>
      <top style="thin">
        <color theme="1" tint="0.34998626667073579"/>
      </top>
      <bottom style="thin">
        <color theme="1" tint="0.34998626667073579"/>
      </bottom>
      <diagonal/>
    </border>
    <border>
      <left/>
      <right/>
      <top/>
      <bottom style="thin">
        <color indexed="64"/>
      </bottom>
      <diagonal/>
    </border>
    <border>
      <left style="thin">
        <color theme="1" tint="0.34998626667073579"/>
      </left>
      <right style="hair">
        <color theme="1" tint="0.34998626667073579"/>
      </right>
      <top/>
      <bottom style="thin">
        <color theme="1" tint="0.34998626667073579"/>
      </bottom>
      <diagonal/>
    </border>
    <border>
      <left style="hair">
        <color theme="1" tint="0.34998626667073579"/>
      </left>
      <right style="hair">
        <color theme="1" tint="0.34998626667073579"/>
      </right>
      <top/>
      <bottom style="thin">
        <color theme="1" tint="0.34998626667073579"/>
      </bottom>
      <diagonal/>
    </border>
    <border>
      <left style="hair">
        <color theme="1" tint="0.34998626667073579"/>
      </left>
      <right style="thin">
        <color theme="1" tint="0.34998626667073579"/>
      </right>
      <top/>
      <bottom style="thin">
        <color theme="1" tint="0.34998626667073579"/>
      </bottom>
      <diagonal/>
    </border>
    <border>
      <left style="thin">
        <color theme="1" tint="0.34998626667073579"/>
      </left>
      <right style="hair">
        <color theme="1" tint="0.34998626667073579"/>
      </right>
      <top style="thin">
        <color theme="1" tint="0.34998626667073579"/>
      </top>
      <bottom style="medium">
        <color theme="1" tint="0.34998626667073579"/>
      </bottom>
      <diagonal/>
    </border>
    <border>
      <left style="hair">
        <color theme="1" tint="0.34998626667073579"/>
      </left>
      <right style="hair">
        <color theme="1" tint="0.34998626667073579"/>
      </right>
      <top style="thin">
        <color theme="1" tint="0.34998626667073579"/>
      </top>
      <bottom style="medium">
        <color theme="1" tint="0.34998626667073579"/>
      </bottom>
      <diagonal/>
    </border>
    <border>
      <left style="hair">
        <color theme="1" tint="0.34998626667073579"/>
      </left>
      <right style="thin">
        <color theme="1" tint="0.34998626667073579"/>
      </right>
      <top style="thin">
        <color theme="1" tint="0.34998626667073579"/>
      </top>
      <bottom style="medium">
        <color theme="1" tint="0.34998626667073579"/>
      </bottom>
      <diagonal/>
    </border>
    <border>
      <left/>
      <right/>
      <top style="thin">
        <color indexed="64"/>
      </top>
      <bottom/>
      <diagonal/>
    </border>
  </borders>
  <cellStyleXfs count="21">
    <xf numFmtId="0" fontId="0" fillId="0" borderId="0">
      <alignment vertical="center"/>
    </xf>
    <xf numFmtId="38" fontId="7"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0" fontId="13" fillId="0" borderId="0">
      <alignment vertical="center"/>
    </xf>
    <xf numFmtId="38" fontId="12" fillId="0" borderId="0" applyFont="0" applyFill="0" applyBorder="0" applyAlignment="0" applyProtection="0">
      <alignment vertical="center"/>
    </xf>
    <xf numFmtId="0" fontId="12" fillId="0" borderId="0"/>
    <xf numFmtId="0" fontId="5" fillId="0" borderId="0">
      <alignment vertical="center"/>
    </xf>
    <xf numFmtId="0" fontId="13" fillId="0" borderId="0">
      <alignment vertical="center"/>
    </xf>
    <xf numFmtId="38" fontId="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7" fillId="0" borderId="0">
      <alignment vertical="center"/>
    </xf>
    <xf numFmtId="0" fontId="3" fillId="0" borderId="0">
      <alignment vertical="center"/>
    </xf>
    <xf numFmtId="0" fontId="2" fillId="0" borderId="0">
      <alignment vertical="center"/>
    </xf>
    <xf numFmtId="0" fontId="24" fillId="0" borderId="0"/>
    <xf numFmtId="0" fontId="25" fillId="8" borderId="0" applyNumberFormat="0" applyAlignment="0" applyProtection="0"/>
    <xf numFmtId="0" fontId="1" fillId="0" borderId="0">
      <alignment vertical="center"/>
    </xf>
    <xf numFmtId="0" fontId="11" fillId="0" borderId="0" applyNumberFormat="0" applyFill="0" applyBorder="0" applyAlignment="0" applyProtection="0">
      <alignment vertical="center"/>
    </xf>
  </cellStyleXfs>
  <cellXfs count="881">
    <xf numFmtId="0" fontId="0" fillId="0" borderId="0" xfId="0">
      <alignment vertical="center"/>
    </xf>
    <xf numFmtId="0" fontId="0" fillId="3" borderId="0" xfId="0" applyFill="1">
      <alignment vertical="center"/>
    </xf>
    <xf numFmtId="0" fontId="20" fillId="0" borderId="0" xfId="0" applyFont="1">
      <alignment vertical="center"/>
    </xf>
    <xf numFmtId="0" fontId="15" fillId="0" borderId="1" xfId="0" applyFont="1" applyBorder="1" applyAlignment="1">
      <alignment horizontal="center" vertical="center"/>
    </xf>
    <xf numFmtId="178" fontId="15" fillId="9" borderId="8" xfId="0" applyNumberFormat="1" applyFont="1" applyFill="1" applyBorder="1" applyAlignment="1">
      <alignment horizontal="center" vertical="center"/>
    </xf>
    <xf numFmtId="0" fontId="15" fillId="9" borderId="1" xfId="0" applyFont="1" applyFill="1" applyBorder="1" applyAlignment="1">
      <alignment horizontal="center" vertical="center"/>
    </xf>
    <xf numFmtId="0" fontId="15" fillId="9" borderId="2"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10" borderId="8" xfId="0" applyFont="1" applyFill="1" applyBorder="1" applyAlignment="1">
      <alignment horizontal="center" vertical="center"/>
    </xf>
    <xf numFmtId="0" fontId="15" fillId="10" borderId="1" xfId="0" applyFont="1" applyFill="1" applyBorder="1">
      <alignment vertical="center"/>
    </xf>
    <xf numFmtId="0" fontId="15" fillId="11" borderId="1" xfId="0" applyFont="1" applyFill="1" applyBorder="1" applyAlignment="1">
      <alignment horizontal="center" vertical="center"/>
    </xf>
    <xf numFmtId="0" fontId="15" fillId="12" borderId="1" xfId="0" applyFont="1" applyFill="1" applyBorder="1" applyAlignment="1">
      <alignment horizontal="center" vertical="center"/>
    </xf>
    <xf numFmtId="176" fontId="15" fillId="12" borderId="3" xfId="0" applyNumberFormat="1" applyFont="1" applyFill="1" applyBorder="1" applyAlignment="1">
      <alignment horizontal="center" vertical="center"/>
    </xf>
    <xf numFmtId="176" fontId="15" fillId="12" borderId="8" xfId="0" applyNumberFormat="1" applyFont="1" applyFill="1" applyBorder="1" applyAlignment="1">
      <alignment horizontal="center" vertical="center"/>
    </xf>
    <xf numFmtId="0" fontId="16" fillId="12" borderId="2" xfId="0" applyFont="1" applyFill="1" applyBorder="1" applyAlignment="1">
      <alignment horizontal="center" vertical="center"/>
    </xf>
    <xf numFmtId="0" fontId="16" fillId="12" borderId="11" xfId="0" applyFont="1" applyFill="1" applyBorder="1" applyAlignment="1">
      <alignment horizontal="center" vertical="center" shrinkToFit="1"/>
    </xf>
    <xf numFmtId="0" fontId="15" fillId="13" borderId="1" xfId="0" applyFont="1" applyFill="1" applyBorder="1">
      <alignment vertical="center"/>
    </xf>
    <xf numFmtId="0" fontId="15" fillId="13" borderId="3" xfId="0" applyFont="1" applyFill="1" applyBorder="1">
      <alignment vertical="center"/>
    </xf>
    <xf numFmtId="0" fontId="15" fillId="13" borderId="8" xfId="0" applyFont="1" applyFill="1" applyBorder="1">
      <alignment vertical="center"/>
    </xf>
    <xf numFmtId="0" fontId="15" fillId="13" borderId="9" xfId="1" applyNumberFormat="1" applyFont="1" applyFill="1" applyBorder="1" applyAlignment="1" applyProtection="1">
      <alignment vertical="center"/>
      <protection locked="0"/>
    </xf>
    <xf numFmtId="0" fontId="14" fillId="14" borderId="8" xfId="0" applyFont="1" applyFill="1" applyBorder="1" applyAlignment="1">
      <alignment horizontal="right" vertical="center"/>
    </xf>
    <xf numFmtId="177" fontId="15" fillId="14" borderId="2" xfId="0" applyNumberFormat="1" applyFont="1" applyFill="1" applyBorder="1" applyAlignment="1">
      <alignment horizontal="center" vertical="center" wrapText="1"/>
    </xf>
    <xf numFmtId="177" fontId="8" fillId="14" borderId="2" xfId="0" applyNumberFormat="1" applyFont="1" applyFill="1" applyBorder="1" applyAlignment="1">
      <alignment horizontal="center" vertical="center" wrapText="1"/>
    </xf>
    <xf numFmtId="177" fontId="15" fillId="14" borderId="1" xfId="0" applyNumberFormat="1" applyFont="1" applyFill="1" applyBorder="1" applyAlignment="1">
      <alignment horizontal="center" vertical="center" wrapText="1"/>
    </xf>
    <xf numFmtId="177" fontId="14" fillId="14" borderId="1" xfId="0" applyNumberFormat="1" applyFont="1" applyFill="1" applyBorder="1" applyAlignment="1">
      <alignment horizontal="center" vertical="center" wrapText="1"/>
    </xf>
    <xf numFmtId="177" fontId="14" fillId="14" borderId="9" xfId="0" applyNumberFormat="1" applyFont="1" applyFill="1" applyBorder="1" applyAlignment="1">
      <alignment horizontal="center" vertical="center"/>
    </xf>
    <xf numFmtId="0" fontId="15" fillId="15" borderId="8" xfId="0" applyFont="1" applyFill="1" applyBorder="1" applyAlignment="1">
      <alignment horizontal="right" vertical="center"/>
    </xf>
    <xf numFmtId="0" fontId="15" fillId="15" borderId="1" xfId="0" applyFont="1" applyFill="1" applyBorder="1" applyAlignment="1">
      <alignment horizontal="center" vertical="center"/>
    </xf>
    <xf numFmtId="0" fontId="15" fillId="15" borderId="1" xfId="0" applyFont="1" applyFill="1" applyBorder="1" applyAlignment="1">
      <alignment horizontal="left" vertical="center"/>
    </xf>
    <xf numFmtId="0" fontId="15" fillId="15" borderId="9" xfId="0" applyFont="1" applyFill="1" applyBorder="1" applyAlignment="1">
      <alignment horizontal="center" vertical="center"/>
    </xf>
    <xf numFmtId="49" fontId="15" fillId="16" borderId="2" xfId="0" applyNumberFormat="1" applyFont="1" applyFill="1" applyBorder="1" applyAlignment="1">
      <alignment horizontal="center" vertical="center" wrapText="1"/>
    </xf>
    <xf numFmtId="178" fontId="15" fillId="16" borderId="1" xfId="0" applyNumberFormat="1" applyFont="1" applyFill="1" applyBorder="1" applyAlignment="1">
      <alignment horizontal="center" vertical="center" wrapText="1"/>
    </xf>
    <xf numFmtId="178" fontId="15" fillId="16" borderId="3" xfId="0" applyNumberFormat="1" applyFont="1" applyFill="1" applyBorder="1" applyAlignment="1">
      <alignment horizontal="center" vertical="center" wrapText="1"/>
    </xf>
    <xf numFmtId="0" fontId="15" fillId="17" borderId="2" xfId="0" applyFont="1" applyFill="1" applyBorder="1" applyAlignment="1">
      <alignment horizontal="left" vertical="center"/>
    </xf>
    <xf numFmtId="0" fontId="15" fillId="17" borderId="1" xfId="0" applyFont="1" applyFill="1" applyBorder="1" applyAlignment="1">
      <alignment horizontal="left" vertical="center"/>
    </xf>
    <xf numFmtId="0" fontId="15" fillId="17" borderId="3" xfId="0" applyFont="1" applyFill="1" applyBorder="1" applyAlignment="1">
      <alignment horizontal="center" vertical="center"/>
    </xf>
    <xf numFmtId="0" fontId="15" fillId="17" borderId="3" xfId="0" applyFont="1" applyFill="1" applyBorder="1" applyAlignment="1">
      <alignment horizontal="left" vertical="center"/>
    </xf>
    <xf numFmtId="0" fontId="15" fillId="18" borderId="10" xfId="0" applyFont="1" applyFill="1" applyBorder="1" applyAlignment="1">
      <alignment horizontal="center" vertical="center" wrapText="1"/>
    </xf>
    <xf numFmtId="49" fontId="15" fillId="18" borderId="8" xfId="0" applyNumberFormat="1" applyFont="1" applyFill="1" applyBorder="1" applyAlignment="1">
      <alignment horizontal="center" vertical="center" wrapText="1"/>
    </xf>
    <xf numFmtId="0" fontId="15" fillId="18" borderId="1" xfId="0" applyFont="1" applyFill="1" applyBorder="1" applyAlignment="1">
      <alignment horizontal="center" vertical="center" wrapText="1"/>
    </xf>
    <xf numFmtId="0" fontId="15" fillId="18" borderId="9" xfId="0" applyFont="1" applyFill="1" applyBorder="1" applyAlignment="1">
      <alignment horizontal="center" vertical="center" wrapText="1"/>
    </xf>
    <xf numFmtId="0" fontId="15" fillId="15" borderId="10" xfId="0" applyFont="1" applyFill="1" applyBorder="1">
      <alignment vertical="center"/>
    </xf>
    <xf numFmtId="0" fontId="15" fillId="15" borderId="1" xfId="0" applyFont="1" applyFill="1" applyBorder="1">
      <alignment vertical="center"/>
    </xf>
    <xf numFmtId="0" fontId="15" fillId="19" borderId="1" xfId="0" applyFont="1" applyFill="1" applyBorder="1">
      <alignment vertical="center"/>
    </xf>
    <xf numFmtId="56" fontId="17" fillId="19" borderId="1" xfId="0" applyNumberFormat="1" applyFont="1" applyFill="1" applyBorder="1" applyProtection="1">
      <alignment vertical="center"/>
      <protection locked="0"/>
    </xf>
    <xf numFmtId="0" fontId="15" fillId="20" borderId="1" xfId="0" applyFont="1" applyFill="1" applyBorder="1" applyAlignment="1">
      <alignment horizontal="center" vertical="center"/>
    </xf>
    <xf numFmtId="0" fontId="21" fillId="20" borderId="1" xfId="0" applyFont="1" applyFill="1" applyBorder="1" applyAlignment="1">
      <alignment horizontal="center" vertical="center"/>
    </xf>
    <xf numFmtId="0" fontId="16" fillId="20" borderId="1" xfId="0" applyFont="1" applyFill="1" applyBorder="1" applyAlignment="1">
      <alignment horizontal="center" vertical="center"/>
    </xf>
    <xf numFmtId="0" fontId="16" fillId="21" borderId="1" xfId="0" applyFont="1" applyFill="1" applyBorder="1" applyAlignment="1">
      <alignment horizontal="center" vertical="center"/>
    </xf>
    <xf numFmtId="0" fontId="15" fillId="21" borderId="3" xfId="0" applyFont="1" applyFill="1" applyBorder="1" applyAlignment="1">
      <alignment horizontal="center" vertical="center"/>
    </xf>
    <xf numFmtId="0" fontId="27" fillId="3" borderId="0" xfId="0" applyFont="1" applyFill="1">
      <alignment vertical="center"/>
    </xf>
    <xf numFmtId="20" fontId="15" fillId="13" borderId="1" xfId="1" applyNumberFormat="1" applyFont="1" applyFill="1" applyBorder="1" applyAlignment="1" applyProtection="1">
      <alignment vertical="center"/>
      <protection locked="0"/>
    </xf>
    <xf numFmtId="56" fontId="15" fillId="19" borderId="1" xfId="0" applyNumberFormat="1" applyFont="1" applyFill="1" applyBorder="1">
      <alignment vertical="center"/>
    </xf>
    <xf numFmtId="38" fontId="15" fillId="13" borderId="1" xfId="0" applyNumberFormat="1" applyFont="1" applyFill="1" applyBorder="1">
      <alignment vertical="center"/>
    </xf>
    <xf numFmtId="38" fontId="15" fillId="15" borderId="10" xfId="0" applyNumberFormat="1" applyFont="1" applyFill="1" applyBorder="1">
      <alignment vertical="center"/>
    </xf>
    <xf numFmtId="0" fontId="38" fillId="3" borderId="0" xfId="0" applyFont="1" applyFill="1">
      <alignment vertical="center"/>
    </xf>
    <xf numFmtId="0" fontId="31" fillId="7" borderId="36" xfId="2" applyFont="1" applyFill="1" applyBorder="1" applyAlignment="1">
      <alignment horizontal="center" vertical="center"/>
    </xf>
    <xf numFmtId="38" fontId="31" fillId="7" borderId="36" xfId="9" applyFont="1" applyFill="1" applyBorder="1" applyAlignment="1">
      <alignment horizontal="center" vertical="center"/>
    </xf>
    <xf numFmtId="0" fontId="31" fillId="7" borderId="16" xfId="0" applyFont="1" applyFill="1" applyBorder="1" applyAlignment="1">
      <alignment horizontal="center" vertical="center"/>
    </xf>
    <xf numFmtId="0" fontId="31" fillId="7" borderId="17" xfId="0" applyFont="1" applyFill="1" applyBorder="1" applyAlignment="1">
      <alignment horizontal="center" vertical="center"/>
    </xf>
    <xf numFmtId="0" fontId="52" fillId="0" borderId="0" xfId="0" applyFont="1">
      <alignment vertical="center"/>
    </xf>
    <xf numFmtId="0" fontId="9" fillId="29" borderId="0" xfId="0" applyFont="1" applyFill="1">
      <alignment vertical="center"/>
    </xf>
    <xf numFmtId="0" fontId="10" fillId="29" borderId="0" xfId="0" applyFont="1" applyFill="1">
      <alignment vertical="center"/>
    </xf>
    <xf numFmtId="0" fontId="27" fillId="4" borderId="0" xfId="0" applyFont="1" applyFill="1">
      <alignment vertical="center"/>
    </xf>
    <xf numFmtId="0" fontId="9" fillId="31" borderId="0" xfId="0" applyFont="1" applyFill="1">
      <alignment vertical="center"/>
    </xf>
    <xf numFmtId="0" fontId="32" fillId="31" borderId="0" xfId="0" applyFont="1" applyFill="1" applyAlignment="1">
      <alignment horizontal="left" vertical="top"/>
    </xf>
    <xf numFmtId="0" fontId="10" fillId="31" borderId="0" xfId="0" applyFont="1" applyFill="1">
      <alignment vertical="center"/>
    </xf>
    <xf numFmtId="0" fontId="32" fillId="31" borderId="0" xfId="0" applyFont="1" applyFill="1" applyAlignment="1">
      <alignment horizontal="left" vertical="center"/>
    </xf>
    <xf numFmtId="38" fontId="27" fillId="31" borderId="0" xfId="1" applyFont="1" applyFill="1" applyBorder="1" applyAlignment="1" applyProtection="1">
      <alignment horizontal="right" vertical="center"/>
    </xf>
    <xf numFmtId="38" fontId="27" fillId="31" borderId="0" xfId="1" applyFont="1" applyFill="1" applyBorder="1" applyProtection="1">
      <alignment vertical="center"/>
    </xf>
    <xf numFmtId="0" fontId="27" fillId="31" borderId="0" xfId="0" applyFont="1" applyFill="1">
      <alignment vertical="center"/>
    </xf>
    <xf numFmtId="0" fontId="37" fillId="31" borderId="0" xfId="0" applyFont="1" applyFill="1" applyAlignment="1">
      <alignment horizontal="right" vertical="center"/>
    </xf>
    <xf numFmtId="0" fontId="31" fillId="31" borderId="36" xfId="2" applyFont="1" applyFill="1" applyBorder="1" applyAlignment="1">
      <alignment horizontal="center" vertical="center"/>
    </xf>
    <xf numFmtId="179" fontId="31" fillId="31" borderId="36" xfId="9" applyNumberFormat="1" applyFont="1" applyFill="1" applyBorder="1">
      <alignment vertical="center"/>
    </xf>
    <xf numFmtId="0" fontId="38" fillId="3" borderId="17" xfId="0" applyFont="1" applyFill="1" applyBorder="1" applyAlignment="1" applyProtection="1">
      <alignment horizontal="left" vertical="center" indent="1" shrinkToFit="1"/>
      <protection locked="0"/>
    </xf>
    <xf numFmtId="0" fontId="38" fillId="3" borderId="18" xfId="0" applyFont="1" applyFill="1" applyBorder="1" applyAlignment="1" applyProtection="1">
      <alignment horizontal="left" vertical="center" indent="1"/>
      <protection locked="0"/>
    </xf>
    <xf numFmtId="49" fontId="38" fillId="3" borderId="16" xfId="0" applyNumberFormat="1" applyFont="1" applyFill="1" applyBorder="1" applyAlignment="1" applyProtection="1">
      <alignment horizontal="left" vertical="center" indent="1"/>
      <protection locked="0"/>
    </xf>
    <xf numFmtId="0" fontId="27" fillId="32" borderId="0" xfId="0" applyFont="1" applyFill="1">
      <alignment vertical="center"/>
    </xf>
    <xf numFmtId="0" fontId="32" fillId="32" borderId="0" xfId="0" applyFont="1" applyFill="1" applyAlignment="1">
      <alignment horizontal="left" vertical="top"/>
    </xf>
    <xf numFmtId="0" fontId="37" fillId="32" borderId="0" xfId="0" applyFont="1" applyFill="1" applyAlignment="1">
      <alignment horizontal="left" vertical="center" shrinkToFit="1"/>
    </xf>
    <xf numFmtId="0" fontId="60" fillId="32" borderId="0" xfId="0" applyFont="1" applyFill="1">
      <alignment vertical="center"/>
    </xf>
    <xf numFmtId="0" fontId="63" fillId="33" borderId="16" xfId="0" applyFont="1" applyFill="1" applyBorder="1" applyAlignment="1">
      <alignment horizontal="center" vertical="center"/>
    </xf>
    <xf numFmtId="0" fontId="63" fillId="33" borderId="17" xfId="0" applyFont="1" applyFill="1" applyBorder="1" applyAlignment="1">
      <alignment horizontal="center" vertical="center"/>
    </xf>
    <xf numFmtId="0" fontId="63" fillId="33" borderId="18" xfId="0" applyFont="1" applyFill="1" applyBorder="1" applyAlignment="1">
      <alignment horizontal="center" vertical="center"/>
    </xf>
    <xf numFmtId="0" fontId="32" fillId="32" borderId="0" xfId="0" applyFont="1" applyFill="1" applyAlignment="1" applyProtection="1">
      <alignment horizontal="left" vertical="top"/>
      <protection locked="0"/>
    </xf>
    <xf numFmtId="0" fontId="56" fillId="32" borderId="0" xfId="0" applyFont="1" applyFill="1">
      <alignment vertical="center"/>
    </xf>
    <xf numFmtId="0" fontId="32" fillId="32" borderId="0" xfId="0" applyFont="1" applyFill="1" applyAlignment="1" applyProtection="1">
      <alignment vertical="top"/>
      <protection locked="0"/>
    </xf>
    <xf numFmtId="0" fontId="32" fillId="32" borderId="0" xfId="0" applyFont="1" applyFill="1" applyAlignment="1">
      <alignment vertical="top"/>
    </xf>
    <xf numFmtId="0" fontId="37" fillId="32" borderId="0" xfId="0" applyFont="1" applyFill="1">
      <alignment vertical="center"/>
    </xf>
    <xf numFmtId="0" fontId="37" fillId="32" borderId="0" xfId="0" applyFont="1" applyFill="1" applyAlignment="1">
      <alignment vertical="top"/>
    </xf>
    <xf numFmtId="0" fontId="32" fillId="32" borderId="0" xfId="0" applyFont="1" applyFill="1" applyAlignment="1">
      <alignment horizontal="left" vertical="center"/>
    </xf>
    <xf numFmtId="0" fontId="64" fillId="6" borderId="0" xfId="0" applyFont="1" applyFill="1">
      <alignment vertical="center"/>
    </xf>
    <xf numFmtId="0" fontId="64" fillId="6" borderId="0" xfId="0" applyFont="1" applyFill="1" applyProtection="1">
      <alignment vertical="center"/>
      <protection locked="0"/>
    </xf>
    <xf numFmtId="0" fontId="65" fillId="6" borderId="5" xfId="0" applyFont="1" applyFill="1" applyBorder="1">
      <alignment vertical="center"/>
    </xf>
    <xf numFmtId="0" fontId="64" fillId="3" borderId="1" xfId="0" applyFont="1" applyFill="1" applyBorder="1" applyAlignment="1" applyProtection="1">
      <alignment horizontal="center" vertical="center"/>
      <protection locked="0"/>
    </xf>
    <xf numFmtId="0" fontId="64" fillId="3" borderId="1" xfId="0" applyFont="1" applyFill="1" applyBorder="1" applyProtection="1">
      <alignment vertical="center"/>
      <protection locked="0"/>
    </xf>
    <xf numFmtId="38" fontId="64" fillId="3" borderId="1" xfId="1" applyFont="1" applyFill="1" applyBorder="1" applyProtection="1">
      <alignment vertical="center"/>
      <protection locked="0"/>
    </xf>
    <xf numFmtId="38" fontId="64" fillId="3" borderId="1" xfId="1" applyFont="1" applyFill="1" applyBorder="1" applyAlignment="1" applyProtection="1">
      <alignment horizontal="center" vertical="center"/>
      <protection locked="0"/>
    </xf>
    <xf numFmtId="38" fontId="66" fillId="3" borderId="1" xfId="1" applyFont="1" applyFill="1" applyBorder="1" applyAlignment="1" applyProtection="1">
      <alignment horizontal="center" vertical="center"/>
      <protection locked="0"/>
    </xf>
    <xf numFmtId="38" fontId="64" fillId="3" borderId="1" xfId="1" applyFont="1" applyFill="1" applyBorder="1" applyAlignment="1" applyProtection="1">
      <alignment horizontal="right" vertical="center"/>
      <protection locked="0"/>
    </xf>
    <xf numFmtId="38" fontId="64" fillId="3" borderId="1" xfId="1" applyFont="1" applyFill="1" applyBorder="1" applyAlignment="1" applyProtection="1">
      <alignment vertical="center" wrapText="1"/>
      <protection locked="0"/>
    </xf>
    <xf numFmtId="38" fontId="64" fillId="3" borderId="1" xfId="1" applyFont="1" applyFill="1" applyBorder="1" applyAlignment="1" applyProtection="1">
      <alignment horizontal="right" vertical="center" wrapText="1"/>
      <protection locked="0"/>
    </xf>
    <xf numFmtId="0" fontId="64" fillId="24" borderId="0" xfId="0" applyFont="1" applyFill="1">
      <alignment vertical="center"/>
    </xf>
    <xf numFmtId="38" fontId="64" fillId="24" borderId="0" xfId="1" applyFont="1" applyFill="1">
      <alignment vertical="center"/>
    </xf>
    <xf numFmtId="0" fontId="64" fillId="3" borderId="5" xfId="0" applyFont="1" applyFill="1" applyBorder="1">
      <alignment vertical="center"/>
    </xf>
    <xf numFmtId="0" fontId="64" fillId="3" borderId="15" xfId="0" applyFont="1" applyFill="1" applyBorder="1">
      <alignment vertical="center"/>
    </xf>
    <xf numFmtId="0" fontId="64" fillId="3" borderId="0" xfId="0" applyFont="1" applyFill="1">
      <alignment vertical="center"/>
    </xf>
    <xf numFmtId="0" fontId="64" fillId="3" borderId="0" xfId="0" applyFont="1" applyFill="1" applyProtection="1">
      <alignment vertical="center"/>
      <protection locked="0"/>
    </xf>
    <xf numFmtId="0" fontId="64" fillId="0" borderId="1" xfId="0" applyFont="1" applyBorder="1" applyProtection="1">
      <alignment vertical="center"/>
      <protection locked="0"/>
    </xf>
    <xf numFmtId="38" fontId="64" fillId="3" borderId="5" xfId="1" applyFont="1" applyFill="1" applyBorder="1" applyAlignment="1" applyProtection="1">
      <alignment horizontal="center" vertical="center"/>
      <protection locked="0"/>
    </xf>
    <xf numFmtId="0" fontId="64" fillId="7" borderId="0" xfId="0" applyFont="1" applyFill="1">
      <alignment vertical="center"/>
    </xf>
    <xf numFmtId="38" fontId="64" fillId="7" borderId="0" xfId="1" applyFont="1" applyFill="1">
      <alignment vertical="center"/>
    </xf>
    <xf numFmtId="38" fontId="66" fillId="3" borderId="5" xfId="1" applyFont="1" applyFill="1" applyBorder="1" applyAlignment="1" applyProtection="1">
      <alignment horizontal="center" vertical="center"/>
      <protection locked="0"/>
    </xf>
    <xf numFmtId="0" fontId="64" fillId="22" borderId="0" xfId="0" applyFont="1" applyFill="1">
      <alignment vertical="center"/>
    </xf>
    <xf numFmtId="38" fontId="64" fillId="22" borderId="0" xfId="1" applyFont="1" applyFill="1">
      <alignment vertical="center"/>
    </xf>
    <xf numFmtId="0" fontId="64" fillId="2" borderId="0" xfId="0" applyFont="1" applyFill="1">
      <alignment vertical="center"/>
    </xf>
    <xf numFmtId="38" fontId="64" fillId="2" borderId="0" xfId="1" applyFont="1" applyFill="1">
      <alignment vertical="center"/>
    </xf>
    <xf numFmtId="0" fontId="64" fillId="23" borderId="0" xfId="0" applyFont="1" applyFill="1">
      <alignment vertical="center"/>
    </xf>
    <xf numFmtId="38" fontId="64" fillId="23" borderId="0" xfId="1" applyFont="1" applyFill="1">
      <alignment vertical="center"/>
    </xf>
    <xf numFmtId="0" fontId="64" fillId="5" borderId="1" xfId="0" applyFont="1" applyFill="1" applyBorder="1" applyAlignment="1" applyProtection="1">
      <alignment horizontal="center" vertical="center"/>
      <protection locked="0"/>
    </xf>
    <xf numFmtId="0" fontId="64" fillId="5" borderId="1" xfId="0" applyFont="1" applyFill="1" applyBorder="1" applyProtection="1">
      <alignment vertical="center"/>
      <protection locked="0"/>
    </xf>
    <xf numFmtId="38" fontId="64" fillId="5" borderId="1" xfId="1" applyFont="1" applyFill="1" applyBorder="1" applyProtection="1">
      <alignment vertical="center"/>
      <protection locked="0"/>
    </xf>
    <xf numFmtId="38" fontId="64" fillId="5" borderId="1" xfId="1" applyFont="1" applyFill="1" applyBorder="1" applyAlignment="1" applyProtection="1">
      <alignment horizontal="center" vertical="center"/>
      <protection locked="0"/>
    </xf>
    <xf numFmtId="38" fontId="66" fillId="5" borderId="1" xfId="1" applyFont="1" applyFill="1" applyBorder="1" applyAlignment="1" applyProtection="1">
      <alignment horizontal="center" vertical="center"/>
      <protection locked="0"/>
    </xf>
    <xf numFmtId="38" fontId="64" fillId="5" borderId="1" xfId="1" applyFont="1" applyFill="1" applyBorder="1" applyAlignment="1" applyProtection="1">
      <alignment vertical="center" wrapText="1"/>
      <protection locked="0"/>
    </xf>
    <xf numFmtId="38" fontId="64" fillId="5" borderId="1" xfId="1" applyFont="1" applyFill="1" applyBorder="1" applyAlignment="1" applyProtection="1">
      <alignment horizontal="right" vertical="center" wrapText="1"/>
      <protection locked="0"/>
    </xf>
    <xf numFmtId="38" fontId="64" fillId="5" borderId="1" xfId="1" applyFont="1" applyFill="1" applyBorder="1" applyAlignment="1" applyProtection="1">
      <alignment horizontal="right" vertical="center"/>
      <protection locked="0"/>
    </xf>
    <xf numFmtId="38" fontId="64" fillId="3" borderId="0" xfId="1" applyFont="1" applyFill="1" applyProtection="1">
      <alignment vertical="center"/>
      <protection locked="0"/>
    </xf>
    <xf numFmtId="38" fontId="64" fillId="3" borderId="0" xfId="1" applyFont="1" applyFill="1" applyAlignment="1" applyProtection="1">
      <alignment horizontal="center" vertical="center"/>
      <protection locked="0"/>
    </xf>
    <xf numFmtId="38" fontId="64" fillId="3" borderId="0" xfId="1" applyFont="1" applyFill="1" applyAlignment="1" applyProtection="1">
      <alignment vertical="center" wrapText="1"/>
      <protection locked="0"/>
    </xf>
    <xf numFmtId="38" fontId="64" fillId="3" borderId="0" xfId="1" applyFont="1" applyFill="1" applyAlignment="1" applyProtection="1">
      <alignment horizontal="right" vertical="center" wrapText="1"/>
      <protection locked="0"/>
    </xf>
    <xf numFmtId="0" fontId="32" fillId="3" borderId="0" xfId="0" applyFont="1" applyFill="1" applyProtection="1">
      <alignment vertical="center"/>
      <protection locked="0"/>
    </xf>
    <xf numFmtId="0" fontId="62" fillId="3" borderId="0" xfId="0" applyFont="1" applyFill="1" applyProtection="1">
      <alignment vertical="center"/>
      <protection locked="0"/>
    </xf>
    <xf numFmtId="38" fontId="62" fillId="3" borderId="0" xfId="1" applyFont="1" applyFill="1" applyProtection="1">
      <alignment vertical="center"/>
      <protection locked="0"/>
    </xf>
    <xf numFmtId="38" fontId="62" fillId="3" borderId="0" xfId="1" applyFont="1" applyFill="1" applyAlignment="1" applyProtection="1">
      <alignment horizontal="center" vertical="center"/>
      <protection locked="0"/>
    </xf>
    <xf numFmtId="0" fontId="62" fillId="6" borderId="0" xfId="0" applyFont="1" applyFill="1" applyProtection="1">
      <alignment vertical="center"/>
      <protection locked="0"/>
    </xf>
    <xf numFmtId="38" fontId="62" fillId="3" borderId="0" xfId="1" applyFont="1" applyFill="1" applyAlignment="1" applyProtection="1">
      <alignment vertical="center" wrapText="1"/>
      <protection locked="0"/>
    </xf>
    <xf numFmtId="38" fontId="62" fillId="3" borderId="0" xfId="1" applyFont="1" applyFill="1" applyAlignment="1" applyProtection="1">
      <alignment horizontal="right" vertical="center" wrapText="1"/>
      <protection locked="0"/>
    </xf>
    <xf numFmtId="38" fontId="32" fillId="3" borderId="0" xfId="1" applyFont="1" applyFill="1" applyProtection="1">
      <alignment vertical="center"/>
      <protection locked="0"/>
    </xf>
    <xf numFmtId="0" fontId="32" fillId="3" borderId="0" xfId="0" applyFont="1" applyFill="1">
      <alignment vertical="center"/>
    </xf>
    <xf numFmtId="0" fontId="62" fillId="3" borderId="0" xfId="0" applyFont="1" applyFill="1">
      <alignment vertical="center"/>
    </xf>
    <xf numFmtId="0" fontId="53" fillId="6" borderId="1" xfId="0" applyFont="1" applyFill="1" applyBorder="1" applyAlignment="1" applyProtection="1">
      <alignment horizontal="center" vertical="center"/>
      <protection locked="0"/>
    </xf>
    <xf numFmtId="0" fontId="28" fillId="6" borderId="0" xfId="0" applyFont="1" applyFill="1">
      <alignment vertical="center"/>
    </xf>
    <xf numFmtId="38" fontId="53" fillId="6" borderId="1" xfId="1" applyFont="1" applyFill="1" applyBorder="1" applyAlignment="1" applyProtection="1">
      <alignment horizontal="center" vertical="center"/>
      <protection locked="0"/>
    </xf>
    <xf numFmtId="0" fontId="28" fillId="6" borderId="0" xfId="0" applyFont="1" applyFill="1" applyProtection="1">
      <alignment vertical="center"/>
      <protection locked="0"/>
    </xf>
    <xf numFmtId="38" fontId="53" fillId="6" borderId="1" xfId="1" applyFont="1" applyFill="1" applyBorder="1" applyAlignment="1" applyProtection="1">
      <alignment horizontal="center" vertical="center" wrapText="1"/>
      <protection locked="0"/>
    </xf>
    <xf numFmtId="0" fontId="28" fillId="6" borderId="0" xfId="0" applyFont="1" applyFill="1" applyAlignment="1">
      <alignment horizontal="center" vertical="center"/>
    </xf>
    <xf numFmtId="0" fontId="53" fillId="6" borderId="5" xfId="0" applyFont="1" applyFill="1" applyBorder="1">
      <alignment vertical="center"/>
    </xf>
    <xf numFmtId="0" fontId="53" fillId="6" borderId="52" xfId="0" applyFont="1" applyFill="1" applyBorder="1">
      <alignment vertical="center"/>
    </xf>
    <xf numFmtId="0" fontId="28" fillId="6" borderId="0" xfId="0" applyFont="1" applyFill="1" applyAlignment="1" applyProtection="1">
      <alignment horizontal="center" vertical="center"/>
      <protection locked="0"/>
    </xf>
    <xf numFmtId="0" fontId="64" fillId="3" borderId="51" xfId="0" applyFont="1" applyFill="1" applyBorder="1" applyAlignment="1">
      <alignment horizontal="left" vertical="center"/>
    </xf>
    <xf numFmtId="0" fontId="56" fillId="32" borderId="0" xfId="0" applyFont="1" applyFill="1" applyAlignment="1"/>
    <xf numFmtId="0" fontId="63" fillId="33" borderId="16" xfId="0" applyFont="1" applyFill="1" applyBorder="1" applyAlignment="1" applyProtection="1">
      <alignment horizontal="center" vertical="center"/>
      <protection locked="0"/>
    </xf>
    <xf numFmtId="0" fontId="63" fillId="33" borderId="17" xfId="0" applyFont="1" applyFill="1" applyBorder="1" applyAlignment="1" applyProtection="1">
      <alignment horizontal="center" vertical="center"/>
      <protection locked="0"/>
    </xf>
    <xf numFmtId="0" fontId="63" fillId="33" borderId="18" xfId="0" applyFont="1" applyFill="1" applyBorder="1" applyAlignment="1" applyProtection="1">
      <alignment horizontal="center" vertical="center"/>
      <protection locked="0"/>
    </xf>
    <xf numFmtId="0" fontId="56" fillId="32" borderId="24" xfId="0" applyFont="1" applyFill="1" applyBorder="1">
      <alignment vertical="center"/>
    </xf>
    <xf numFmtId="0" fontId="27" fillId="32" borderId="24" xfId="0" applyFont="1" applyFill="1" applyBorder="1">
      <alignment vertical="center"/>
    </xf>
    <xf numFmtId="0" fontId="56" fillId="32" borderId="40" xfId="0" applyFont="1" applyFill="1" applyBorder="1">
      <alignment vertical="center"/>
    </xf>
    <xf numFmtId="0" fontId="27" fillId="32" borderId="40" xfId="0" applyFont="1" applyFill="1" applyBorder="1">
      <alignment vertical="center"/>
    </xf>
    <xf numFmtId="0" fontId="56" fillId="32" borderId="24" xfId="0" applyFont="1" applyFill="1" applyBorder="1" applyAlignment="1">
      <alignment horizontal="center" vertical="center"/>
    </xf>
    <xf numFmtId="0" fontId="56" fillId="32" borderId="40" xfId="0" applyFont="1" applyFill="1" applyBorder="1" applyAlignment="1">
      <alignment horizontal="center" vertical="center"/>
    </xf>
    <xf numFmtId="0" fontId="27" fillId="3" borderId="20" xfId="0" applyFont="1" applyFill="1" applyBorder="1">
      <alignment vertical="center"/>
    </xf>
    <xf numFmtId="0" fontId="27" fillId="3" borderId="19" xfId="0" applyFont="1" applyFill="1" applyBorder="1">
      <alignment vertical="center"/>
    </xf>
    <xf numFmtId="0" fontId="27" fillId="3" borderId="23" xfId="0" applyFont="1" applyFill="1" applyBorder="1">
      <alignment vertical="center"/>
    </xf>
    <xf numFmtId="0" fontId="27" fillId="3" borderId="25" xfId="0" applyFont="1" applyFill="1" applyBorder="1">
      <alignment vertical="center"/>
    </xf>
    <xf numFmtId="0" fontId="27" fillId="32" borderId="40" xfId="0" applyFont="1" applyFill="1" applyBorder="1" applyAlignment="1">
      <alignment horizontal="center" vertical="center"/>
    </xf>
    <xf numFmtId="0" fontId="56" fillId="32" borderId="40" xfId="0" applyFont="1" applyFill="1" applyBorder="1" applyAlignment="1"/>
    <xf numFmtId="0" fontId="27" fillId="34" borderId="0" xfId="0" applyFont="1" applyFill="1">
      <alignment vertical="center"/>
    </xf>
    <xf numFmtId="0" fontId="26" fillId="34" borderId="0" xfId="0" applyFont="1" applyFill="1">
      <alignment vertical="center"/>
    </xf>
    <xf numFmtId="0" fontId="53" fillId="34" borderId="0" xfId="0" applyFont="1" applyFill="1" applyAlignment="1">
      <alignment vertical="center" wrapText="1"/>
    </xf>
    <xf numFmtId="0" fontId="9" fillId="34" borderId="0" xfId="0" applyFont="1" applyFill="1">
      <alignment vertical="center"/>
    </xf>
    <xf numFmtId="0" fontId="60" fillId="34" borderId="0" xfId="0" applyFont="1" applyFill="1">
      <alignment vertical="center"/>
    </xf>
    <xf numFmtId="0" fontId="10" fillId="34" borderId="0" xfId="0" applyFont="1" applyFill="1">
      <alignment vertical="center"/>
    </xf>
    <xf numFmtId="0" fontId="26" fillId="34" borderId="0" xfId="0" applyFont="1" applyFill="1" applyAlignment="1">
      <alignment horizontal="left" vertical="center"/>
    </xf>
    <xf numFmtId="0" fontId="63" fillId="33" borderId="16" xfId="0" applyFont="1" applyFill="1" applyBorder="1" applyAlignment="1">
      <alignment horizontal="center" vertical="center" wrapText="1"/>
    </xf>
    <xf numFmtId="0" fontId="53" fillId="34" borderId="0" xfId="0" applyFont="1" applyFill="1">
      <alignment vertical="center"/>
    </xf>
    <xf numFmtId="0" fontId="54" fillId="32" borderId="0" xfId="0" applyFont="1" applyFill="1" applyAlignment="1">
      <alignment horizontal="left" vertical="center" indent="1"/>
    </xf>
    <xf numFmtId="0" fontId="46" fillId="34" borderId="0" xfId="0" applyFont="1" applyFill="1" applyAlignment="1">
      <alignment horizontal="center" vertical="center"/>
    </xf>
    <xf numFmtId="0" fontId="32" fillId="34" borderId="0" xfId="0" applyFont="1" applyFill="1" applyAlignment="1" applyProtection="1">
      <alignment vertical="top"/>
      <protection locked="0"/>
    </xf>
    <xf numFmtId="0" fontId="46" fillId="34" borderId="0" xfId="0" applyFont="1" applyFill="1" applyProtection="1">
      <alignment vertical="center"/>
      <protection locked="0"/>
    </xf>
    <xf numFmtId="0" fontId="27" fillId="34" borderId="0" xfId="0" applyFont="1" applyFill="1" applyProtection="1">
      <alignment vertical="center"/>
      <protection locked="0"/>
    </xf>
    <xf numFmtId="0" fontId="9" fillId="34" borderId="0" xfId="0" applyFont="1" applyFill="1" applyProtection="1">
      <alignment vertical="center"/>
      <protection locked="0"/>
    </xf>
    <xf numFmtId="0" fontId="31" fillId="3" borderId="27" xfId="0" applyFont="1" applyFill="1" applyBorder="1" applyProtection="1">
      <alignment vertical="center"/>
      <protection locked="0"/>
    </xf>
    <xf numFmtId="0" fontId="31" fillId="3" borderId="28" xfId="0" applyFont="1" applyFill="1" applyBorder="1" applyAlignment="1" applyProtection="1">
      <alignment horizontal="center" vertical="center"/>
      <protection locked="0"/>
    </xf>
    <xf numFmtId="0" fontId="31" fillId="3" borderId="29" xfId="0" applyFont="1" applyFill="1" applyBorder="1" applyAlignment="1" applyProtection="1">
      <alignment horizontal="center" vertical="center"/>
      <protection locked="0"/>
    </xf>
    <xf numFmtId="0" fontId="31" fillId="3" borderId="27" xfId="0" applyFont="1" applyFill="1" applyBorder="1" applyAlignment="1" applyProtection="1">
      <alignment horizontal="left" vertical="center" indent="1"/>
      <protection locked="0"/>
    </xf>
    <xf numFmtId="38" fontId="51" fillId="3" borderId="28" xfId="1" applyFont="1" applyFill="1" applyBorder="1" applyAlignment="1" applyProtection="1">
      <alignment horizontal="center" vertical="center"/>
      <protection locked="0"/>
    </xf>
    <xf numFmtId="0" fontId="51" fillId="3" borderId="29" xfId="0" applyFont="1" applyFill="1" applyBorder="1" applyAlignment="1" applyProtection="1">
      <alignment horizontal="center" vertical="center"/>
      <protection locked="0"/>
    </xf>
    <xf numFmtId="3" fontId="51" fillId="3" borderId="29" xfId="0" applyNumberFormat="1" applyFont="1" applyFill="1" applyBorder="1" applyAlignment="1" applyProtection="1">
      <alignment horizontal="center" vertical="center"/>
      <protection locked="0"/>
    </xf>
    <xf numFmtId="0" fontId="31" fillId="3" borderId="30" xfId="0" applyFont="1" applyFill="1" applyBorder="1" applyAlignment="1" applyProtection="1">
      <alignment horizontal="left" vertical="center" indent="1"/>
      <protection locked="0"/>
    </xf>
    <xf numFmtId="38" fontId="51" fillId="3" borderId="31" xfId="1" applyFont="1" applyFill="1" applyBorder="1" applyAlignment="1" applyProtection="1">
      <alignment horizontal="center" vertical="center"/>
      <protection locked="0"/>
    </xf>
    <xf numFmtId="38" fontId="51" fillId="3" borderId="32" xfId="1" applyFont="1" applyFill="1" applyBorder="1" applyAlignment="1" applyProtection="1">
      <alignment horizontal="center" vertical="center"/>
      <protection locked="0"/>
    </xf>
    <xf numFmtId="0" fontId="31" fillId="3" borderId="33" xfId="0" applyFont="1" applyFill="1" applyBorder="1" applyAlignment="1" applyProtection="1">
      <alignment horizontal="left" vertical="center" indent="1"/>
      <protection locked="0"/>
    </xf>
    <xf numFmtId="38" fontId="51" fillId="3" borderId="34" xfId="1" applyFont="1" applyFill="1" applyBorder="1" applyAlignment="1" applyProtection="1">
      <alignment horizontal="center" vertical="center"/>
      <protection locked="0"/>
    </xf>
    <xf numFmtId="38" fontId="51" fillId="3" borderId="35" xfId="1" applyFont="1" applyFill="1" applyBorder="1" applyAlignment="1" applyProtection="1">
      <alignment horizontal="center" vertical="center"/>
      <protection locked="0"/>
    </xf>
    <xf numFmtId="0" fontId="46" fillId="34" borderId="0" xfId="0" applyFont="1" applyFill="1" applyAlignment="1" applyProtection="1">
      <alignment horizontal="center" vertical="center"/>
      <protection locked="0"/>
    </xf>
    <xf numFmtId="0" fontId="53" fillId="34" borderId="0" xfId="0" applyFont="1" applyFill="1" applyAlignment="1">
      <alignment horizontal="center" vertical="center" wrapText="1"/>
    </xf>
    <xf numFmtId="0" fontId="9" fillId="34" borderId="0" xfId="0" applyFont="1" applyFill="1" applyAlignment="1" applyProtection="1">
      <alignment horizontal="center" vertical="center"/>
      <protection locked="0"/>
    </xf>
    <xf numFmtId="5" fontId="51" fillId="3" borderId="29" xfId="0" applyNumberFormat="1" applyFont="1" applyFill="1" applyBorder="1" applyAlignment="1" applyProtection="1">
      <alignment horizontal="center" vertical="center"/>
      <protection locked="0"/>
    </xf>
    <xf numFmtId="14" fontId="15" fillId="13" borderId="8" xfId="0" applyNumberFormat="1" applyFont="1" applyFill="1" applyBorder="1">
      <alignment vertical="center"/>
    </xf>
    <xf numFmtId="20" fontId="0" fillId="0" borderId="0" xfId="0" applyNumberFormat="1">
      <alignment vertical="center"/>
    </xf>
    <xf numFmtId="49" fontId="15" fillId="15" borderId="1" xfId="0" applyNumberFormat="1" applyFont="1" applyFill="1" applyBorder="1">
      <alignment vertical="center"/>
    </xf>
    <xf numFmtId="0" fontId="15" fillId="23" borderId="54" xfId="0" applyFont="1" applyFill="1" applyBorder="1" applyAlignment="1">
      <alignment horizontal="center" vertical="center"/>
    </xf>
    <xf numFmtId="38" fontId="15" fillId="23" borderId="55" xfId="1" applyFont="1" applyFill="1" applyBorder="1" applyAlignment="1">
      <alignment horizontal="center" vertical="center"/>
    </xf>
    <xf numFmtId="0" fontId="15" fillId="23" borderId="56" xfId="0" applyFont="1" applyFill="1" applyBorder="1" applyAlignment="1">
      <alignment horizontal="center" vertical="center"/>
    </xf>
    <xf numFmtId="38" fontId="15" fillId="23" borderId="57" xfId="1" applyFont="1" applyFill="1" applyBorder="1" applyAlignment="1">
      <alignment horizontal="center" vertical="center"/>
    </xf>
    <xf numFmtId="38" fontId="15" fillId="23" borderId="58" xfId="1" applyFont="1" applyFill="1" applyBorder="1" applyAlignment="1">
      <alignment horizontal="center" vertical="center"/>
    </xf>
    <xf numFmtId="0" fontId="15" fillId="23" borderId="59" xfId="0" applyFont="1" applyFill="1" applyBorder="1" applyAlignment="1">
      <alignment horizontal="center" vertical="center"/>
    </xf>
    <xf numFmtId="38" fontId="15" fillId="35" borderId="54" xfId="1" applyFont="1" applyFill="1" applyBorder="1" applyAlignment="1">
      <alignment horizontal="center" vertical="center"/>
    </xf>
    <xf numFmtId="38" fontId="15" fillId="35" borderId="60" xfId="1" applyFont="1" applyFill="1" applyBorder="1" applyAlignment="1">
      <alignment horizontal="center" vertical="center"/>
    </xf>
    <xf numFmtId="38" fontId="15" fillId="23" borderId="54" xfId="1" applyFont="1" applyFill="1" applyBorder="1" applyAlignment="1">
      <alignment horizontal="center" vertical="center"/>
    </xf>
    <xf numFmtId="38" fontId="15" fillId="23" borderId="60" xfId="1" applyFont="1" applyFill="1" applyBorder="1" applyAlignment="1">
      <alignment horizontal="center" vertical="center"/>
    </xf>
    <xf numFmtId="0" fontId="69" fillId="36" borderId="57" xfId="0" applyFont="1" applyFill="1" applyBorder="1" applyAlignment="1">
      <alignment horizontal="center" vertical="center"/>
    </xf>
    <xf numFmtId="38" fontId="15" fillId="35" borderId="61" xfId="1" applyFont="1" applyFill="1" applyBorder="1" applyAlignment="1">
      <alignment horizontal="center" vertical="center"/>
    </xf>
    <xf numFmtId="0" fontId="15" fillId="35" borderId="62" xfId="0" applyFont="1" applyFill="1" applyBorder="1" applyAlignment="1">
      <alignment horizontal="center" vertical="center"/>
    </xf>
    <xf numFmtId="38" fontId="15" fillId="35" borderId="9" xfId="1" applyFont="1" applyFill="1" applyBorder="1" applyAlignment="1">
      <alignment horizontal="center" vertical="center"/>
    </xf>
    <xf numFmtId="38" fontId="69" fillId="36" borderId="8" xfId="1" applyFont="1" applyFill="1" applyBorder="1" applyAlignment="1">
      <alignment horizontal="center" vertical="center"/>
    </xf>
    <xf numFmtId="38" fontId="15" fillId="36" borderId="1" xfId="1" applyFont="1" applyFill="1" applyBorder="1" applyAlignment="1">
      <alignment horizontal="center" vertical="center"/>
    </xf>
    <xf numFmtId="0" fontId="69" fillId="36" borderId="9" xfId="0" applyFont="1" applyFill="1" applyBorder="1" applyAlignment="1">
      <alignment horizontal="center" vertical="center"/>
    </xf>
    <xf numFmtId="0" fontId="27" fillId="29" borderId="0" xfId="0" applyFont="1" applyFill="1">
      <alignment vertical="center"/>
    </xf>
    <xf numFmtId="0" fontId="26" fillId="29" borderId="0" xfId="0" applyFont="1" applyFill="1">
      <alignment vertical="center"/>
    </xf>
    <xf numFmtId="0" fontId="53" fillId="29" borderId="0" xfId="0" applyFont="1" applyFill="1" applyAlignment="1">
      <alignment vertical="center" wrapText="1"/>
    </xf>
    <xf numFmtId="0" fontId="53" fillId="29" borderId="0" xfId="0" applyFont="1" applyFill="1" applyAlignment="1">
      <alignment horizontal="center" vertical="center" wrapText="1"/>
    </xf>
    <xf numFmtId="0" fontId="56" fillId="31" borderId="24" xfId="0" applyFont="1" applyFill="1" applyBorder="1" applyAlignment="1">
      <alignment horizontal="center" vertical="center"/>
    </xf>
    <xf numFmtId="0" fontId="56" fillId="31" borderId="24" xfId="0" applyFont="1" applyFill="1" applyBorder="1">
      <alignment vertical="center"/>
    </xf>
    <xf numFmtId="0" fontId="27" fillId="31" borderId="24" xfId="0" applyFont="1" applyFill="1" applyBorder="1">
      <alignment vertical="center"/>
    </xf>
    <xf numFmtId="0" fontId="56" fillId="31" borderId="40" xfId="0" applyFont="1" applyFill="1" applyBorder="1" applyAlignment="1">
      <alignment horizontal="center" vertical="center"/>
    </xf>
    <xf numFmtId="0" fontId="56" fillId="31" borderId="40" xfId="0" applyFont="1" applyFill="1" applyBorder="1">
      <alignment vertical="center"/>
    </xf>
    <xf numFmtId="0" fontId="27" fillId="31" borderId="40" xfId="0" applyFont="1" applyFill="1" applyBorder="1">
      <alignment vertical="center"/>
    </xf>
    <xf numFmtId="0" fontId="26" fillId="31" borderId="0" xfId="0" applyFont="1" applyFill="1" applyAlignment="1">
      <alignment horizontal="left" vertical="center"/>
    </xf>
    <xf numFmtId="0" fontId="53" fillId="31" borderId="0" xfId="0" applyFont="1" applyFill="1" applyAlignment="1">
      <alignment vertical="center" wrapText="1"/>
    </xf>
    <xf numFmtId="0" fontId="53" fillId="31" borderId="0" xfId="0" applyFont="1" applyFill="1" applyAlignment="1">
      <alignment horizontal="center" vertical="center" wrapText="1"/>
    </xf>
    <xf numFmtId="0" fontId="31" fillId="31" borderId="0" xfId="0" applyFont="1" applyFill="1" applyAlignment="1">
      <alignment vertical="top"/>
    </xf>
    <xf numFmtId="0" fontId="32" fillId="31" borderId="0" xfId="0" applyFont="1" applyFill="1">
      <alignment vertical="center"/>
    </xf>
    <xf numFmtId="0" fontId="31" fillId="31" borderId="0" xfId="0" applyFont="1" applyFill="1">
      <alignment vertical="center"/>
    </xf>
    <xf numFmtId="38" fontId="64" fillId="3" borderId="13" xfId="1" applyFont="1" applyFill="1" applyBorder="1">
      <alignment vertical="center"/>
    </xf>
    <xf numFmtId="0" fontId="64" fillId="3" borderId="14" xfId="0" applyFont="1" applyFill="1" applyBorder="1" applyProtection="1">
      <alignment vertical="center"/>
      <protection locked="0"/>
    </xf>
    <xf numFmtId="0" fontId="64" fillId="3" borderId="12" xfId="0" applyFont="1" applyFill="1" applyBorder="1" applyProtection="1">
      <alignment vertical="center"/>
      <protection locked="0"/>
    </xf>
    <xf numFmtId="0" fontId="64" fillId="3" borderId="14" xfId="0" applyFont="1" applyFill="1" applyBorder="1">
      <alignment vertical="center"/>
    </xf>
    <xf numFmtId="0" fontId="46" fillId="29" borderId="0" xfId="0" applyFont="1" applyFill="1" applyAlignment="1" applyProtection="1">
      <alignment horizontal="center" vertical="center"/>
      <protection locked="0"/>
    </xf>
    <xf numFmtId="38" fontId="46" fillId="29" borderId="0" xfId="1" applyFont="1" applyFill="1" applyBorder="1" applyAlignment="1" applyProtection="1">
      <alignment horizontal="center" vertical="center"/>
      <protection locked="0"/>
    </xf>
    <xf numFmtId="0" fontId="53" fillId="6" borderId="15" xfId="0" applyFont="1" applyFill="1" applyBorder="1">
      <alignment vertical="center"/>
    </xf>
    <xf numFmtId="38" fontId="64" fillId="3" borderId="5" xfId="1" applyFont="1" applyFill="1" applyBorder="1">
      <alignment vertical="center"/>
    </xf>
    <xf numFmtId="0" fontId="53" fillId="6" borderId="13" xfId="0" applyFont="1" applyFill="1" applyBorder="1">
      <alignment vertical="center"/>
    </xf>
    <xf numFmtId="0" fontId="72" fillId="31" borderId="0" xfId="0" applyFont="1" applyFill="1">
      <alignment vertical="center"/>
    </xf>
    <xf numFmtId="0" fontId="31" fillId="31" borderId="18" xfId="0" applyFont="1" applyFill="1" applyBorder="1" applyAlignment="1">
      <alignment horizontal="center" vertical="center"/>
    </xf>
    <xf numFmtId="0" fontId="31" fillId="31" borderId="36" xfId="2" applyFont="1" applyFill="1" applyBorder="1" applyAlignment="1">
      <alignment horizontal="center" vertical="center" shrinkToFit="1"/>
    </xf>
    <xf numFmtId="0" fontId="32" fillId="37" borderId="0" xfId="0" applyFont="1" applyFill="1">
      <alignment vertical="center"/>
    </xf>
    <xf numFmtId="0" fontId="36" fillId="37" borderId="0" xfId="0" applyFont="1" applyFill="1">
      <alignment vertical="center"/>
    </xf>
    <xf numFmtId="0" fontId="70" fillId="3" borderId="36" xfId="2" applyFont="1" applyFill="1" applyBorder="1" applyAlignment="1">
      <alignment horizontal="center" vertical="center"/>
    </xf>
    <xf numFmtId="38" fontId="31" fillId="3" borderId="36" xfId="9" applyFont="1" applyFill="1" applyBorder="1" applyAlignment="1">
      <alignment horizontal="center" vertical="center"/>
    </xf>
    <xf numFmtId="179" fontId="31" fillId="3" borderId="39" xfId="9" applyNumberFormat="1" applyFont="1" applyFill="1" applyBorder="1">
      <alignment vertical="center"/>
    </xf>
    <xf numFmtId="181" fontId="33" fillId="3" borderId="41" xfId="9" applyNumberFormat="1" applyFont="1" applyFill="1" applyBorder="1" applyAlignment="1">
      <alignment horizontal="left" vertical="center"/>
    </xf>
    <xf numFmtId="0" fontId="38" fillId="3" borderId="47" xfId="0" applyFont="1" applyFill="1" applyBorder="1">
      <alignment vertical="center"/>
    </xf>
    <xf numFmtId="0" fontId="16" fillId="38" borderId="1" xfId="0" applyFont="1" applyFill="1" applyBorder="1" applyAlignment="1">
      <alignment horizontal="center" vertical="center"/>
    </xf>
    <xf numFmtId="0" fontId="14" fillId="39" borderId="1" xfId="0" applyFont="1" applyFill="1" applyBorder="1" applyAlignment="1">
      <alignment horizontal="center" vertical="center"/>
    </xf>
    <xf numFmtId="0" fontId="14" fillId="23" borderId="1" xfId="0" applyFont="1" applyFill="1" applyBorder="1" applyAlignment="1">
      <alignment horizontal="center" vertical="center"/>
    </xf>
    <xf numFmtId="176" fontId="14" fillId="23" borderId="3" xfId="0" applyNumberFormat="1" applyFont="1" applyFill="1" applyBorder="1" applyAlignment="1">
      <alignment horizontal="center" vertical="center"/>
    </xf>
    <xf numFmtId="176" fontId="14" fillId="23" borderId="8" xfId="0" applyNumberFormat="1" applyFont="1" applyFill="1" applyBorder="1" applyAlignment="1">
      <alignment horizontal="center" vertical="center"/>
    </xf>
    <xf numFmtId="176" fontId="14" fillId="23" borderId="1" xfId="0" applyNumberFormat="1" applyFont="1" applyFill="1" applyBorder="1" applyAlignment="1">
      <alignment horizontal="right" vertical="center"/>
    </xf>
    <xf numFmtId="0" fontId="14" fillId="23" borderId="2" xfId="0" applyFont="1" applyFill="1" applyBorder="1" applyAlignment="1">
      <alignment horizontal="center" vertical="center"/>
    </xf>
    <xf numFmtId="0" fontId="14" fillId="23" borderId="9" xfId="0" applyFont="1" applyFill="1" applyBorder="1" applyAlignment="1">
      <alignment horizontal="center" vertical="center" shrinkToFit="1"/>
    </xf>
    <xf numFmtId="0" fontId="14" fillId="35" borderId="8" xfId="0" applyFont="1" applyFill="1" applyBorder="1" applyAlignment="1">
      <alignment horizontal="right" vertical="center" shrinkToFit="1"/>
    </xf>
    <xf numFmtId="177" fontId="14" fillId="35" borderId="2" xfId="0" applyNumberFormat="1" applyFont="1" applyFill="1" applyBorder="1" applyAlignment="1">
      <alignment horizontal="center" vertical="center"/>
    </xf>
    <xf numFmtId="177" fontId="14" fillId="35" borderId="1" xfId="0" applyNumberFormat="1" applyFont="1" applyFill="1" applyBorder="1" applyAlignment="1">
      <alignment horizontal="center" vertical="center"/>
    </xf>
    <xf numFmtId="177" fontId="14" fillId="35" borderId="1" xfId="0" applyNumberFormat="1" applyFont="1" applyFill="1" applyBorder="1" applyAlignment="1">
      <alignment horizontal="left" vertical="center"/>
    </xf>
    <xf numFmtId="177" fontId="14" fillId="35" borderId="9" xfId="0" applyNumberFormat="1" applyFont="1" applyFill="1" applyBorder="1" applyAlignment="1">
      <alignment horizontal="center" vertical="center"/>
    </xf>
    <xf numFmtId="49" fontId="14" fillId="40" borderId="2" xfId="0" applyNumberFormat="1" applyFont="1" applyFill="1" applyBorder="1" applyAlignment="1">
      <alignment horizontal="center" vertical="center"/>
    </xf>
    <xf numFmtId="178" fontId="14" fillId="40" borderId="1" xfId="0" applyNumberFormat="1" applyFont="1" applyFill="1" applyBorder="1" applyAlignment="1">
      <alignment horizontal="center" vertical="center"/>
    </xf>
    <xf numFmtId="178" fontId="14" fillId="40" borderId="3" xfId="0" applyNumberFormat="1" applyFont="1" applyFill="1" applyBorder="1" applyAlignment="1">
      <alignment horizontal="center" vertical="center"/>
    </xf>
    <xf numFmtId="178" fontId="14" fillId="41" borderId="8" xfId="0" applyNumberFormat="1" applyFont="1" applyFill="1" applyBorder="1" applyAlignment="1">
      <alignment horizontal="center" vertical="center"/>
    </xf>
    <xf numFmtId="0" fontId="73" fillId="41" borderId="0" xfId="0" applyFont="1" applyFill="1" applyAlignment="1">
      <alignment horizontal="center" vertical="center"/>
    </xf>
    <xf numFmtId="0" fontId="14" fillId="41" borderId="57" xfId="0" applyFont="1" applyFill="1" applyBorder="1" applyAlignment="1">
      <alignment horizontal="center" vertical="center"/>
    </xf>
    <xf numFmtId="0" fontId="14" fillId="18" borderId="10" xfId="0" applyFont="1" applyFill="1" applyBorder="1" applyAlignment="1">
      <alignment horizontal="center" vertical="center"/>
    </xf>
    <xf numFmtId="0" fontId="14" fillId="37" borderId="58" xfId="0" applyFont="1" applyFill="1" applyBorder="1" applyAlignment="1">
      <alignment horizontal="center" vertical="center"/>
    </xf>
    <xf numFmtId="0" fontId="14" fillId="37" borderId="3" xfId="0" applyFont="1" applyFill="1" applyBorder="1" applyAlignment="1">
      <alignment horizontal="center" vertical="center"/>
    </xf>
    <xf numFmtId="0" fontId="14" fillId="37" borderId="57" xfId="0" applyFont="1" applyFill="1" applyBorder="1">
      <alignment vertical="center"/>
    </xf>
    <xf numFmtId="0" fontId="14" fillId="37" borderId="2" xfId="0" applyFont="1" applyFill="1" applyBorder="1">
      <alignment vertical="center"/>
    </xf>
    <xf numFmtId="38" fontId="14" fillId="43" borderId="57" xfId="1" applyFont="1" applyFill="1" applyBorder="1" applyAlignment="1">
      <alignment vertical="center"/>
    </xf>
    <xf numFmtId="38" fontId="14" fillId="43" borderId="2" xfId="1" applyFont="1" applyFill="1" applyBorder="1" applyAlignment="1">
      <alignment vertical="center"/>
    </xf>
    <xf numFmtId="0" fontId="14" fillId="43" borderId="3" xfId="0" applyFont="1" applyFill="1" applyBorder="1" applyAlignment="1">
      <alignment horizontal="center" vertical="center"/>
    </xf>
    <xf numFmtId="0" fontId="14" fillId="43" borderId="57" xfId="0" applyFont="1" applyFill="1" applyBorder="1" applyAlignment="1">
      <alignment horizontal="center" vertical="center"/>
    </xf>
    <xf numFmtId="0" fontId="15" fillId="36" borderId="57" xfId="0" applyFont="1" applyFill="1" applyBorder="1">
      <alignment vertical="center"/>
    </xf>
    <xf numFmtId="38" fontId="15" fillId="36" borderId="8" xfId="1" applyFont="1" applyFill="1" applyBorder="1" applyAlignment="1">
      <alignment horizontal="center" vertical="center"/>
    </xf>
    <xf numFmtId="38" fontId="15" fillId="36" borderId="1" xfId="1" applyFont="1" applyFill="1" applyBorder="1" applyAlignment="1">
      <alignment horizontal="right" vertical="center"/>
    </xf>
    <xf numFmtId="0" fontId="15" fillId="36" borderId="9" xfId="0" applyFont="1" applyFill="1" applyBorder="1">
      <alignment vertical="center"/>
    </xf>
    <xf numFmtId="182" fontId="15" fillId="43" borderId="3" xfId="0" applyNumberFormat="1" applyFont="1" applyFill="1" applyBorder="1" applyAlignment="1">
      <alignment horizontal="center" vertical="center"/>
    </xf>
    <xf numFmtId="182" fontId="15" fillId="44" borderId="1" xfId="0" applyNumberFormat="1" applyFont="1" applyFill="1" applyBorder="1" applyAlignment="1">
      <alignment horizontal="center" vertical="center"/>
    </xf>
    <xf numFmtId="182" fontId="15" fillId="45" borderId="1" xfId="0" applyNumberFormat="1" applyFont="1" applyFill="1" applyBorder="1" applyAlignment="1">
      <alignment horizontal="center" vertical="center"/>
    </xf>
    <xf numFmtId="182" fontId="15" fillId="46" borderId="1" xfId="0" applyNumberFormat="1" applyFont="1" applyFill="1" applyBorder="1" applyAlignment="1">
      <alignment horizontal="center" vertical="center"/>
    </xf>
    <xf numFmtId="182" fontId="15" fillId="47" borderId="1" xfId="0" applyNumberFormat="1" applyFont="1" applyFill="1" applyBorder="1" applyAlignment="1">
      <alignment horizontal="center" vertical="center"/>
    </xf>
    <xf numFmtId="182" fontId="15" fillId="37" borderId="1" xfId="0" applyNumberFormat="1" applyFont="1" applyFill="1" applyBorder="1" applyAlignment="1">
      <alignment horizontal="center" vertical="center"/>
    </xf>
    <xf numFmtId="182" fontId="15" fillId="48" borderId="1" xfId="0" applyNumberFormat="1" applyFont="1" applyFill="1" applyBorder="1" applyAlignment="1">
      <alignment horizontal="center" vertical="center"/>
    </xf>
    <xf numFmtId="182" fontId="15" fillId="36" borderId="1" xfId="0" applyNumberFormat="1" applyFont="1" applyFill="1" applyBorder="1">
      <alignment vertical="center"/>
    </xf>
    <xf numFmtId="182" fontId="15" fillId="49" borderId="1" xfId="0" applyNumberFormat="1" applyFont="1" applyFill="1" applyBorder="1" applyAlignment="1">
      <alignment horizontal="center" vertical="center"/>
    </xf>
    <xf numFmtId="182" fontId="15" fillId="50" borderId="1" xfId="0" applyNumberFormat="1" applyFont="1" applyFill="1" applyBorder="1" applyAlignment="1">
      <alignment horizontal="center" vertical="center"/>
    </xf>
    <xf numFmtId="182" fontId="15" fillId="8" borderId="1" xfId="0" applyNumberFormat="1" applyFont="1" applyFill="1" applyBorder="1" applyAlignment="1">
      <alignment horizontal="center" vertical="center"/>
    </xf>
    <xf numFmtId="182" fontId="15" fillId="43" borderId="1" xfId="0" applyNumberFormat="1" applyFont="1" applyFill="1" applyBorder="1" applyAlignment="1">
      <alignment horizontal="center" vertical="center"/>
    </xf>
    <xf numFmtId="182" fontId="15" fillId="7" borderId="1" xfId="0" applyNumberFormat="1" applyFont="1" applyFill="1" applyBorder="1" applyAlignment="1">
      <alignment horizontal="center" vertical="center"/>
    </xf>
    <xf numFmtId="177" fontId="15" fillId="7" borderId="1" xfId="0" applyNumberFormat="1" applyFont="1" applyFill="1" applyBorder="1" applyAlignment="1">
      <alignment horizontal="center" vertical="center"/>
    </xf>
    <xf numFmtId="0" fontId="73" fillId="0" borderId="1" xfId="0" applyFont="1" applyBorder="1" applyAlignment="1">
      <alignment horizontal="center" vertical="center"/>
    </xf>
    <xf numFmtId="0" fontId="27" fillId="3" borderId="50" xfId="0" applyFont="1" applyFill="1" applyBorder="1">
      <alignment vertical="center"/>
    </xf>
    <xf numFmtId="0" fontId="27" fillId="3" borderId="80" xfId="0" applyFont="1" applyFill="1" applyBorder="1">
      <alignment vertical="center"/>
    </xf>
    <xf numFmtId="0" fontId="27" fillId="3" borderId="81" xfId="0" applyFont="1" applyFill="1" applyBorder="1">
      <alignment vertical="center"/>
    </xf>
    <xf numFmtId="0" fontId="27" fillId="3" borderId="82" xfId="0" applyFont="1" applyFill="1" applyBorder="1">
      <alignment vertical="center"/>
    </xf>
    <xf numFmtId="0" fontId="27" fillId="3" borderId="83" xfId="0" applyFont="1" applyFill="1" applyBorder="1">
      <alignment vertical="center"/>
    </xf>
    <xf numFmtId="0" fontId="27" fillId="3" borderId="84" xfId="0" applyFont="1" applyFill="1" applyBorder="1">
      <alignment vertical="center"/>
    </xf>
    <xf numFmtId="0" fontId="41" fillId="3" borderId="0" xfId="19" applyFont="1" applyFill="1">
      <alignment vertical="center"/>
    </xf>
    <xf numFmtId="0" fontId="27" fillId="3" borderId="85" xfId="0" applyFont="1" applyFill="1" applyBorder="1">
      <alignment vertical="center"/>
    </xf>
    <xf numFmtId="0" fontId="27" fillId="3" borderId="86" xfId="0" applyFont="1" applyFill="1" applyBorder="1">
      <alignment vertical="center"/>
    </xf>
    <xf numFmtId="0" fontId="34" fillId="3" borderId="0" xfId="0" applyFont="1" applyFill="1" applyAlignment="1" applyProtection="1">
      <alignment horizontal="left" vertical="center" indent="1"/>
      <protection locked="0"/>
    </xf>
    <xf numFmtId="0" fontId="38" fillId="3" borderId="83" xfId="0" applyFont="1" applyFill="1" applyBorder="1">
      <alignment vertical="center"/>
    </xf>
    <xf numFmtId="0" fontId="45" fillId="3" borderId="0" xfId="0" applyFont="1" applyFill="1">
      <alignment vertical="center"/>
    </xf>
    <xf numFmtId="0" fontId="28" fillId="3" borderId="0" xfId="0" applyFont="1" applyFill="1">
      <alignment vertical="center"/>
    </xf>
    <xf numFmtId="0" fontId="77" fillId="4" borderId="0" xfId="0" applyFont="1" applyFill="1">
      <alignment vertical="center"/>
    </xf>
    <xf numFmtId="0" fontId="54" fillId="4" borderId="0" xfId="0" applyFont="1" applyFill="1">
      <alignment vertical="center"/>
    </xf>
    <xf numFmtId="0" fontId="55" fillId="3" borderId="0" xfId="0" applyFont="1" applyFill="1" applyAlignment="1">
      <alignment horizontal="center" vertical="center"/>
    </xf>
    <xf numFmtId="0" fontId="38" fillId="3" borderId="83" xfId="0" applyFont="1" applyFill="1" applyBorder="1" applyAlignment="1">
      <alignment horizontal="left" vertical="center" indent="1"/>
    </xf>
    <xf numFmtId="0" fontId="38" fillId="3" borderId="83" xfId="0" applyFont="1" applyFill="1" applyBorder="1" applyAlignment="1">
      <alignment vertical="center" wrapText="1"/>
    </xf>
    <xf numFmtId="0" fontId="38" fillId="3" borderId="0" xfId="0" applyFont="1" applyFill="1" applyAlignment="1">
      <alignment vertical="center" wrapText="1"/>
    </xf>
    <xf numFmtId="0" fontId="38" fillId="3" borderId="85" xfId="0" applyFont="1" applyFill="1" applyBorder="1">
      <alignment vertical="center"/>
    </xf>
    <xf numFmtId="0" fontId="46" fillId="53" borderId="0" xfId="0" applyFont="1" applyFill="1" applyAlignment="1">
      <alignment horizontal="left" vertical="center" indent="1"/>
    </xf>
    <xf numFmtId="0" fontId="46" fillId="53" borderId="0" xfId="0" applyFont="1" applyFill="1">
      <alignment vertical="center"/>
    </xf>
    <xf numFmtId="0" fontId="27" fillId="53" borderId="0" xfId="0" applyFont="1" applyFill="1">
      <alignment vertical="center"/>
    </xf>
    <xf numFmtId="0" fontId="38" fillId="3" borderId="0" xfId="0" applyFont="1" applyFill="1" applyAlignment="1">
      <alignment horizontal="left" vertical="center" indent="1"/>
    </xf>
    <xf numFmtId="0" fontId="46" fillId="11" borderId="0" xfId="0" applyFont="1" applyFill="1" applyAlignment="1">
      <alignment horizontal="left" vertical="center" indent="1"/>
    </xf>
    <xf numFmtId="0" fontId="27" fillId="11" borderId="0" xfId="0" applyFont="1" applyFill="1">
      <alignment vertical="center"/>
    </xf>
    <xf numFmtId="0" fontId="46" fillId="26" borderId="0" xfId="0" applyFont="1" applyFill="1" applyAlignment="1">
      <alignment horizontal="left" vertical="center" indent="1"/>
    </xf>
    <xf numFmtId="0" fontId="27" fillId="26" borderId="0" xfId="0" applyFont="1" applyFill="1">
      <alignment vertical="center"/>
    </xf>
    <xf numFmtId="0" fontId="46" fillId="27" borderId="0" xfId="0" applyFont="1" applyFill="1" applyAlignment="1">
      <alignment horizontal="left" vertical="center" indent="1"/>
    </xf>
    <xf numFmtId="0" fontId="27" fillId="27" borderId="0" xfId="0" applyFont="1" applyFill="1">
      <alignment vertical="center"/>
    </xf>
    <xf numFmtId="0" fontId="46" fillId="54" borderId="0" xfId="0" applyFont="1" applyFill="1" applyAlignment="1">
      <alignment horizontal="left" vertical="center" indent="1"/>
    </xf>
    <xf numFmtId="0" fontId="27" fillId="54" borderId="0" xfId="0" applyFont="1" applyFill="1">
      <alignment vertical="center"/>
    </xf>
    <xf numFmtId="0" fontId="29" fillId="3" borderId="84" xfId="0" applyFont="1" applyFill="1" applyBorder="1">
      <alignment vertical="center"/>
    </xf>
    <xf numFmtId="0" fontId="0" fillId="3" borderId="83" xfId="0" applyFill="1" applyBorder="1">
      <alignment vertical="center"/>
    </xf>
    <xf numFmtId="0" fontId="49" fillId="4" borderId="0" xfId="0" applyFont="1" applyFill="1">
      <alignment vertical="center"/>
    </xf>
    <xf numFmtId="42" fontId="38" fillId="3" borderId="0" xfId="1" applyNumberFormat="1" applyFont="1" applyFill="1" applyBorder="1" applyAlignment="1" applyProtection="1">
      <alignment horizontal="center" vertical="center"/>
      <protection locked="0"/>
    </xf>
    <xf numFmtId="0" fontId="34" fillId="3" borderId="0" xfId="0" applyFont="1" applyFill="1">
      <alignment vertical="center"/>
    </xf>
    <xf numFmtId="0" fontId="33" fillId="3" borderId="0" xfId="0" applyFont="1" applyFill="1" applyAlignment="1">
      <alignment horizontal="left" vertical="center" indent="1"/>
    </xf>
    <xf numFmtId="0" fontId="79" fillId="3" borderId="0" xfId="0" applyFont="1" applyFill="1" applyAlignment="1"/>
    <xf numFmtId="0" fontId="79" fillId="3" borderId="12" xfId="0" applyFont="1" applyFill="1" applyBorder="1" applyAlignment="1"/>
    <xf numFmtId="0" fontId="53" fillId="31" borderId="0" xfId="0" applyFont="1" applyFill="1" applyAlignment="1">
      <alignment horizontal="left" vertical="center"/>
    </xf>
    <xf numFmtId="38" fontId="9" fillId="29" borderId="0" xfId="1" applyFont="1" applyFill="1" applyBorder="1" applyAlignment="1" applyProtection="1">
      <alignment horizontal="right" vertical="center"/>
    </xf>
    <xf numFmtId="38" fontId="9" fillId="29" borderId="0" xfId="1" applyFont="1" applyFill="1" applyBorder="1" applyProtection="1">
      <alignment vertical="center"/>
    </xf>
    <xf numFmtId="0" fontId="38" fillId="3" borderId="16" xfId="0" applyFont="1" applyFill="1" applyBorder="1" applyAlignment="1" applyProtection="1">
      <alignment horizontal="left" vertical="center" indent="1" shrinkToFit="1"/>
      <protection locked="0"/>
    </xf>
    <xf numFmtId="49" fontId="38" fillId="3" borderId="17" xfId="0" applyNumberFormat="1" applyFont="1" applyFill="1" applyBorder="1" applyAlignment="1" applyProtection="1">
      <alignment horizontal="left" vertical="center" indent="1"/>
      <protection locked="0"/>
    </xf>
    <xf numFmtId="49" fontId="38" fillId="3" borderId="17" xfId="0" applyNumberFormat="1" applyFont="1" applyFill="1" applyBorder="1" applyAlignment="1" applyProtection="1">
      <alignment horizontal="left" vertical="center" indent="1" shrinkToFit="1"/>
      <protection locked="0"/>
    </xf>
    <xf numFmtId="49" fontId="38" fillId="3" borderId="18" xfId="0" applyNumberFormat="1" applyFont="1" applyFill="1" applyBorder="1" applyAlignment="1" applyProtection="1">
      <alignment horizontal="left" vertical="center" indent="1" shrinkToFit="1"/>
      <protection locked="0"/>
    </xf>
    <xf numFmtId="0" fontId="46" fillId="34" borderId="93" xfId="0" applyFont="1" applyFill="1" applyBorder="1" applyAlignment="1" applyProtection="1">
      <alignment horizontal="center" vertical="center"/>
      <protection locked="0"/>
    </xf>
    <xf numFmtId="0" fontId="67" fillId="34" borderId="93" xfId="0" applyFont="1" applyFill="1" applyBorder="1" applyAlignment="1" applyProtection="1">
      <alignment horizontal="center" vertical="center"/>
      <protection locked="0"/>
    </xf>
    <xf numFmtId="0" fontId="46" fillId="29" borderId="93" xfId="0" applyFont="1" applyFill="1" applyBorder="1" applyAlignment="1" applyProtection="1">
      <alignment horizontal="center" vertical="center"/>
      <protection locked="0"/>
    </xf>
    <xf numFmtId="0" fontId="46" fillId="34" borderId="93" xfId="0" applyFont="1" applyFill="1" applyBorder="1">
      <alignment vertical="center"/>
    </xf>
    <xf numFmtId="0" fontId="68" fillId="34" borderId="93" xfId="0" applyFont="1" applyFill="1" applyBorder="1">
      <alignment vertical="center"/>
    </xf>
    <xf numFmtId="0" fontId="46" fillId="34" borderId="0" xfId="0" applyFont="1" applyFill="1">
      <alignment vertical="center"/>
    </xf>
    <xf numFmtId="0" fontId="46" fillId="34" borderId="93" xfId="0" applyFont="1" applyFill="1" applyBorder="1" applyAlignment="1">
      <alignment horizontal="left" vertical="center"/>
    </xf>
    <xf numFmtId="0" fontId="46" fillId="29" borderId="0" xfId="0" applyFont="1" applyFill="1">
      <alignment vertical="center"/>
    </xf>
    <xf numFmtId="0" fontId="46" fillId="29" borderId="93" xfId="0" applyFont="1" applyFill="1" applyBorder="1">
      <alignment vertical="center"/>
    </xf>
    <xf numFmtId="0" fontId="46" fillId="29" borderId="0" xfId="0" applyFont="1" applyFill="1" applyAlignment="1">
      <alignment horizontal="left" vertical="center"/>
    </xf>
    <xf numFmtId="38" fontId="46" fillId="29" borderId="0" xfId="1" applyFont="1" applyFill="1" applyBorder="1" applyAlignment="1" applyProtection="1">
      <alignment horizontal="left" vertical="center"/>
    </xf>
    <xf numFmtId="49" fontId="15" fillId="17" borderId="3" xfId="0" applyNumberFormat="1" applyFont="1" applyFill="1" applyBorder="1" applyAlignment="1">
      <alignment horizontal="left" vertical="center"/>
    </xf>
    <xf numFmtId="0" fontId="46" fillId="34" borderId="0" xfId="0" applyFont="1" applyFill="1" applyAlignment="1">
      <alignment horizontal="left" vertical="center"/>
    </xf>
    <xf numFmtId="0" fontId="56" fillId="4" borderId="0" xfId="0" applyFont="1" applyFill="1" applyAlignment="1">
      <alignment vertical="top"/>
    </xf>
    <xf numFmtId="0" fontId="27" fillId="55" borderId="0" xfId="0" applyFont="1" applyFill="1">
      <alignment vertical="center"/>
    </xf>
    <xf numFmtId="0" fontId="26" fillId="55" borderId="0" xfId="0" applyFont="1" applyFill="1">
      <alignment vertical="center"/>
    </xf>
    <xf numFmtId="0" fontId="53" fillId="55" borderId="0" xfId="0" applyFont="1" applyFill="1" applyAlignment="1">
      <alignment vertical="center" wrapText="1"/>
    </xf>
    <xf numFmtId="0" fontId="60" fillId="55" borderId="0" xfId="0" applyFont="1" applyFill="1">
      <alignment vertical="center"/>
    </xf>
    <xf numFmtId="0" fontId="63" fillId="56" borderId="16" xfId="0" applyFont="1" applyFill="1" applyBorder="1" applyAlignment="1">
      <alignment horizontal="center" vertical="center"/>
    </xf>
    <xf numFmtId="0" fontId="63" fillId="56" borderId="17" xfId="0" applyFont="1" applyFill="1" applyBorder="1" applyAlignment="1">
      <alignment horizontal="center" vertical="center"/>
    </xf>
    <xf numFmtId="0" fontId="63" fillId="56" borderId="18" xfId="0" applyFont="1" applyFill="1" applyBorder="1" applyAlignment="1">
      <alignment horizontal="center" vertical="center"/>
    </xf>
    <xf numFmtId="20" fontId="59" fillId="3" borderId="17" xfId="1" applyNumberFormat="1" applyFont="1" applyFill="1" applyBorder="1" applyAlignment="1" applyProtection="1">
      <alignment horizontal="center" vertical="center" shrinkToFit="1"/>
      <protection locked="0"/>
    </xf>
    <xf numFmtId="180" fontId="38" fillId="3" borderId="17" xfId="0" applyNumberFormat="1" applyFont="1" applyFill="1" applyBorder="1" applyAlignment="1" applyProtection="1">
      <alignment horizontal="left" vertical="center" indent="1" shrinkToFit="1"/>
      <protection locked="0"/>
    </xf>
    <xf numFmtId="0" fontId="27" fillId="55" borderId="0" xfId="0" applyFont="1" applyFill="1" applyAlignment="1">
      <alignment horizontal="center" vertical="center"/>
    </xf>
    <xf numFmtId="0" fontId="84" fillId="3" borderId="0" xfId="0" applyFont="1" applyFill="1">
      <alignment vertical="center"/>
    </xf>
    <xf numFmtId="0" fontId="35" fillId="55" borderId="0" xfId="0" applyFont="1" applyFill="1" applyAlignment="1">
      <alignment vertical="center" wrapText="1"/>
    </xf>
    <xf numFmtId="0" fontId="31" fillId="31" borderId="36" xfId="0" applyFont="1" applyFill="1" applyBorder="1" applyAlignment="1">
      <alignment horizontal="center" vertical="center"/>
    </xf>
    <xf numFmtId="176" fontId="83" fillId="3" borderId="16" xfId="0" applyNumberFormat="1" applyFont="1" applyFill="1" applyBorder="1" applyAlignment="1" applyProtection="1">
      <alignment horizontal="center" vertical="center"/>
      <protection locked="0"/>
    </xf>
    <xf numFmtId="176" fontId="83" fillId="3" borderId="17" xfId="0" applyNumberFormat="1" applyFont="1" applyFill="1" applyBorder="1" applyAlignment="1" applyProtection="1">
      <alignment horizontal="center" vertical="center"/>
      <protection locked="0"/>
    </xf>
    <xf numFmtId="0" fontId="27" fillId="3" borderId="21" xfId="0" applyFont="1" applyFill="1" applyBorder="1">
      <alignment vertical="center"/>
    </xf>
    <xf numFmtId="0" fontId="27" fillId="3" borderId="24" xfId="0" applyFont="1" applyFill="1" applyBorder="1">
      <alignment vertical="center"/>
    </xf>
    <xf numFmtId="0" fontId="27" fillId="3" borderId="94" xfId="0" applyFont="1" applyFill="1" applyBorder="1">
      <alignment vertical="center"/>
    </xf>
    <xf numFmtId="0" fontId="27" fillId="3" borderId="40" xfId="0" applyFont="1" applyFill="1" applyBorder="1">
      <alignment vertical="center"/>
    </xf>
    <xf numFmtId="183" fontId="33" fillId="22" borderId="95" xfId="0" applyNumberFormat="1" applyFont="1" applyFill="1" applyBorder="1" applyAlignment="1" applyProtection="1">
      <alignment horizontal="center" vertical="center"/>
      <protection locked="0"/>
    </xf>
    <xf numFmtId="184" fontId="33" fillId="3" borderId="96" xfId="0" applyNumberFormat="1" applyFont="1" applyFill="1" applyBorder="1" applyAlignment="1" applyProtection="1">
      <alignment horizontal="center" vertical="center"/>
      <protection locked="0"/>
    </xf>
    <xf numFmtId="0" fontId="60" fillId="55" borderId="0" xfId="0" applyFont="1" applyFill="1" applyProtection="1">
      <alignment vertical="center"/>
      <protection locked="0"/>
    </xf>
    <xf numFmtId="0" fontId="27" fillId="55" borderId="0" xfId="0" applyFont="1" applyFill="1" applyProtection="1">
      <alignment vertical="center"/>
      <protection locked="0"/>
    </xf>
    <xf numFmtId="0" fontId="82" fillId="4" borderId="0" xfId="0" applyFont="1" applyFill="1" applyAlignment="1">
      <alignment horizontal="center" vertical="center"/>
    </xf>
    <xf numFmtId="0" fontId="49" fillId="3" borderId="0" xfId="0" applyFont="1" applyFill="1">
      <alignment vertical="center"/>
    </xf>
    <xf numFmtId="0" fontId="82" fillId="3" borderId="0" xfId="0" applyFont="1" applyFill="1" applyAlignment="1">
      <alignment horizontal="center" vertical="center"/>
    </xf>
    <xf numFmtId="0" fontId="81" fillId="3" borderId="0" xfId="0" applyFont="1" applyFill="1" applyAlignment="1">
      <alignment horizontal="center" vertical="center"/>
    </xf>
    <xf numFmtId="0" fontId="64" fillId="3" borderId="0" xfId="0" applyFont="1" applyFill="1" applyAlignment="1">
      <alignment vertical="top"/>
    </xf>
    <xf numFmtId="0" fontId="90" fillId="3" borderId="0" xfId="0" applyFont="1" applyFill="1">
      <alignment vertical="center"/>
    </xf>
    <xf numFmtId="0" fontId="38" fillId="3" borderId="0" xfId="0" applyFont="1" applyFill="1" applyAlignment="1">
      <alignment horizontal="right" vertical="center" indent="1"/>
    </xf>
    <xf numFmtId="0" fontId="77" fillId="3" borderId="0" xfId="0" applyFont="1" applyFill="1" applyAlignment="1">
      <alignment horizontal="right" vertical="center"/>
    </xf>
    <xf numFmtId="0" fontId="38" fillId="3" borderId="12" xfId="0" applyFont="1" applyFill="1" applyBorder="1">
      <alignment vertical="center"/>
    </xf>
    <xf numFmtId="0" fontId="45" fillId="3" borderId="12" xfId="0" applyFont="1" applyFill="1" applyBorder="1">
      <alignment vertical="center"/>
    </xf>
    <xf numFmtId="0" fontId="88" fillId="3" borderId="12" xfId="0" applyFont="1" applyFill="1" applyBorder="1">
      <alignment vertical="center"/>
    </xf>
    <xf numFmtId="0" fontId="38" fillId="3" borderId="0" xfId="0" applyFont="1" applyFill="1" applyAlignment="1">
      <alignment horizontal="right" vertical="center"/>
    </xf>
    <xf numFmtId="0" fontId="38" fillId="3" borderId="0" xfId="0" applyFont="1" applyFill="1" applyAlignment="1">
      <alignment horizontal="left" vertical="center" indent="2"/>
    </xf>
    <xf numFmtId="0" fontId="44" fillId="4" borderId="0" xfId="0" applyFont="1" applyFill="1">
      <alignment vertical="center"/>
    </xf>
    <xf numFmtId="0" fontId="38" fillId="3" borderId="0" xfId="0" applyFont="1" applyFill="1" applyAlignment="1" applyProtection="1">
      <alignment horizontal="left" vertical="center" wrapText="1"/>
      <protection locked="0"/>
    </xf>
    <xf numFmtId="0" fontId="35" fillId="34" borderId="0" xfId="0" applyFont="1" applyFill="1" applyAlignment="1">
      <alignment vertical="center" wrapText="1"/>
    </xf>
    <xf numFmtId="0" fontId="54" fillId="32" borderId="0" xfId="0" applyFont="1" applyFill="1" applyAlignment="1">
      <alignment horizontal="right" vertical="center"/>
    </xf>
    <xf numFmtId="0" fontId="54" fillId="32" borderId="0" xfId="0" applyFont="1" applyFill="1" applyAlignment="1">
      <alignment horizontal="right" vertical="center" wrapText="1"/>
    </xf>
    <xf numFmtId="0" fontId="27" fillId="32" borderId="21" xfId="0" applyFont="1" applyFill="1" applyBorder="1">
      <alignment vertical="center"/>
    </xf>
    <xf numFmtId="49" fontId="38" fillId="3" borderId="23" xfId="0" applyNumberFormat="1" applyFont="1" applyFill="1" applyBorder="1" applyAlignment="1" applyProtection="1">
      <alignment vertical="center" shrinkToFit="1"/>
      <protection locked="0"/>
    </xf>
    <xf numFmtId="49" fontId="38" fillId="3" borderId="24" xfId="0" applyNumberFormat="1" applyFont="1" applyFill="1" applyBorder="1" applyAlignment="1" applyProtection="1">
      <alignment horizontal="right" vertical="center" shrinkToFit="1"/>
      <protection locked="0"/>
    </xf>
    <xf numFmtId="49" fontId="38" fillId="3" borderId="25" xfId="0" applyNumberFormat="1" applyFont="1" applyFill="1" applyBorder="1" applyAlignment="1" applyProtection="1">
      <alignment horizontal="center" vertical="center" shrinkToFit="1"/>
      <protection locked="0"/>
    </xf>
    <xf numFmtId="0" fontId="35" fillId="32" borderId="0" xfId="0" applyFont="1" applyFill="1" applyAlignment="1">
      <alignment vertical="center" wrapText="1"/>
    </xf>
    <xf numFmtId="0" fontId="56" fillId="32" borderId="0" xfId="0" applyFont="1" applyFill="1" applyAlignment="1">
      <alignment horizontal="left" vertical="center" indent="1"/>
    </xf>
    <xf numFmtId="0" fontId="27" fillId="3" borderId="22" xfId="0" applyFont="1" applyFill="1" applyBorder="1">
      <alignment vertical="center"/>
    </xf>
    <xf numFmtId="49" fontId="38" fillId="3" borderId="37" xfId="0" applyNumberFormat="1" applyFont="1" applyFill="1" applyBorder="1" applyProtection="1">
      <alignment vertical="center"/>
      <protection locked="0"/>
    </xf>
    <xf numFmtId="49" fontId="38" fillId="3" borderId="42" xfId="0" applyNumberFormat="1" applyFont="1" applyFill="1" applyBorder="1" applyProtection="1">
      <alignment vertical="center"/>
      <protection locked="0"/>
    </xf>
    <xf numFmtId="49" fontId="38" fillId="3" borderId="38" xfId="0" applyNumberFormat="1" applyFont="1" applyFill="1" applyBorder="1" applyProtection="1">
      <alignment vertical="center"/>
      <protection locked="0"/>
    </xf>
    <xf numFmtId="0" fontId="27" fillId="3" borderId="24" xfId="0" applyFont="1" applyFill="1" applyBorder="1" applyAlignment="1">
      <alignment horizontal="right" vertical="center"/>
    </xf>
    <xf numFmtId="0" fontId="37" fillId="32" borderId="0" xfId="0" applyFont="1" applyFill="1" applyAlignment="1"/>
    <xf numFmtId="49" fontId="38" fillId="3" borderId="21" xfId="0" applyNumberFormat="1" applyFont="1" applyFill="1" applyBorder="1" applyAlignment="1" applyProtection="1">
      <alignment vertical="center" shrinkToFit="1"/>
      <protection locked="0"/>
    </xf>
    <xf numFmtId="49" fontId="38" fillId="3" borderId="22" xfId="0" applyNumberFormat="1" applyFont="1" applyFill="1" applyBorder="1" applyAlignment="1" applyProtection="1">
      <alignment vertical="center" shrinkToFit="1"/>
      <protection locked="0"/>
    </xf>
    <xf numFmtId="49" fontId="38" fillId="3" borderId="19" xfId="0" applyNumberFormat="1" applyFont="1" applyFill="1" applyBorder="1" applyAlignment="1" applyProtection="1">
      <alignment vertical="center" shrinkToFit="1"/>
      <protection locked="0"/>
    </xf>
    <xf numFmtId="49" fontId="38" fillId="3" borderId="94" xfId="0" applyNumberFormat="1" applyFont="1" applyFill="1" applyBorder="1" applyAlignment="1" applyProtection="1">
      <alignment vertical="center" shrinkToFit="1"/>
      <protection locked="0"/>
    </xf>
    <xf numFmtId="49" fontId="38" fillId="3" borderId="20" xfId="0" applyNumberFormat="1" applyFont="1" applyFill="1" applyBorder="1" applyAlignment="1" applyProtection="1">
      <alignment vertical="center" shrinkToFit="1"/>
      <protection locked="0"/>
    </xf>
    <xf numFmtId="49" fontId="38" fillId="3" borderId="0" xfId="0" applyNumberFormat="1" applyFont="1" applyFill="1" applyAlignment="1" applyProtection="1">
      <alignment vertical="center" shrinkToFit="1"/>
      <protection locked="0"/>
    </xf>
    <xf numFmtId="49" fontId="38" fillId="3" borderId="101" xfId="0" applyNumberFormat="1" applyFont="1" applyFill="1" applyBorder="1">
      <alignment vertical="center"/>
    </xf>
    <xf numFmtId="49" fontId="38" fillId="3" borderId="63" xfId="0" applyNumberFormat="1" applyFont="1" applyFill="1" applyBorder="1">
      <alignment vertical="center"/>
    </xf>
    <xf numFmtId="0" fontId="38" fillId="3" borderId="43" xfId="0" applyFont="1" applyFill="1" applyBorder="1">
      <alignment vertical="center"/>
    </xf>
    <xf numFmtId="0" fontId="38" fillId="3" borderId="45" xfId="0" applyFont="1" applyFill="1" applyBorder="1">
      <alignment vertical="center"/>
    </xf>
    <xf numFmtId="0" fontId="38" fillId="3" borderId="53" xfId="0" applyFont="1" applyFill="1" applyBorder="1">
      <alignment vertical="center"/>
    </xf>
    <xf numFmtId="0" fontId="27" fillId="3" borderId="39" xfId="0" applyFont="1" applyFill="1" applyBorder="1">
      <alignment vertical="center"/>
    </xf>
    <xf numFmtId="0" fontId="27" fillId="3" borderId="41" xfId="0" applyFont="1" applyFill="1" applyBorder="1">
      <alignment vertical="center"/>
    </xf>
    <xf numFmtId="49" fontId="15" fillId="10" borderId="1" xfId="0" applyNumberFormat="1" applyFont="1" applyFill="1" applyBorder="1">
      <alignment vertical="center"/>
    </xf>
    <xf numFmtId="49" fontId="15" fillId="19" borderId="1" xfId="0" applyNumberFormat="1" applyFont="1" applyFill="1" applyBorder="1">
      <alignment vertical="center"/>
    </xf>
    <xf numFmtId="0" fontId="53" fillId="29" borderId="0" xfId="0" applyFont="1" applyFill="1" applyAlignment="1">
      <alignment horizontal="left" vertical="center" wrapText="1" indent="3"/>
    </xf>
    <xf numFmtId="0" fontId="60" fillId="31" borderId="0" xfId="0" applyFont="1" applyFill="1">
      <alignment vertical="center"/>
    </xf>
    <xf numFmtId="49" fontId="38" fillId="31" borderId="21" xfId="0" applyNumberFormat="1" applyFont="1" applyFill="1" applyBorder="1" applyAlignment="1" applyProtection="1">
      <alignment vertical="center" shrinkToFit="1"/>
      <protection locked="0"/>
    </xf>
    <xf numFmtId="0" fontId="37" fillId="31" borderId="0" xfId="0" applyFont="1" applyFill="1">
      <alignment vertical="center"/>
    </xf>
    <xf numFmtId="0" fontId="32" fillId="31" borderId="0" xfId="0" applyFont="1" applyFill="1" applyAlignment="1" applyProtection="1">
      <alignment horizontal="left" vertical="top"/>
      <protection locked="0"/>
    </xf>
    <xf numFmtId="0" fontId="31" fillId="7" borderId="18" xfId="0" applyFont="1" applyFill="1" applyBorder="1" applyAlignment="1">
      <alignment horizontal="center" vertical="center"/>
    </xf>
    <xf numFmtId="0" fontId="31" fillId="7" borderId="36" xfId="0" applyFont="1" applyFill="1" applyBorder="1" applyAlignment="1">
      <alignment horizontal="center" vertical="center"/>
    </xf>
    <xf numFmtId="0" fontId="31" fillId="7" borderId="16" xfId="0" applyFont="1" applyFill="1" applyBorder="1" applyAlignment="1">
      <alignment horizontal="center" vertical="center" wrapText="1"/>
    </xf>
    <xf numFmtId="0" fontId="31" fillId="7" borderId="102" xfId="2" applyFont="1" applyFill="1" applyBorder="1" applyAlignment="1">
      <alignment horizontal="center" vertical="center"/>
    </xf>
    <xf numFmtId="0" fontId="35" fillId="29" borderId="0" xfId="0" applyFont="1" applyFill="1" applyAlignment="1">
      <alignment vertical="center" wrapText="1"/>
    </xf>
    <xf numFmtId="0" fontId="96" fillId="34" borderId="0" xfId="0" applyFont="1" applyFill="1" applyAlignment="1">
      <alignment horizontal="right" vertical="center" indent="1"/>
    </xf>
    <xf numFmtId="0" fontId="97" fillId="29" borderId="0" xfId="0" applyFont="1" applyFill="1" applyAlignment="1">
      <alignment horizontal="right" vertical="center"/>
    </xf>
    <xf numFmtId="0" fontId="37" fillId="31" borderId="0" xfId="0" applyFont="1" applyFill="1" applyAlignment="1">
      <alignment horizontal="left" vertical="center" shrinkToFit="1"/>
    </xf>
    <xf numFmtId="0" fontId="38" fillId="31" borderId="21" xfId="0" applyFont="1" applyFill="1" applyBorder="1" applyAlignment="1" applyProtection="1">
      <alignment vertical="center" shrinkToFit="1"/>
      <protection locked="0"/>
    </xf>
    <xf numFmtId="180" fontId="27" fillId="31" borderId="21" xfId="0" applyNumberFormat="1" applyFont="1" applyFill="1" applyBorder="1" applyAlignment="1" applyProtection="1">
      <alignment vertical="center" shrinkToFit="1"/>
      <protection locked="0"/>
    </xf>
    <xf numFmtId="0" fontId="38" fillId="3" borderId="19" xfId="0" applyFont="1" applyFill="1" applyBorder="1" applyProtection="1">
      <alignment vertical="center"/>
      <protection locked="0"/>
    </xf>
    <xf numFmtId="0" fontId="38" fillId="3" borderId="94" xfId="0" applyFont="1" applyFill="1" applyBorder="1" applyProtection="1">
      <alignment vertical="center"/>
      <protection locked="0"/>
    </xf>
    <xf numFmtId="0" fontId="38" fillId="3" borderId="23" xfId="0" applyFont="1" applyFill="1" applyBorder="1" applyProtection="1">
      <alignment vertical="center"/>
      <protection locked="0"/>
    </xf>
    <xf numFmtId="0" fontId="38" fillId="3" borderId="24" xfId="0" applyFont="1" applyFill="1" applyBorder="1" applyProtection="1">
      <alignment vertical="center"/>
      <protection locked="0"/>
    </xf>
    <xf numFmtId="49" fontId="38" fillId="31" borderId="21" xfId="0" applyNumberFormat="1" applyFont="1" applyFill="1" applyBorder="1" applyProtection="1">
      <alignment vertical="center"/>
      <protection locked="0"/>
    </xf>
    <xf numFmtId="0" fontId="38" fillId="31" borderId="21" xfId="0" applyFont="1" applyFill="1" applyBorder="1" applyProtection="1">
      <alignment vertical="center"/>
      <protection locked="0"/>
    </xf>
    <xf numFmtId="49" fontId="38" fillId="31" borderId="21" xfId="0" applyNumberFormat="1" applyFont="1" applyFill="1" applyBorder="1" applyAlignment="1" applyProtection="1">
      <alignment horizontal="center" vertical="center" shrinkToFit="1"/>
      <protection locked="0"/>
    </xf>
    <xf numFmtId="49" fontId="38" fillId="3" borderId="24" xfId="0" applyNumberFormat="1" applyFont="1" applyFill="1" applyBorder="1" applyAlignment="1" applyProtection="1">
      <alignment vertical="center" shrinkToFit="1"/>
      <protection locked="0"/>
    </xf>
    <xf numFmtId="0" fontId="53" fillId="29" borderId="0" xfId="0" applyFont="1" applyFill="1">
      <alignment vertical="center"/>
    </xf>
    <xf numFmtId="0" fontId="38" fillId="3" borderId="19" xfId="0" applyFont="1" applyFill="1" applyBorder="1">
      <alignment vertical="center"/>
    </xf>
    <xf numFmtId="0" fontId="38" fillId="3" borderId="94" xfId="0" applyFont="1" applyFill="1" applyBorder="1">
      <alignment vertical="center"/>
    </xf>
    <xf numFmtId="0" fontId="38" fillId="3" borderId="20" xfId="0" applyFont="1" applyFill="1" applyBorder="1">
      <alignment vertical="center"/>
    </xf>
    <xf numFmtId="0" fontId="38" fillId="3" borderId="21" xfId="0" applyFont="1" applyFill="1" applyBorder="1">
      <alignment vertical="center"/>
    </xf>
    <xf numFmtId="0" fontId="38" fillId="3" borderId="22" xfId="0" applyFont="1" applyFill="1" applyBorder="1">
      <alignment vertical="center"/>
    </xf>
    <xf numFmtId="0" fontId="38" fillId="3" borderId="23" xfId="0" applyFont="1" applyFill="1" applyBorder="1">
      <alignment vertical="center"/>
    </xf>
    <xf numFmtId="0" fontId="38" fillId="3" borderId="24" xfId="0" applyFont="1" applyFill="1" applyBorder="1">
      <alignment vertical="center"/>
    </xf>
    <xf numFmtId="0" fontId="38" fillId="3" borderId="25" xfId="0" applyFont="1" applyFill="1" applyBorder="1">
      <alignment vertical="center"/>
    </xf>
    <xf numFmtId="0" fontId="35" fillId="31" borderId="0" xfId="0" applyFont="1" applyFill="1" applyAlignment="1">
      <alignment vertical="center" wrapText="1"/>
    </xf>
    <xf numFmtId="0" fontId="56" fillId="31" borderId="0" xfId="0" applyFont="1" applyFill="1">
      <alignment vertical="center"/>
    </xf>
    <xf numFmtId="0" fontId="56" fillId="31" borderId="0" xfId="0" applyFont="1" applyFill="1" applyAlignment="1">
      <alignment horizontal="left" vertical="center" indent="1"/>
    </xf>
    <xf numFmtId="0" fontId="98" fillId="29" borderId="0" xfId="0" applyFont="1" applyFill="1">
      <alignment vertical="center"/>
    </xf>
    <xf numFmtId="0" fontId="46" fillId="29" borderId="93" xfId="0" applyFont="1" applyFill="1" applyBorder="1" applyAlignment="1">
      <alignment horizontal="left" vertical="center"/>
    </xf>
    <xf numFmtId="0" fontId="46" fillId="29" borderId="0" xfId="0" applyFont="1" applyFill="1" applyAlignment="1">
      <alignment horizontal="center" vertical="center"/>
    </xf>
    <xf numFmtId="179" fontId="99" fillId="3" borderId="29" xfId="0" applyNumberFormat="1" applyFont="1" applyFill="1" applyBorder="1" applyAlignment="1">
      <alignment horizontal="right" vertical="center"/>
    </xf>
    <xf numFmtId="0" fontId="46" fillId="55" borderId="93" xfId="0" applyFont="1" applyFill="1" applyBorder="1">
      <alignment vertical="center"/>
    </xf>
    <xf numFmtId="38" fontId="46" fillId="55" borderId="93" xfId="1" applyFont="1" applyFill="1" applyBorder="1" applyAlignment="1" applyProtection="1">
      <alignment horizontal="right" vertical="center" indent="1"/>
    </xf>
    <xf numFmtId="0" fontId="27" fillId="3" borderId="27" xfId="0" applyFont="1" applyFill="1" applyBorder="1" applyProtection="1">
      <alignment vertical="center"/>
      <protection locked="0"/>
    </xf>
    <xf numFmtId="0" fontId="30" fillId="32" borderId="109" xfId="0" applyFont="1" applyFill="1" applyBorder="1" applyAlignment="1">
      <alignment vertical="top"/>
    </xf>
    <xf numFmtId="0" fontId="27" fillId="32" borderId="109" xfId="0" applyFont="1" applyFill="1" applyBorder="1">
      <alignment vertical="center"/>
    </xf>
    <xf numFmtId="179" fontId="99" fillId="3" borderId="27" xfId="0" applyNumberFormat="1" applyFont="1" applyFill="1" applyBorder="1" applyAlignment="1">
      <alignment horizontal="center" vertical="center"/>
    </xf>
    <xf numFmtId="179" fontId="99" fillId="3" borderId="28" xfId="0" applyNumberFormat="1" applyFont="1" applyFill="1" applyBorder="1" applyAlignment="1">
      <alignment horizontal="right" vertical="center"/>
    </xf>
    <xf numFmtId="179" fontId="99" fillId="3" borderId="110" xfId="0" applyNumberFormat="1" applyFont="1" applyFill="1" applyBorder="1" applyAlignment="1">
      <alignment horizontal="center" vertical="center"/>
    </xf>
    <xf numFmtId="179" fontId="99" fillId="3" borderId="111" xfId="0" applyNumberFormat="1" applyFont="1" applyFill="1" applyBorder="1" applyAlignment="1">
      <alignment horizontal="right" vertical="center"/>
    </xf>
    <xf numFmtId="179" fontId="99" fillId="3" borderId="112" xfId="0" applyNumberFormat="1" applyFont="1" applyFill="1" applyBorder="1" applyAlignment="1">
      <alignment horizontal="right" vertical="center"/>
    </xf>
    <xf numFmtId="0" fontId="27" fillId="3" borderId="113" xfId="0" applyFont="1" applyFill="1" applyBorder="1" applyProtection="1">
      <alignment vertical="center"/>
      <protection locked="0"/>
    </xf>
    <xf numFmtId="179" fontId="99" fillId="3" borderId="114" xfId="0" applyNumberFormat="1" applyFont="1" applyFill="1" applyBorder="1" applyAlignment="1">
      <alignment horizontal="right" vertical="center"/>
    </xf>
    <xf numFmtId="179" fontId="99" fillId="3" borderId="115" xfId="0" applyNumberFormat="1" applyFont="1" applyFill="1" applyBorder="1" applyAlignment="1">
      <alignment horizontal="right" vertical="center"/>
    </xf>
    <xf numFmtId="179" fontId="99" fillId="3" borderId="113" xfId="0" applyNumberFormat="1" applyFont="1" applyFill="1" applyBorder="1" applyAlignment="1">
      <alignment horizontal="center" vertical="center"/>
    </xf>
    <xf numFmtId="179" fontId="65" fillId="56" borderId="27" xfId="0" applyNumberFormat="1" applyFont="1" applyFill="1" applyBorder="1" applyAlignment="1">
      <alignment horizontal="center" vertical="center"/>
    </xf>
    <xf numFmtId="179" fontId="65" fillId="56" borderId="28" xfId="0" applyNumberFormat="1" applyFont="1" applyFill="1" applyBorder="1" applyAlignment="1">
      <alignment horizontal="center" vertical="center"/>
    </xf>
    <xf numFmtId="179" fontId="65" fillId="56" borderId="29" xfId="0" applyNumberFormat="1" applyFont="1" applyFill="1" applyBorder="1" applyAlignment="1">
      <alignment horizontal="center" vertical="center"/>
    </xf>
    <xf numFmtId="179" fontId="30" fillId="3" borderId="28" xfId="0" applyNumberFormat="1" applyFont="1" applyFill="1" applyBorder="1" applyAlignment="1">
      <alignment horizontal="center" vertical="center"/>
    </xf>
    <xf numFmtId="179" fontId="30" fillId="3" borderId="114" xfId="0" applyNumberFormat="1" applyFont="1" applyFill="1" applyBorder="1" applyAlignment="1">
      <alignment horizontal="center" vertical="center"/>
    </xf>
    <xf numFmtId="179" fontId="30" fillId="3" borderId="111" xfId="0" applyNumberFormat="1" applyFont="1" applyFill="1" applyBorder="1" applyAlignment="1">
      <alignment horizontal="center" vertical="center"/>
    </xf>
    <xf numFmtId="179" fontId="99" fillId="3" borderId="28" xfId="0" applyNumberFormat="1" applyFont="1" applyFill="1" applyBorder="1" applyAlignment="1" applyProtection="1">
      <alignment horizontal="right" vertical="center"/>
      <protection locked="0"/>
    </xf>
    <xf numFmtId="179" fontId="99" fillId="3" borderId="29" xfId="0" applyNumberFormat="1" applyFont="1" applyFill="1" applyBorder="1" applyAlignment="1" applyProtection="1">
      <alignment horizontal="right" vertical="center"/>
      <protection locked="0"/>
    </xf>
    <xf numFmtId="179" fontId="65" fillId="56" borderId="41" xfId="0" applyNumberFormat="1" applyFont="1" applyFill="1" applyBorder="1" applyAlignment="1">
      <alignment horizontal="center" vertical="center"/>
    </xf>
    <xf numFmtId="0" fontId="64" fillId="3" borderId="116" xfId="0" applyFont="1" applyFill="1" applyBorder="1" applyAlignment="1">
      <alignment horizontal="center" vertical="center"/>
    </xf>
    <xf numFmtId="0" fontId="64" fillId="32" borderId="0" xfId="0" applyFont="1" applyFill="1" applyAlignment="1">
      <alignment horizontal="right" vertical="center"/>
    </xf>
    <xf numFmtId="38" fontId="67" fillId="55" borderId="0" xfId="1" applyFont="1" applyFill="1" applyAlignment="1" applyProtection="1">
      <alignment horizontal="center" vertical="center"/>
      <protection locked="0"/>
    </xf>
    <xf numFmtId="0" fontId="67" fillId="55" borderId="0" xfId="0" applyFont="1" applyFill="1" applyAlignment="1" applyProtection="1">
      <alignment horizontal="left" vertical="center"/>
      <protection locked="0"/>
    </xf>
    <xf numFmtId="0" fontId="46" fillId="55" borderId="93" xfId="0" applyFont="1" applyFill="1" applyBorder="1" applyAlignment="1" applyProtection="1">
      <alignment horizontal="center" vertical="center"/>
      <protection locked="0"/>
    </xf>
    <xf numFmtId="38" fontId="46" fillId="55" borderId="93" xfId="1" applyFont="1" applyFill="1" applyBorder="1" applyAlignment="1" applyProtection="1">
      <alignment horizontal="right" vertical="center" indent="1"/>
      <protection locked="0"/>
    </xf>
    <xf numFmtId="0" fontId="65" fillId="55" borderId="0" xfId="0" applyFont="1" applyFill="1">
      <alignment vertical="center"/>
    </xf>
    <xf numFmtId="0" fontId="64" fillId="55" borderId="0" xfId="0" applyFont="1" applyFill="1">
      <alignment vertical="center"/>
    </xf>
    <xf numFmtId="0" fontId="27" fillId="55" borderId="0" xfId="0" applyFont="1" applyFill="1" applyAlignment="1" applyProtection="1">
      <alignment horizontal="center" vertical="center"/>
      <protection locked="0"/>
    </xf>
    <xf numFmtId="0" fontId="87" fillId="55" borderId="0" xfId="20" applyFont="1" applyFill="1" applyAlignment="1">
      <alignment horizontal="center" vertical="center" wrapText="1"/>
    </xf>
    <xf numFmtId="0" fontId="87" fillId="55" borderId="0" xfId="20" applyFont="1" applyFill="1" applyAlignment="1">
      <alignment horizontal="center" vertical="center"/>
    </xf>
    <xf numFmtId="0" fontId="65" fillId="55" borderId="0" xfId="0" applyFont="1" applyFill="1" applyAlignment="1">
      <alignment horizontal="center" vertical="top" wrapText="1"/>
    </xf>
    <xf numFmtId="0" fontId="65" fillId="55" borderId="0" xfId="0" applyFont="1" applyFill="1" applyAlignment="1">
      <alignment horizontal="center" vertical="top"/>
    </xf>
    <xf numFmtId="0" fontId="87" fillId="34" borderId="0" xfId="20" applyFont="1" applyFill="1" applyAlignment="1">
      <alignment horizontal="center" vertical="center" wrapText="1"/>
    </xf>
    <xf numFmtId="0" fontId="87" fillId="34" borderId="0" xfId="20" applyFont="1" applyFill="1" applyAlignment="1">
      <alignment horizontal="center" vertical="center"/>
    </xf>
    <xf numFmtId="0" fontId="87" fillId="29" borderId="0" xfId="20" applyFont="1" applyFill="1" applyAlignment="1">
      <alignment horizontal="center" vertical="center" wrapText="1"/>
    </xf>
    <xf numFmtId="0" fontId="87" fillId="29" borderId="0" xfId="20" applyFont="1" applyFill="1" applyAlignment="1">
      <alignment horizontal="center" vertical="center"/>
    </xf>
    <xf numFmtId="0" fontId="65" fillId="34" borderId="0" xfId="0" applyFont="1" applyFill="1" applyAlignment="1">
      <alignment horizontal="center" vertical="top" wrapText="1"/>
    </xf>
    <xf numFmtId="0" fontId="65" fillId="34" borderId="0" xfId="0" applyFont="1" applyFill="1" applyAlignment="1">
      <alignment horizontal="center" vertical="top"/>
    </xf>
    <xf numFmtId="0" fontId="65" fillId="29" borderId="0" xfId="0" applyFont="1" applyFill="1" applyAlignment="1">
      <alignment horizontal="center" vertical="top" wrapText="1"/>
    </xf>
    <xf numFmtId="0" fontId="65" fillId="29" borderId="0" xfId="0" applyFont="1" applyFill="1" applyAlignment="1">
      <alignment horizontal="center" vertical="top"/>
    </xf>
    <xf numFmtId="5" fontId="59" fillId="3" borderId="37" xfId="0" applyNumberFormat="1" applyFont="1" applyFill="1" applyBorder="1" applyAlignment="1" applyProtection="1">
      <alignment horizontal="left" vertical="center" indent="1" shrinkToFit="1"/>
      <protection locked="0"/>
    </xf>
    <xf numFmtId="5" fontId="59" fillId="3" borderId="42" xfId="0" applyNumberFormat="1" applyFont="1" applyFill="1" applyBorder="1" applyAlignment="1" applyProtection="1">
      <alignment horizontal="left" vertical="center" indent="1" shrinkToFit="1"/>
      <protection locked="0"/>
    </xf>
    <xf numFmtId="5" fontId="59" fillId="3" borderId="38" xfId="0" applyNumberFormat="1" applyFont="1" applyFill="1" applyBorder="1" applyAlignment="1" applyProtection="1">
      <alignment horizontal="left" vertical="center" indent="1" shrinkToFit="1"/>
      <protection locked="0"/>
    </xf>
    <xf numFmtId="38" fontId="59" fillId="3" borderId="43" xfId="1" applyFont="1" applyFill="1" applyBorder="1" applyAlignment="1" applyProtection="1">
      <alignment horizontal="left" vertical="center" indent="1"/>
      <protection locked="0"/>
    </xf>
    <xf numFmtId="38" fontId="59" fillId="3" borderId="47" xfId="1" applyFont="1" applyFill="1" applyBorder="1" applyAlignment="1" applyProtection="1">
      <alignment horizontal="left" vertical="center" indent="1"/>
      <protection locked="0"/>
    </xf>
    <xf numFmtId="38" fontId="59" fillId="3" borderId="44" xfId="1" applyFont="1" applyFill="1" applyBorder="1" applyAlignment="1" applyProtection="1">
      <alignment horizontal="left" vertical="center" indent="1"/>
      <protection locked="0"/>
    </xf>
    <xf numFmtId="38" fontId="59" fillId="3" borderId="43" xfId="1" applyFont="1" applyFill="1" applyBorder="1" applyAlignment="1" applyProtection="1">
      <alignment vertical="center"/>
      <protection locked="0"/>
    </xf>
    <xf numFmtId="38" fontId="59" fillId="3" borderId="47" xfId="1" applyFont="1" applyFill="1" applyBorder="1" applyAlignment="1" applyProtection="1">
      <alignment vertical="center"/>
      <protection locked="0"/>
    </xf>
    <xf numFmtId="38" fontId="59" fillId="3" borderId="44" xfId="1" applyFont="1" applyFill="1" applyBorder="1" applyAlignment="1" applyProtection="1">
      <alignment vertical="center"/>
      <protection locked="0"/>
    </xf>
    <xf numFmtId="38" fontId="59" fillId="3" borderId="45" xfId="1" applyFont="1" applyFill="1" applyBorder="1" applyAlignment="1" applyProtection="1">
      <alignment vertical="center"/>
      <protection locked="0"/>
    </xf>
    <xf numFmtId="38" fontId="59" fillId="3" borderId="53" xfId="1" applyFont="1" applyFill="1" applyBorder="1" applyAlignment="1" applyProtection="1">
      <alignment vertical="center"/>
      <protection locked="0"/>
    </xf>
    <xf numFmtId="38" fontId="59" fillId="3" borderId="46" xfId="1" applyFont="1" applyFill="1" applyBorder="1" applyAlignment="1" applyProtection="1">
      <alignment vertical="center"/>
      <protection locked="0"/>
    </xf>
    <xf numFmtId="0" fontId="32" fillId="3" borderId="19" xfId="0" applyFont="1" applyFill="1" applyBorder="1" applyAlignment="1">
      <alignment horizontal="center" vertical="top"/>
    </xf>
    <xf numFmtId="0" fontId="32" fillId="3" borderId="94" xfId="0" applyFont="1" applyFill="1" applyBorder="1" applyAlignment="1">
      <alignment horizontal="center" vertical="top"/>
    </xf>
    <xf numFmtId="0" fontId="32" fillId="3" borderId="20" xfId="0" applyFont="1" applyFill="1" applyBorder="1" applyAlignment="1">
      <alignment horizontal="center" vertical="top"/>
    </xf>
    <xf numFmtId="0" fontId="32" fillId="3" borderId="21" xfId="0" applyFont="1" applyFill="1" applyBorder="1" applyAlignment="1">
      <alignment horizontal="center" vertical="top"/>
    </xf>
    <xf numFmtId="0" fontId="32" fillId="3" borderId="0" xfId="0" applyFont="1" applyFill="1" applyAlignment="1">
      <alignment horizontal="center" vertical="top"/>
    </xf>
    <xf numFmtId="0" fontId="32" fillId="3" borderId="22" xfId="0" applyFont="1" applyFill="1" applyBorder="1" applyAlignment="1">
      <alignment horizontal="center" vertical="top"/>
    </xf>
    <xf numFmtId="0" fontId="32" fillId="3" borderId="23" xfId="0" applyFont="1" applyFill="1" applyBorder="1" applyAlignment="1">
      <alignment horizontal="center" vertical="top"/>
    </xf>
    <xf numFmtId="0" fontId="32" fillId="3" borderId="24" xfId="0" applyFont="1" applyFill="1" applyBorder="1" applyAlignment="1">
      <alignment horizontal="center" vertical="top"/>
    </xf>
    <xf numFmtId="0" fontId="32" fillId="3" borderId="25" xfId="0" applyFont="1" applyFill="1" applyBorder="1" applyAlignment="1">
      <alignment horizontal="center" vertical="top"/>
    </xf>
    <xf numFmtId="0" fontId="27" fillId="3" borderId="19" xfId="0" applyFont="1" applyFill="1" applyBorder="1" applyAlignment="1">
      <alignment horizontal="center" vertical="center"/>
    </xf>
    <xf numFmtId="0" fontId="27" fillId="3" borderId="94" xfId="0" applyFont="1" applyFill="1" applyBorder="1" applyAlignment="1">
      <alignment horizontal="center" vertical="center"/>
    </xf>
    <xf numFmtId="0" fontId="27" fillId="3" borderId="20" xfId="0" applyFont="1" applyFill="1" applyBorder="1" applyAlignment="1">
      <alignment horizontal="center" vertical="center"/>
    </xf>
    <xf numFmtId="0" fontId="27" fillId="3" borderId="21" xfId="0" applyFont="1" applyFill="1" applyBorder="1" applyAlignment="1">
      <alignment horizontal="center" vertical="center"/>
    </xf>
    <xf numFmtId="0" fontId="27" fillId="3" borderId="0" xfId="0" applyFont="1" applyFill="1" applyAlignment="1">
      <alignment horizontal="center" vertical="center"/>
    </xf>
    <xf numFmtId="0" fontId="27" fillId="3" borderId="22" xfId="0" applyFont="1" applyFill="1" applyBorder="1" applyAlignment="1">
      <alignment horizontal="center" vertical="center"/>
    </xf>
    <xf numFmtId="0" fontId="27" fillId="3" borderId="23" xfId="0" applyFont="1" applyFill="1" applyBorder="1" applyAlignment="1">
      <alignment horizontal="center" vertical="center"/>
    </xf>
    <xf numFmtId="0" fontId="27" fillId="3" borderId="24" xfId="0" applyFont="1" applyFill="1" applyBorder="1" applyAlignment="1">
      <alignment horizontal="center" vertical="center"/>
    </xf>
    <xf numFmtId="0" fontId="27" fillId="3" borderId="25" xfId="0" applyFont="1" applyFill="1" applyBorder="1" applyAlignment="1">
      <alignment horizontal="center" vertical="center"/>
    </xf>
    <xf numFmtId="38" fontId="34" fillId="32" borderId="39" xfId="1" applyFont="1" applyFill="1" applyBorder="1">
      <alignment vertical="center"/>
    </xf>
    <xf numFmtId="38" fontId="34" fillId="32" borderId="41" xfId="1" applyFont="1" applyFill="1" applyBorder="1">
      <alignment vertical="center"/>
    </xf>
    <xf numFmtId="38" fontId="61" fillId="32" borderId="39" xfId="1" applyFont="1" applyFill="1" applyBorder="1">
      <alignment vertical="center"/>
    </xf>
    <xf numFmtId="38" fontId="61" fillId="32" borderId="41" xfId="1" applyFont="1" applyFill="1" applyBorder="1">
      <alignment vertical="center"/>
    </xf>
    <xf numFmtId="38" fontId="31" fillId="5" borderId="39" xfId="1" applyFont="1" applyFill="1" applyBorder="1" applyAlignment="1">
      <alignment horizontal="left" vertical="center" indent="1"/>
    </xf>
    <xf numFmtId="38" fontId="31" fillId="5" borderId="41" xfId="1" applyFont="1" applyFill="1" applyBorder="1" applyAlignment="1">
      <alignment horizontal="left" vertical="center" indent="1"/>
    </xf>
    <xf numFmtId="0" fontId="86" fillId="34" borderId="0" xfId="20" applyFont="1" applyFill="1" applyAlignment="1" applyProtection="1">
      <alignment horizontal="left" vertical="center"/>
      <protection locked="0"/>
    </xf>
    <xf numFmtId="0" fontId="38" fillId="3" borderId="37" xfId="0" applyFont="1" applyFill="1" applyBorder="1" applyAlignment="1" applyProtection="1">
      <alignment horizontal="left" vertical="center" indent="1" shrinkToFit="1"/>
      <protection locked="0"/>
    </xf>
    <xf numFmtId="0" fontId="38" fillId="3" borderId="42" xfId="0" applyFont="1" applyFill="1" applyBorder="1" applyAlignment="1" applyProtection="1">
      <alignment horizontal="left" vertical="center" indent="1" shrinkToFit="1"/>
      <protection locked="0"/>
    </xf>
    <xf numFmtId="0" fontId="38" fillId="3" borderId="38" xfId="0" applyFont="1" applyFill="1" applyBorder="1" applyAlignment="1" applyProtection="1">
      <alignment horizontal="left" vertical="center" indent="1" shrinkToFit="1"/>
      <protection locked="0"/>
    </xf>
    <xf numFmtId="0" fontId="38" fillId="3" borderId="43" xfId="0" applyFont="1" applyFill="1" applyBorder="1" applyAlignment="1" applyProtection="1">
      <alignment horizontal="left" vertical="center" indent="1" shrinkToFit="1"/>
      <protection locked="0"/>
    </xf>
    <xf numFmtId="0" fontId="38" fillId="3" borderId="47" xfId="0" applyFont="1" applyFill="1" applyBorder="1" applyAlignment="1" applyProtection="1">
      <alignment horizontal="left" vertical="center" indent="1" shrinkToFit="1"/>
      <protection locked="0"/>
    </xf>
    <xf numFmtId="0" fontId="38" fillId="3" borderId="44" xfId="0" applyFont="1" applyFill="1" applyBorder="1" applyAlignment="1" applyProtection="1">
      <alignment horizontal="left" vertical="center" indent="1" shrinkToFit="1"/>
      <protection locked="0"/>
    </xf>
    <xf numFmtId="180" fontId="27" fillId="3" borderId="43" xfId="0" applyNumberFormat="1" applyFont="1" applyFill="1" applyBorder="1" applyAlignment="1" applyProtection="1">
      <alignment horizontal="left" vertical="center" indent="1" shrinkToFit="1"/>
      <protection locked="0"/>
    </xf>
    <xf numFmtId="180" fontId="27" fillId="3" borderId="47" xfId="0" applyNumberFormat="1" applyFont="1" applyFill="1" applyBorder="1" applyAlignment="1" applyProtection="1">
      <alignment horizontal="left" vertical="center" indent="1" shrinkToFit="1"/>
      <protection locked="0"/>
    </xf>
    <xf numFmtId="180" fontId="27" fillId="3" borderId="44" xfId="0" applyNumberFormat="1" applyFont="1" applyFill="1" applyBorder="1" applyAlignment="1" applyProtection="1">
      <alignment horizontal="left" vertical="center" indent="1" shrinkToFit="1"/>
      <protection locked="0"/>
    </xf>
    <xf numFmtId="49" fontId="38" fillId="3" borderId="43" xfId="0" applyNumberFormat="1" applyFont="1" applyFill="1" applyBorder="1" applyAlignment="1" applyProtection="1">
      <alignment horizontal="left" vertical="center" indent="1" shrinkToFit="1"/>
      <protection locked="0"/>
    </xf>
    <xf numFmtId="49" fontId="38" fillId="3" borderId="47" xfId="0" applyNumberFormat="1" applyFont="1" applyFill="1" applyBorder="1" applyAlignment="1" applyProtection="1">
      <alignment horizontal="left" vertical="center" indent="1" shrinkToFit="1"/>
      <protection locked="0"/>
    </xf>
    <xf numFmtId="49" fontId="38" fillId="3" borderId="44" xfId="0" applyNumberFormat="1" applyFont="1" applyFill="1" applyBorder="1" applyAlignment="1" applyProtection="1">
      <alignment horizontal="left" vertical="center" indent="1" shrinkToFit="1"/>
      <protection locked="0"/>
    </xf>
    <xf numFmtId="49" fontId="38" fillId="3" borderId="45" xfId="0" applyNumberFormat="1" applyFont="1" applyFill="1" applyBorder="1" applyAlignment="1" applyProtection="1">
      <alignment horizontal="left" vertical="center" indent="1" shrinkToFit="1"/>
      <protection locked="0"/>
    </xf>
    <xf numFmtId="49" fontId="38" fillId="3" borderId="53" xfId="0" applyNumberFormat="1" applyFont="1" applyFill="1" applyBorder="1" applyAlignment="1" applyProtection="1">
      <alignment horizontal="left" vertical="center" indent="1" shrinkToFit="1"/>
      <protection locked="0"/>
    </xf>
    <xf numFmtId="49" fontId="38" fillId="3" borderId="46" xfId="0" applyNumberFormat="1" applyFont="1" applyFill="1" applyBorder="1" applyAlignment="1" applyProtection="1">
      <alignment horizontal="left" vertical="center" indent="1" shrinkToFit="1"/>
      <protection locked="0"/>
    </xf>
    <xf numFmtId="0" fontId="31" fillId="5" borderId="36" xfId="0" applyFont="1" applyFill="1" applyBorder="1">
      <alignment vertical="center"/>
    </xf>
    <xf numFmtId="0" fontId="26" fillId="34" borderId="0" xfId="0" applyFont="1" applyFill="1" applyAlignment="1">
      <alignment horizontal="left" vertical="center"/>
    </xf>
    <xf numFmtId="0" fontId="31" fillId="5" borderId="39" xfId="0" applyFont="1" applyFill="1" applyBorder="1" applyAlignment="1">
      <alignment horizontal="center" vertical="center"/>
    </xf>
    <xf numFmtId="0" fontId="31" fillId="5" borderId="41" xfId="0" applyFont="1" applyFill="1" applyBorder="1" applyAlignment="1">
      <alignment horizontal="center" vertical="center"/>
    </xf>
    <xf numFmtId="0" fontId="63" fillId="33" borderId="16" xfId="0" applyFont="1" applyFill="1" applyBorder="1" applyAlignment="1">
      <alignment horizontal="center" vertical="top" wrapText="1"/>
    </xf>
    <xf numFmtId="0" fontId="63" fillId="33" borderId="17" xfId="0" applyFont="1" applyFill="1" applyBorder="1" applyAlignment="1">
      <alignment horizontal="center" vertical="top" wrapText="1"/>
    </xf>
    <xf numFmtId="0" fontId="63" fillId="33" borderId="16" xfId="0" applyFont="1" applyFill="1" applyBorder="1" applyAlignment="1">
      <alignment horizontal="center" vertical="center"/>
    </xf>
    <xf numFmtId="0" fontId="63" fillId="33" borderId="17" xfId="0" applyFont="1" applyFill="1" applyBorder="1" applyAlignment="1">
      <alignment horizontal="center" vertical="center"/>
    </xf>
    <xf numFmtId="0" fontId="63" fillId="33" borderId="18" xfId="0" applyFont="1" applyFill="1" applyBorder="1" applyAlignment="1">
      <alignment horizontal="center" vertical="center"/>
    </xf>
    <xf numFmtId="0" fontId="95" fillId="3" borderId="19" xfId="0" applyFont="1" applyFill="1" applyBorder="1" applyAlignment="1" applyProtection="1">
      <alignment horizontal="center" vertical="center"/>
      <protection locked="0"/>
    </xf>
    <xf numFmtId="0" fontId="95" fillId="3" borderId="94" xfId="0" applyFont="1" applyFill="1" applyBorder="1" applyAlignment="1" applyProtection="1">
      <alignment horizontal="center" vertical="center"/>
      <protection locked="0"/>
    </xf>
    <xf numFmtId="0" fontId="95" fillId="3" borderId="20" xfId="0" applyFont="1" applyFill="1" applyBorder="1" applyAlignment="1" applyProtection="1">
      <alignment horizontal="center" vertical="center"/>
      <protection locked="0"/>
    </xf>
    <xf numFmtId="0" fontId="95" fillId="3" borderId="21" xfId="0" applyFont="1" applyFill="1" applyBorder="1" applyAlignment="1" applyProtection="1">
      <alignment horizontal="center" vertical="center"/>
      <protection locked="0"/>
    </xf>
    <xf numFmtId="0" fontId="95" fillId="3" borderId="0" xfId="0" applyFont="1" applyFill="1" applyAlignment="1" applyProtection="1">
      <alignment horizontal="center" vertical="center"/>
      <protection locked="0"/>
    </xf>
    <xf numFmtId="0" fontId="95" fillId="3" borderId="22" xfId="0" applyFont="1" applyFill="1" applyBorder="1" applyAlignment="1" applyProtection="1">
      <alignment horizontal="center" vertical="center"/>
      <protection locked="0"/>
    </xf>
    <xf numFmtId="0" fontId="95" fillId="3" borderId="23" xfId="0" applyFont="1" applyFill="1" applyBorder="1" applyAlignment="1" applyProtection="1">
      <alignment horizontal="center" vertical="center"/>
      <protection locked="0"/>
    </xf>
    <xf numFmtId="0" fontId="95" fillId="3" borderId="24" xfId="0" applyFont="1" applyFill="1" applyBorder="1" applyAlignment="1" applyProtection="1">
      <alignment horizontal="center" vertical="center"/>
      <protection locked="0"/>
    </xf>
    <xf numFmtId="0" fontId="95" fillId="3" borderId="25" xfId="0" applyFont="1" applyFill="1" applyBorder="1" applyAlignment="1" applyProtection="1">
      <alignment horizontal="center" vertical="center"/>
      <protection locked="0"/>
    </xf>
    <xf numFmtId="0" fontId="38" fillId="3" borderId="45" xfId="0" applyFont="1" applyFill="1" applyBorder="1" applyAlignment="1" applyProtection="1">
      <alignment horizontal="left" vertical="center" indent="1" shrinkToFit="1"/>
      <protection locked="0"/>
    </xf>
    <xf numFmtId="0" fontId="38" fillId="3" borderId="53" xfId="0" applyFont="1" applyFill="1" applyBorder="1" applyAlignment="1" applyProtection="1">
      <alignment horizontal="left" vertical="center" indent="1" shrinkToFit="1"/>
      <protection locked="0"/>
    </xf>
    <xf numFmtId="0" fontId="38" fillId="3" borderId="46" xfId="0" applyFont="1" applyFill="1" applyBorder="1" applyAlignment="1" applyProtection="1">
      <alignment horizontal="left" vertical="center" indent="1" shrinkToFit="1"/>
      <protection locked="0"/>
    </xf>
    <xf numFmtId="0" fontId="63" fillId="33" borderId="45" xfId="0" applyFont="1" applyFill="1" applyBorder="1" applyAlignment="1">
      <alignment horizontal="center" vertical="center"/>
    </xf>
    <xf numFmtId="0" fontId="63" fillId="33" borderId="46" xfId="0" applyFont="1" applyFill="1" applyBorder="1" applyAlignment="1">
      <alignment horizontal="center" vertical="center"/>
    </xf>
    <xf numFmtId="176" fontId="27" fillId="32" borderId="24" xfId="0" applyNumberFormat="1" applyFont="1" applyFill="1" applyBorder="1" applyAlignment="1">
      <alignment horizontal="center" vertical="center"/>
    </xf>
    <xf numFmtId="176" fontId="27" fillId="32" borderId="40" xfId="0" applyNumberFormat="1" applyFont="1" applyFill="1" applyBorder="1" applyAlignment="1">
      <alignment horizontal="center" vertical="center"/>
    </xf>
    <xf numFmtId="176" fontId="57" fillId="32" borderId="24" xfId="0" applyNumberFormat="1" applyFont="1" applyFill="1" applyBorder="1" applyAlignment="1">
      <alignment horizontal="center" vertical="center"/>
    </xf>
    <xf numFmtId="176" fontId="57" fillId="32" borderId="40" xfId="0" applyNumberFormat="1" applyFont="1" applyFill="1" applyBorder="1" applyAlignment="1">
      <alignment horizontal="center" vertical="center"/>
    </xf>
    <xf numFmtId="0" fontId="53" fillId="34" borderId="0" xfId="0" applyFont="1" applyFill="1" applyAlignment="1">
      <alignment horizontal="left" vertical="center" indent="1"/>
    </xf>
    <xf numFmtId="176" fontId="27" fillId="3" borderId="37" xfId="0" applyNumberFormat="1" applyFont="1" applyFill="1" applyBorder="1" applyAlignment="1" applyProtection="1">
      <alignment horizontal="left" vertical="center" indent="1"/>
      <protection locked="0"/>
    </xf>
    <xf numFmtId="176" fontId="27" fillId="3" borderId="42" xfId="0" applyNumberFormat="1" applyFont="1" applyFill="1" applyBorder="1" applyAlignment="1" applyProtection="1">
      <alignment horizontal="left" vertical="center" indent="1"/>
      <protection locked="0"/>
    </xf>
    <xf numFmtId="176" fontId="27" fillId="3" borderId="38" xfId="0" applyNumberFormat="1" applyFont="1" applyFill="1" applyBorder="1" applyAlignment="1" applyProtection="1">
      <alignment horizontal="left" vertical="center" indent="1"/>
      <protection locked="0"/>
    </xf>
    <xf numFmtId="20" fontId="59" fillId="3" borderId="45" xfId="1" applyNumberFormat="1" applyFont="1" applyFill="1" applyBorder="1" applyAlignment="1" applyProtection="1">
      <alignment horizontal="left" vertical="center" indent="1" shrinkToFit="1"/>
      <protection locked="0"/>
    </xf>
    <xf numFmtId="20" fontId="59" fillId="3" borderId="53" xfId="1" applyNumberFormat="1" applyFont="1" applyFill="1" applyBorder="1" applyAlignment="1" applyProtection="1">
      <alignment horizontal="left" vertical="center" indent="1" shrinkToFit="1"/>
      <protection locked="0"/>
    </xf>
    <xf numFmtId="20" fontId="59" fillId="3" borderId="46" xfId="1" applyNumberFormat="1" applyFont="1" applyFill="1" applyBorder="1" applyAlignment="1" applyProtection="1">
      <alignment horizontal="left" vertical="center" indent="1" shrinkToFit="1"/>
      <protection locked="0"/>
    </xf>
    <xf numFmtId="49" fontId="38" fillId="3" borderId="37" xfId="0" applyNumberFormat="1" applyFont="1" applyFill="1" applyBorder="1" applyAlignment="1" applyProtection="1">
      <alignment horizontal="left" vertical="center" indent="1"/>
      <protection locked="0"/>
    </xf>
    <xf numFmtId="49" fontId="38" fillId="3" borderId="42" xfId="0" applyNumberFormat="1" applyFont="1" applyFill="1" applyBorder="1" applyAlignment="1" applyProtection="1">
      <alignment horizontal="left" vertical="center" indent="1"/>
      <protection locked="0"/>
    </xf>
    <xf numFmtId="49" fontId="38" fillId="3" borderId="38" xfId="0" applyNumberFormat="1" applyFont="1" applyFill="1" applyBorder="1" applyAlignment="1" applyProtection="1">
      <alignment horizontal="left" vertical="center" indent="1"/>
      <protection locked="0"/>
    </xf>
    <xf numFmtId="49" fontId="38" fillId="3" borderId="43" xfId="0" applyNumberFormat="1" applyFont="1" applyFill="1" applyBorder="1" applyAlignment="1" applyProtection="1">
      <alignment horizontal="left" vertical="center" indent="1"/>
      <protection locked="0"/>
    </xf>
    <xf numFmtId="49" fontId="38" fillId="3" borderId="47" xfId="0" applyNumberFormat="1" applyFont="1" applyFill="1" applyBorder="1" applyAlignment="1" applyProtection="1">
      <alignment horizontal="left" vertical="center" indent="1"/>
      <protection locked="0"/>
    </xf>
    <xf numFmtId="49" fontId="38" fillId="3" borderId="44" xfId="0" applyNumberFormat="1" applyFont="1" applyFill="1" applyBorder="1" applyAlignment="1" applyProtection="1">
      <alignment horizontal="left" vertical="center" indent="1"/>
      <protection locked="0"/>
    </xf>
    <xf numFmtId="0" fontId="38" fillId="3" borderId="45" xfId="0" applyFont="1" applyFill="1" applyBorder="1" applyAlignment="1" applyProtection="1">
      <alignment horizontal="left" vertical="center" indent="1"/>
      <protection locked="0"/>
    </xf>
    <xf numFmtId="0" fontId="38" fillId="3" borderId="53" xfId="0" applyFont="1" applyFill="1" applyBorder="1" applyAlignment="1" applyProtection="1">
      <alignment horizontal="left" vertical="center" indent="1"/>
      <protection locked="0"/>
    </xf>
    <xf numFmtId="0" fontId="38" fillId="3" borderId="46" xfId="0" applyFont="1" applyFill="1" applyBorder="1" applyAlignment="1" applyProtection="1">
      <alignment horizontal="left" vertical="center" indent="1"/>
      <protection locked="0"/>
    </xf>
    <xf numFmtId="0" fontId="63" fillId="33" borderId="37" xfId="0" applyFont="1" applyFill="1" applyBorder="1" applyAlignment="1">
      <alignment horizontal="center" vertical="center"/>
    </xf>
    <xf numFmtId="0" fontId="63" fillId="33" borderId="38" xfId="0" applyFont="1" applyFill="1" applyBorder="1" applyAlignment="1">
      <alignment horizontal="center" vertical="center"/>
    </xf>
    <xf numFmtId="0" fontId="37" fillId="32" borderId="24" xfId="0" applyFont="1" applyFill="1" applyBorder="1" applyAlignment="1">
      <alignment horizontal="left" vertical="center" shrinkToFit="1"/>
    </xf>
    <xf numFmtId="0" fontId="63" fillId="33" borderId="43" xfId="0" applyFont="1" applyFill="1" applyBorder="1" applyAlignment="1">
      <alignment horizontal="center" vertical="center"/>
    </xf>
    <xf numFmtId="0" fontId="63" fillId="33" borderId="44" xfId="0" applyFont="1" applyFill="1" applyBorder="1" applyAlignment="1">
      <alignment horizontal="center" vertical="center"/>
    </xf>
    <xf numFmtId="0" fontId="35" fillId="34" borderId="0" xfId="0" applyFont="1" applyFill="1" applyAlignment="1">
      <alignment horizontal="center" vertical="center" wrapText="1"/>
    </xf>
    <xf numFmtId="38" fontId="51" fillId="32" borderId="39" xfId="1" applyFont="1" applyFill="1" applyBorder="1" applyAlignment="1">
      <alignment horizontal="center" vertical="center"/>
    </xf>
    <xf numFmtId="38" fontId="51" fillId="32" borderId="41" xfId="1" applyFont="1" applyFill="1" applyBorder="1" applyAlignment="1">
      <alignment horizontal="center" vertical="center"/>
    </xf>
    <xf numFmtId="38" fontId="31" fillId="5" borderId="36" xfId="0" applyNumberFormat="1" applyFont="1" applyFill="1" applyBorder="1">
      <alignment vertical="center"/>
    </xf>
    <xf numFmtId="38" fontId="31" fillId="32" borderId="39" xfId="1" applyFont="1" applyFill="1" applyBorder="1" applyAlignment="1">
      <alignment horizontal="center" vertical="center" shrinkToFit="1"/>
    </xf>
    <xf numFmtId="38" fontId="31" fillId="32" borderId="41" xfId="1" applyFont="1" applyFill="1" applyBorder="1" applyAlignment="1">
      <alignment horizontal="center" vertical="center" shrinkToFit="1"/>
    </xf>
    <xf numFmtId="38" fontId="51" fillId="32" borderId="39" xfId="1" applyFont="1" applyFill="1" applyBorder="1" applyAlignment="1">
      <alignment horizontal="center" vertical="center" shrinkToFit="1"/>
    </xf>
    <xf numFmtId="38" fontId="51" fillId="32" borderId="41" xfId="1" applyFont="1" applyFill="1" applyBorder="1" applyAlignment="1">
      <alignment horizontal="center" vertical="center" shrinkToFit="1"/>
    </xf>
    <xf numFmtId="38" fontId="31" fillId="32" borderId="39" xfId="1" applyFont="1" applyFill="1" applyBorder="1" applyAlignment="1">
      <alignment horizontal="center" vertical="center"/>
    </xf>
    <xf numFmtId="38" fontId="31" fillId="32" borderId="41" xfId="1" applyFont="1" applyFill="1" applyBorder="1" applyAlignment="1">
      <alignment horizontal="center" vertical="center"/>
    </xf>
    <xf numFmtId="0" fontId="32" fillId="30" borderId="0" xfId="0" applyFont="1" applyFill="1">
      <alignment vertical="center"/>
    </xf>
    <xf numFmtId="0" fontId="31" fillId="30" borderId="0" xfId="0" applyFont="1" applyFill="1">
      <alignment vertical="center"/>
    </xf>
    <xf numFmtId="0" fontId="36" fillId="28" borderId="0" xfId="0" applyFont="1" applyFill="1">
      <alignment vertical="center"/>
    </xf>
    <xf numFmtId="0" fontId="27" fillId="3" borderId="19" xfId="0" applyFont="1" applyFill="1" applyBorder="1" applyAlignment="1" applyProtection="1">
      <alignment horizontal="left" vertical="top" wrapText="1"/>
      <protection locked="0"/>
    </xf>
    <xf numFmtId="0" fontId="27" fillId="3" borderId="94" xfId="0" applyFont="1" applyFill="1" applyBorder="1" applyAlignment="1" applyProtection="1">
      <alignment horizontal="left" vertical="top" wrapText="1"/>
      <protection locked="0"/>
    </xf>
    <xf numFmtId="0" fontId="27" fillId="3" borderId="20" xfId="0" applyFont="1" applyFill="1" applyBorder="1" applyAlignment="1" applyProtection="1">
      <alignment horizontal="left" vertical="top" wrapText="1"/>
      <protection locked="0"/>
    </xf>
    <xf numFmtId="0" fontId="27" fillId="3" borderId="21" xfId="0" applyFont="1" applyFill="1" applyBorder="1" applyAlignment="1" applyProtection="1">
      <alignment horizontal="left" vertical="top" wrapText="1"/>
      <protection locked="0"/>
    </xf>
    <xf numFmtId="0" fontId="27" fillId="3" borderId="0" xfId="0" applyFont="1" applyFill="1" applyAlignment="1" applyProtection="1">
      <alignment horizontal="left" vertical="top" wrapText="1"/>
      <protection locked="0"/>
    </xf>
    <xf numFmtId="0" fontId="27" fillId="3" borderId="22" xfId="0" applyFont="1" applyFill="1" applyBorder="1" applyAlignment="1" applyProtection="1">
      <alignment horizontal="left" vertical="top" wrapText="1"/>
      <protection locked="0"/>
    </xf>
    <xf numFmtId="0" fontId="27" fillId="3" borderId="23" xfId="0" applyFont="1" applyFill="1" applyBorder="1" applyAlignment="1" applyProtection="1">
      <alignment horizontal="left" vertical="top" wrapText="1"/>
      <protection locked="0"/>
    </xf>
    <xf numFmtId="0" fontId="27" fillId="3" borderId="24" xfId="0" applyFont="1" applyFill="1" applyBorder="1" applyAlignment="1" applyProtection="1">
      <alignment horizontal="left" vertical="top" wrapText="1"/>
      <protection locked="0"/>
    </xf>
    <xf numFmtId="0" fontId="27" fillId="3" borderId="25" xfId="0" applyFont="1" applyFill="1" applyBorder="1" applyAlignment="1" applyProtection="1">
      <alignment horizontal="left" vertical="top" wrapText="1"/>
      <protection locked="0"/>
    </xf>
    <xf numFmtId="0" fontId="38" fillId="3" borderId="19" xfId="0" applyFont="1" applyFill="1" applyBorder="1" applyAlignment="1">
      <alignment horizontal="center" vertical="center"/>
    </xf>
    <xf numFmtId="0" fontId="38" fillId="3" borderId="94" xfId="0" applyFont="1" applyFill="1" applyBorder="1" applyAlignment="1">
      <alignment horizontal="center" vertical="center"/>
    </xf>
    <xf numFmtId="0" fontId="38" fillId="3" borderId="20" xfId="0" applyFont="1" applyFill="1" applyBorder="1" applyAlignment="1">
      <alignment horizontal="center" vertical="center"/>
    </xf>
    <xf numFmtId="0" fontId="38" fillId="3" borderId="21" xfId="0" applyFont="1" applyFill="1" applyBorder="1" applyAlignment="1">
      <alignment horizontal="center" vertical="center"/>
    </xf>
    <xf numFmtId="0" fontId="38" fillId="3" borderId="0" xfId="0" applyFont="1" applyFill="1" applyAlignment="1">
      <alignment horizontal="center" vertical="center"/>
    </xf>
    <xf numFmtId="0" fontId="38" fillId="3" borderId="22" xfId="0" applyFont="1" applyFill="1" applyBorder="1" applyAlignment="1">
      <alignment horizontal="center" vertical="center"/>
    </xf>
    <xf numFmtId="0" fontId="38" fillId="3" borderId="23" xfId="0" applyFont="1" applyFill="1" applyBorder="1" applyAlignment="1">
      <alignment horizontal="center" vertical="center"/>
    </xf>
    <xf numFmtId="0" fontId="38" fillId="3" borderId="24" xfId="0" applyFont="1" applyFill="1" applyBorder="1" applyAlignment="1">
      <alignment horizontal="center" vertical="center"/>
    </xf>
    <xf numFmtId="0" fontId="38" fillId="3" borderId="25" xfId="0" applyFont="1" applyFill="1" applyBorder="1" applyAlignment="1">
      <alignment horizontal="center" vertical="center"/>
    </xf>
    <xf numFmtId="0" fontId="63" fillId="33" borderId="49" xfId="0" applyFont="1" applyFill="1" applyBorder="1" applyAlignment="1">
      <alignment horizontal="center" vertical="center"/>
    </xf>
    <xf numFmtId="0" fontId="63" fillId="33" borderId="48" xfId="0" applyFont="1" applyFill="1" applyBorder="1" applyAlignment="1">
      <alignment horizontal="center" vertical="center"/>
    </xf>
    <xf numFmtId="0" fontId="63" fillId="33" borderId="26" xfId="0" applyFont="1" applyFill="1" applyBorder="1" applyAlignment="1">
      <alignment horizontal="center" vertical="center"/>
    </xf>
    <xf numFmtId="0" fontId="63" fillId="33" borderId="19" xfId="0" applyFont="1" applyFill="1" applyBorder="1" applyAlignment="1">
      <alignment horizontal="center" vertical="center"/>
    </xf>
    <xf numFmtId="0" fontId="63" fillId="33" borderId="20" xfId="0" applyFont="1" applyFill="1" applyBorder="1" applyAlignment="1">
      <alignment horizontal="center" vertical="center"/>
    </xf>
    <xf numFmtId="0" fontId="63" fillId="33" borderId="21" xfId="0" applyFont="1" applyFill="1" applyBorder="1" applyAlignment="1">
      <alignment horizontal="center" vertical="center"/>
    </xf>
    <xf numFmtId="0" fontId="63" fillId="33" borderId="22" xfId="0" applyFont="1" applyFill="1" applyBorder="1" applyAlignment="1">
      <alignment horizontal="center" vertical="center"/>
    </xf>
    <xf numFmtId="0" fontId="63" fillId="33" borderId="23" xfId="0" applyFont="1" applyFill="1" applyBorder="1" applyAlignment="1">
      <alignment horizontal="center" vertical="center"/>
    </xf>
    <xf numFmtId="0" fontId="63" fillId="33" borderId="25" xfId="0" applyFont="1" applyFill="1" applyBorder="1" applyAlignment="1">
      <alignment horizontal="center" vertical="center"/>
    </xf>
    <xf numFmtId="0" fontId="63" fillId="33" borderId="39" xfId="0" applyFont="1" applyFill="1" applyBorder="1" applyAlignment="1">
      <alignment horizontal="center" vertical="center"/>
    </xf>
    <xf numFmtId="0" fontId="63" fillId="33" borderId="41" xfId="0" applyFont="1" applyFill="1" applyBorder="1" applyAlignment="1">
      <alignment horizontal="center" vertical="center"/>
    </xf>
    <xf numFmtId="49" fontId="38" fillId="3" borderId="24" xfId="0" applyNumberFormat="1" applyFont="1" applyFill="1" applyBorder="1" applyAlignment="1" applyProtection="1">
      <alignment horizontal="center" vertical="center" shrinkToFit="1"/>
      <protection locked="0"/>
    </xf>
    <xf numFmtId="0" fontId="38" fillId="3" borderId="19" xfId="0" applyFont="1" applyFill="1" applyBorder="1" applyAlignment="1" applyProtection="1">
      <alignment horizontal="center" vertical="center"/>
      <protection locked="0"/>
    </xf>
    <xf numFmtId="0" fontId="38" fillId="3" borderId="94" xfId="0" applyFont="1" applyFill="1" applyBorder="1" applyAlignment="1" applyProtection="1">
      <alignment horizontal="center" vertical="center"/>
      <protection locked="0"/>
    </xf>
    <xf numFmtId="0" fontId="38" fillId="3" borderId="20" xfId="0" applyFont="1" applyFill="1" applyBorder="1" applyAlignment="1" applyProtection="1">
      <alignment horizontal="center" vertical="center"/>
      <protection locked="0"/>
    </xf>
    <xf numFmtId="0" fontId="38" fillId="3" borderId="23" xfId="0" applyFont="1" applyFill="1" applyBorder="1" applyAlignment="1" applyProtection="1">
      <alignment horizontal="center" vertical="center"/>
      <protection locked="0"/>
    </xf>
    <xf numFmtId="0" fontId="38" fillId="3" borderId="24" xfId="0" applyFont="1" applyFill="1" applyBorder="1" applyAlignment="1" applyProtection="1">
      <alignment horizontal="center" vertical="center"/>
      <protection locked="0"/>
    </xf>
    <xf numFmtId="0" fontId="38" fillId="3" borderId="25" xfId="0" applyFont="1" applyFill="1" applyBorder="1" applyAlignment="1" applyProtection="1">
      <alignment horizontal="center" vertical="center"/>
      <protection locked="0"/>
    </xf>
    <xf numFmtId="0" fontId="63" fillId="33" borderId="36" xfId="0" applyFont="1" applyFill="1" applyBorder="1" applyAlignment="1">
      <alignment horizontal="center" vertical="center"/>
    </xf>
    <xf numFmtId="49" fontId="38" fillId="3" borderId="45" xfId="0" applyNumberFormat="1" applyFont="1" applyFill="1" applyBorder="1" applyAlignment="1" applyProtection="1">
      <alignment horizontal="left" vertical="center" indent="1"/>
      <protection locked="0"/>
    </xf>
    <xf numFmtId="49" fontId="38" fillId="3" borderId="53" xfId="0" applyNumberFormat="1" applyFont="1" applyFill="1" applyBorder="1" applyAlignment="1" applyProtection="1">
      <alignment horizontal="left" vertical="center" indent="1"/>
      <protection locked="0"/>
    </xf>
    <xf numFmtId="49" fontId="38" fillId="3" borderId="46" xfId="0" applyNumberFormat="1" applyFont="1" applyFill="1" applyBorder="1" applyAlignment="1" applyProtection="1">
      <alignment horizontal="left" vertical="center" indent="1"/>
      <protection locked="0"/>
    </xf>
    <xf numFmtId="0" fontId="63" fillId="33" borderId="0" xfId="0" applyFont="1" applyFill="1" applyAlignment="1">
      <alignment horizontal="center" vertical="center"/>
    </xf>
    <xf numFmtId="0" fontId="63" fillId="33" borderId="24" xfId="0" applyFont="1" applyFill="1" applyBorder="1" applyAlignment="1">
      <alignment horizontal="center" vertical="center"/>
    </xf>
    <xf numFmtId="0" fontId="63" fillId="33" borderId="36" xfId="0" applyFont="1" applyFill="1" applyBorder="1" applyAlignment="1">
      <alignment horizontal="center" vertical="center" wrapText="1"/>
    </xf>
    <xf numFmtId="0" fontId="27" fillId="32" borderId="40" xfId="0" applyFont="1" applyFill="1" applyBorder="1" applyAlignment="1">
      <alignment horizontal="center" vertical="center"/>
    </xf>
    <xf numFmtId="0" fontId="27" fillId="3" borderId="19" xfId="0" applyFont="1" applyFill="1" applyBorder="1" applyAlignment="1" applyProtection="1">
      <alignment horizontal="left" vertical="center"/>
      <protection locked="0"/>
    </xf>
    <xf numFmtId="0" fontId="27" fillId="3" borderId="94" xfId="0" applyFont="1" applyFill="1" applyBorder="1" applyAlignment="1" applyProtection="1">
      <alignment horizontal="left" vertical="center"/>
      <protection locked="0"/>
    </xf>
    <xf numFmtId="0" fontId="27" fillId="3" borderId="20" xfId="0" applyFont="1" applyFill="1" applyBorder="1" applyAlignment="1" applyProtection="1">
      <alignment horizontal="left" vertical="center"/>
      <protection locked="0"/>
    </xf>
    <xf numFmtId="0" fontId="27" fillId="3" borderId="21" xfId="0" applyFont="1" applyFill="1" applyBorder="1" applyAlignment="1" applyProtection="1">
      <alignment horizontal="left" vertical="center"/>
      <protection locked="0"/>
    </xf>
    <xf numFmtId="0" fontId="27" fillId="3" borderId="0" xfId="0" applyFont="1" applyFill="1" applyAlignment="1" applyProtection="1">
      <alignment horizontal="left" vertical="center"/>
      <protection locked="0"/>
    </xf>
    <xf numFmtId="0" fontId="27" fillId="3" borderId="22" xfId="0" applyFont="1" applyFill="1" applyBorder="1" applyAlignment="1" applyProtection="1">
      <alignment horizontal="left" vertical="center"/>
      <protection locked="0"/>
    </xf>
    <xf numFmtId="0" fontId="27" fillId="3" borderId="23" xfId="0" applyFont="1" applyFill="1" applyBorder="1" applyAlignment="1" applyProtection="1">
      <alignment horizontal="left" vertical="center"/>
      <protection locked="0"/>
    </xf>
    <xf numFmtId="0" fontId="27" fillId="3" borderId="24" xfId="0" applyFont="1" applyFill="1" applyBorder="1" applyAlignment="1" applyProtection="1">
      <alignment horizontal="left" vertical="center"/>
      <protection locked="0"/>
    </xf>
    <xf numFmtId="0" fontId="27" fillId="3" borderId="25" xfId="0" applyFont="1" applyFill="1" applyBorder="1" applyAlignment="1" applyProtection="1">
      <alignment horizontal="left" vertical="center"/>
      <protection locked="0"/>
    </xf>
    <xf numFmtId="0" fontId="26" fillId="29" borderId="0" xfId="0" applyFont="1" applyFill="1" applyAlignment="1">
      <alignment horizontal="left" vertical="center"/>
    </xf>
    <xf numFmtId="176" fontId="27" fillId="31" borderId="40" xfId="0" applyNumberFormat="1" applyFont="1" applyFill="1" applyBorder="1" applyAlignment="1">
      <alignment horizontal="center" vertical="center"/>
    </xf>
    <xf numFmtId="176" fontId="57" fillId="31" borderId="40" xfId="0" applyNumberFormat="1" applyFont="1" applyFill="1" applyBorder="1" applyAlignment="1">
      <alignment horizontal="center" vertical="center"/>
    </xf>
    <xf numFmtId="0" fontId="31" fillId="7" borderId="36" xfId="0" applyFont="1" applyFill="1" applyBorder="1" applyAlignment="1">
      <alignment horizontal="center" vertical="center"/>
    </xf>
    <xf numFmtId="38" fontId="50" fillId="31" borderId="16" xfId="1" applyFont="1" applyFill="1" applyBorder="1" applyAlignment="1" applyProtection="1">
      <alignment horizontal="center" vertical="center"/>
    </xf>
    <xf numFmtId="38" fontId="50" fillId="31" borderId="17" xfId="1" applyFont="1" applyFill="1" applyBorder="1" applyAlignment="1" applyProtection="1">
      <alignment horizontal="center" vertical="center"/>
    </xf>
    <xf numFmtId="38" fontId="50" fillId="31" borderId="18" xfId="1" applyFont="1" applyFill="1" applyBorder="1" applyAlignment="1" applyProtection="1">
      <alignment horizontal="center" vertical="center"/>
    </xf>
    <xf numFmtId="38" fontId="71" fillId="31" borderId="18" xfId="1" applyFont="1" applyFill="1" applyBorder="1" applyAlignment="1" applyProtection="1">
      <alignment horizontal="center" vertical="center"/>
    </xf>
    <xf numFmtId="38" fontId="71" fillId="3" borderId="17" xfId="1" applyFont="1" applyFill="1" applyBorder="1" applyAlignment="1" applyProtection="1">
      <alignment horizontal="center" vertical="center"/>
      <protection locked="0"/>
    </xf>
    <xf numFmtId="0" fontId="31" fillId="31" borderId="87" xfId="0" applyFont="1" applyFill="1" applyBorder="1" applyAlignment="1">
      <alignment horizontal="center" vertical="center"/>
    </xf>
    <xf numFmtId="0" fontId="31" fillId="31" borderId="88" xfId="0" applyFont="1" applyFill="1" applyBorder="1" applyAlignment="1">
      <alignment horizontal="center" vertical="center"/>
    </xf>
    <xf numFmtId="38" fontId="77" fillId="31" borderId="91" xfId="1" applyFont="1" applyFill="1" applyBorder="1" applyAlignment="1" applyProtection="1">
      <alignment horizontal="right" vertical="center" shrinkToFit="1"/>
    </xf>
    <xf numFmtId="38" fontId="77" fillId="31" borderId="92" xfId="1" applyFont="1" applyFill="1" applyBorder="1" applyAlignment="1" applyProtection="1">
      <alignment horizontal="right" vertical="center" shrinkToFit="1"/>
    </xf>
    <xf numFmtId="0" fontId="31" fillId="31" borderId="16" xfId="0" applyFont="1" applyFill="1" applyBorder="1" applyAlignment="1">
      <alignment horizontal="center" vertical="center"/>
    </xf>
    <xf numFmtId="0" fontId="31" fillId="31" borderId="37" xfId="0" applyFont="1" applyFill="1" applyBorder="1" applyAlignment="1">
      <alignment horizontal="center" vertical="center"/>
    </xf>
    <xf numFmtId="38" fontId="80" fillId="31" borderId="33" xfId="1" applyFont="1" applyFill="1" applyBorder="1" applyAlignment="1" applyProtection="1">
      <alignment horizontal="right" vertical="center"/>
    </xf>
    <xf numFmtId="38" fontId="80" fillId="31" borderId="34" xfId="1" applyFont="1" applyFill="1" applyBorder="1" applyAlignment="1" applyProtection="1">
      <alignment horizontal="right" vertical="center"/>
    </xf>
    <xf numFmtId="0" fontId="31" fillId="31" borderId="17" xfId="0" applyFont="1" applyFill="1" applyBorder="1" applyAlignment="1">
      <alignment horizontal="center" vertical="center"/>
    </xf>
    <xf numFmtId="0" fontId="31" fillId="31" borderId="43" xfId="0" applyFont="1" applyFill="1" applyBorder="1" applyAlignment="1">
      <alignment horizontal="center" vertical="center"/>
    </xf>
    <xf numFmtId="176" fontId="27" fillId="31" borderId="37" xfId="0" applyNumberFormat="1" applyFont="1" applyFill="1" applyBorder="1" applyAlignment="1" applyProtection="1">
      <alignment horizontal="left" vertical="center" indent="1"/>
      <protection locked="0"/>
    </xf>
    <xf numFmtId="176" fontId="27" fillId="31" borderId="42" xfId="0" applyNumberFormat="1" applyFont="1" applyFill="1" applyBorder="1" applyAlignment="1" applyProtection="1">
      <alignment horizontal="left" vertical="center" indent="1"/>
      <protection locked="0"/>
    </xf>
    <xf numFmtId="176" fontId="27" fillId="31" borderId="38" xfId="0" applyNumberFormat="1" applyFont="1" applyFill="1" applyBorder="1" applyAlignment="1" applyProtection="1">
      <alignment horizontal="left" vertical="center" indent="1"/>
      <protection locked="0"/>
    </xf>
    <xf numFmtId="0" fontId="31" fillId="7" borderId="43" xfId="0" applyFont="1" applyFill="1" applyBorder="1" applyAlignment="1">
      <alignment horizontal="center" vertical="center"/>
    </xf>
    <xf numFmtId="0" fontId="31" fillId="7" borderId="44" xfId="0" applyFont="1" applyFill="1" applyBorder="1" applyAlignment="1">
      <alignment horizontal="center" vertical="center"/>
    </xf>
    <xf numFmtId="0" fontId="37" fillId="31" borderId="24" xfId="0" applyFont="1" applyFill="1" applyBorder="1" applyAlignment="1">
      <alignment horizontal="left" vertical="center" shrinkToFit="1"/>
    </xf>
    <xf numFmtId="0" fontId="37" fillId="31" borderId="0" xfId="0" applyFont="1" applyFill="1" applyAlignment="1">
      <alignment horizontal="left" vertical="center" shrinkToFit="1"/>
    </xf>
    <xf numFmtId="0" fontId="31" fillId="7" borderId="37" xfId="0" applyFont="1" applyFill="1" applyBorder="1" applyAlignment="1">
      <alignment horizontal="center" vertical="center"/>
    </xf>
    <xf numFmtId="0" fontId="31" fillId="7" borderId="38" xfId="0" applyFont="1" applyFill="1" applyBorder="1" applyAlignment="1">
      <alignment horizontal="center" vertical="center"/>
    </xf>
    <xf numFmtId="38" fontId="39" fillId="31" borderId="34" xfId="1" applyFont="1" applyFill="1" applyBorder="1" applyAlignment="1" applyProtection="1">
      <alignment horizontal="right" vertical="center"/>
    </xf>
    <xf numFmtId="38" fontId="39" fillId="31" borderId="35" xfId="1" applyFont="1" applyFill="1" applyBorder="1" applyAlignment="1" applyProtection="1">
      <alignment horizontal="right" vertical="center"/>
    </xf>
    <xf numFmtId="38" fontId="80" fillId="31" borderId="90" xfId="1" applyFont="1" applyFill="1" applyBorder="1" applyAlignment="1" applyProtection="1">
      <alignment horizontal="right" vertical="center"/>
    </xf>
    <xf numFmtId="38" fontId="80" fillId="31" borderId="91" xfId="1" applyFont="1" applyFill="1" applyBorder="1" applyAlignment="1" applyProtection="1">
      <alignment horizontal="right" vertical="center"/>
    </xf>
    <xf numFmtId="0" fontId="31" fillId="7" borderId="49" xfId="0" applyFont="1" applyFill="1" applyBorder="1" applyAlignment="1">
      <alignment horizontal="center" vertical="center"/>
    </xf>
    <xf numFmtId="0" fontId="31" fillId="7" borderId="48" xfId="0" applyFont="1" applyFill="1" applyBorder="1" applyAlignment="1">
      <alignment horizontal="center" vertical="center"/>
    </xf>
    <xf numFmtId="0" fontId="31" fillId="7" borderId="26" xfId="0" applyFont="1" applyFill="1" applyBorder="1" applyAlignment="1">
      <alignment horizontal="center" vertical="center"/>
    </xf>
    <xf numFmtId="0" fontId="31" fillId="7" borderId="49" xfId="0" applyFont="1" applyFill="1" applyBorder="1" applyAlignment="1">
      <alignment horizontal="center" vertical="center" wrapText="1"/>
    </xf>
    <xf numFmtId="0" fontId="31" fillId="7" borderId="48" xfId="0" applyFont="1" applyFill="1" applyBorder="1" applyAlignment="1">
      <alignment horizontal="center" vertical="center" wrapText="1"/>
    </xf>
    <xf numFmtId="0" fontId="31" fillId="7" borderId="26" xfId="0" applyFont="1" applyFill="1" applyBorder="1" applyAlignment="1">
      <alignment horizontal="center" vertical="center" wrapText="1"/>
    </xf>
    <xf numFmtId="0" fontId="31" fillId="31" borderId="39" xfId="2" applyFont="1" applyFill="1" applyBorder="1" applyAlignment="1">
      <alignment horizontal="center" vertical="center"/>
    </xf>
    <xf numFmtId="0" fontId="31" fillId="31" borderId="41" xfId="2" applyFont="1" applyFill="1" applyBorder="1" applyAlignment="1">
      <alignment horizontal="center" vertical="center"/>
    </xf>
    <xf numFmtId="0" fontId="31" fillId="7" borderId="64" xfId="0" applyFont="1" applyFill="1" applyBorder="1" applyAlignment="1">
      <alignment horizontal="center" vertical="center"/>
    </xf>
    <xf numFmtId="0" fontId="31" fillId="7" borderId="65" xfId="0" applyFont="1" applyFill="1" applyBorder="1" applyAlignment="1">
      <alignment horizontal="center" vertical="center"/>
    </xf>
    <xf numFmtId="0" fontId="31" fillId="7" borderId="105" xfId="0" applyFont="1" applyFill="1" applyBorder="1" applyAlignment="1">
      <alignment horizontal="center" vertical="center"/>
    </xf>
    <xf numFmtId="0" fontId="31" fillId="31" borderId="40" xfId="2" applyFont="1" applyFill="1" applyBorder="1" applyAlignment="1">
      <alignment horizontal="center" vertical="center"/>
    </xf>
    <xf numFmtId="0" fontId="31" fillId="31" borderId="18" xfId="0" applyFont="1" applyFill="1" applyBorder="1" applyAlignment="1">
      <alignment horizontal="center" vertical="center"/>
    </xf>
    <xf numFmtId="0" fontId="31" fillId="31" borderId="45" xfId="0" applyFont="1" applyFill="1" applyBorder="1" applyAlignment="1">
      <alignment horizontal="center" vertical="center"/>
    </xf>
    <xf numFmtId="0" fontId="31" fillId="3" borderId="39" xfId="2" applyFont="1" applyFill="1" applyBorder="1" applyAlignment="1">
      <alignment horizontal="center" vertical="center"/>
    </xf>
    <xf numFmtId="0" fontId="31" fillId="3" borderId="41" xfId="2" applyFont="1" applyFill="1" applyBorder="1" applyAlignment="1">
      <alignment horizontal="center" vertical="center"/>
    </xf>
    <xf numFmtId="0" fontId="31" fillId="7" borderId="36" xfId="2" applyFont="1" applyFill="1" applyBorder="1" applyAlignment="1">
      <alignment horizontal="center" vertical="center" wrapText="1"/>
    </xf>
    <xf numFmtId="0" fontId="31" fillId="7" borderId="36" xfId="2" applyFont="1" applyFill="1" applyBorder="1" applyAlignment="1">
      <alignment horizontal="center" vertical="center"/>
    </xf>
    <xf numFmtId="0" fontId="9" fillId="3" borderId="103" xfId="0" applyFont="1" applyFill="1" applyBorder="1" applyAlignment="1">
      <alignment horizontal="center" vertical="center"/>
    </xf>
    <xf numFmtId="0" fontId="9" fillId="3" borderId="104" xfId="0" applyFont="1" applyFill="1" applyBorder="1" applyAlignment="1">
      <alignment horizontal="center" vertical="center"/>
    </xf>
    <xf numFmtId="0" fontId="31" fillId="7" borderId="45" xfId="0" applyFont="1" applyFill="1" applyBorder="1" applyAlignment="1">
      <alignment horizontal="center" vertical="center"/>
    </xf>
    <xf numFmtId="0" fontId="31" fillId="7" borderId="46" xfId="0" applyFont="1" applyFill="1" applyBorder="1" applyAlignment="1">
      <alignment horizontal="center" vertical="center"/>
    </xf>
    <xf numFmtId="20" fontId="59" fillId="31" borderId="45" xfId="1" applyNumberFormat="1" applyFont="1" applyFill="1" applyBorder="1" applyAlignment="1" applyProtection="1">
      <alignment horizontal="left" vertical="center" indent="1" shrinkToFit="1"/>
      <protection locked="0"/>
    </xf>
    <xf numFmtId="20" fontId="59" fillId="31" borderId="53" xfId="1" applyNumberFormat="1" applyFont="1" applyFill="1" applyBorder="1" applyAlignment="1" applyProtection="1">
      <alignment horizontal="left" vertical="center" indent="1" shrinkToFit="1"/>
      <protection locked="0"/>
    </xf>
    <xf numFmtId="20" fontId="59" fillId="31" borderId="46" xfId="1" applyNumberFormat="1" applyFont="1" applyFill="1" applyBorder="1" applyAlignment="1" applyProtection="1">
      <alignment horizontal="left" vertical="center" indent="1" shrinkToFit="1"/>
      <protection locked="0"/>
    </xf>
    <xf numFmtId="176" fontId="27" fillId="31" borderId="24" xfId="0" applyNumberFormat="1" applyFont="1" applyFill="1" applyBorder="1" applyAlignment="1">
      <alignment horizontal="center" vertical="center"/>
    </xf>
    <xf numFmtId="176" fontId="57" fillId="31" borderId="24" xfId="0" applyNumberFormat="1" applyFont="1" applyFill="1" applyBorder="1" applyAlignment="1">
      <alignment horizontal="center" vertical="center"/>
    </xf>
    <xf numFmtId="0" fontId="53" fillId="29" borderId="0" xfId="0" applyFont="1" applyFill="1" applyAlignment="1">
      <alignment horizontal="center" vertical="center"/>
    </xf>
    <xf numFmtId="0" fontId="31" fillId="7" borderId="16" xfId="0" applyFont="1" applyFill="1" applyBorder="1" applyAlignment="1">
      <alignment horizontal="center" vertical="center"/>
    </xf>
    <xf numFmtId="0" fontId="31" fillId="7" borderId="17" xfId="0" applyFont="1" applyFill="1" applyBorder="1" applyAlignment="1">
      <alignment horizontal="center" vertical="center"/>
    </xf>
    <xf numFmtId="0" fontId="31" fillId="7" borderId="18" xfId="0" applyFont="1" applyFill="1" applyBorder="1" applyAlignment="1">
      <alignment horizontal="center" vertical="center"/>
    </xf>
    <xf numFmtId="0" fontId="35" fillId="29" borderId="0" xfId="0" applyFont="1" applyFill="1" applyAlignment="1">
      <alignment horizontal="center" vertical="center" wrapText="1"/>
    </xf>
    <xf numFmtId="0" fontId="27" fillId="3" borderId="19" xfId="0" applyFont="1" applyFill="1" applyBorder="1" applyAlignment="1" applyProtection="1">
      <alignment horizontal="left" vertical="top" wrapText="1" indent="1"/>
      <protection locked="0"/>
    </xf>
    <xf numFmtId="0" fontId="27" fillId="3" borderId="94" xfId="0" applyFont="1" applyFill="1" applyBorder="1" applyAlignment="1" applyProtection="1">
      <alignment horizontal="left" vertical="top" wrapText="1" indent="1"/>
      <protection locked="0"/>
    </xf>
    <xf numFmtId="0" fontId="27" fillId="3" borderId="20" xfId="0" applyFont="1" applyFill="1" applyBorder="1" applyAlignment="1" applyProtection="1">
      <alignment horizontal="left" vertical="top" wrapText="1" indent="1"/>
      <protection locked="0"/>
    </xf>
    <xf numFmtId="0" fontId="27" fillId="3" borderId="21" xfId="0" applyFont="1" applyFill="1" applyBorder="1" applyAlignment="1" applyProtection="1">
      <alignment horizontal="left" vertical="top" wrapText="1" indent="1"/>
      <protection locked="0"/>
    </xf>
    <xf numFmtId="0" fontId="27" fillId="3" borderId="0" xfId="0" applyFont="1" applyFill="1" applyAlignment="1" applyProtection="1">
      <alignment horizontal="left" vertical="top" wrapText="1" indent="1"/>
      <protection locked="0"/>
    </xf>
    <xf numFmtId="0" fontId="27" fillId="3" borderId="22" xfId="0" applyFont="1" applyFill="1" applyBorder="1" applyAlignment="1" applyProtection="1">
      <alignment horizontal="left" vertical="top" wrapText="1" indent="1"/>
      <protection locked="0"/>
    </xf>
    <xf numFmtId="0" fontId="27" fillId="3" borderId="23" xfId="0" applyFont="1" applyFill="1" applyBorder="1" applyAlignment="1" applyProtection="1">
      <alignment horizontal="left" vertical="top" wrapText="1" indent="1"/>
      <protection locked="0"/>
    </xf>
    <xf numFmtId="0" fontId="27" fillId="3" borderId="24" xfId="0" applyFont="1" applyFill="1" applyBorder="1" applyAlignment="1" applyProtection="1">
      <alignment horizontal="left" vertical="top" wrapText="1" indent="1"/>
      <protection locked="0"/>
    </xf>
    <xf numFmtId="0" fontId="27" fillId="3" borderId="25" xfId="0" applyFont="1" applyFill="1" applyBorder="1" applyAlignment="1" applyProtection="1">
      <alignment horizontal="left" vertical="top" wrapText="1" indent="1"/>
      <protection locked="0"/>
    </xf>
    <xf numFmtId="0" fontId="9" fillId="3" borderId="68" xfId="0" applyFont="1" applyFill="1" applyBorder="1" applyAlignment="1">
      <alignment horizontal="center" vertical="center"/>
    </xf>
    <xf numFmtId="0" fontId="9" fillId="3" borderId="6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67" xfId="0" applyFont="1" applyFill="1" applyBorder="1" applyAlignment="1">
      <alignment horizontal="center" vertical="center"/>
    </xf>
    <xf numFmtId="0" fontId="9" fillId="3" borderId="106" xfId="0" applyFont="1" applyFill="1" applyBorder="1" applyAlignment="1">
      <alignment horizontal="center" vertical="center"/>
    </xf>
    <xf numFmtId="0" fontId="9" fillId="3" borderId="107" xfId="0" applyFont="1" applyFill="1" applyBorder="1" applyAlignment="1">
      <alignment horizontal="center" vertical="center"/>
    </xf>
    <xf numFmtId="0" fontId="51" fillId="31" borderId="27" xfId="0" applyFont="1" applyFill="1" applyBorder="1" applyAlignment="1">
      <alignment horizontal="center" vertical="center"/>
    </xf>
    <xf numFmtId="0" fontId="51" fillId="31" borderId="28" xfId="0" applyFont="1" applyFill="1" applyBorder="1" applyAlignment="1">
      <alignment horizontal="center" vertical="center"/>
    </xf>
    <xf numFmtId="0" fontId="51" fillId="31" borderId="29" xfId="0" applyFont="1" applyFill="1" applyBorder="1" applyAlignment="1">
      <alignment horizontal="center" vertical="center"/>
    </xf>
    <xf numFmtId="38" fontId="71" fillId="3" borderId="16" xfId="1" applyFont="1" applyFill="1" applyBorder="1" applyAlignment="1" applyProtection="1">
      <alignment horizontal="center" vertical="center"/>
      <protection locked="0"/>
    </xf>
    <xf numFmtId="38" fontId="31" fillId="7" borderId="36" xfId="9" applyFont="1" applyFill="1" applyBorder="1" applyAlignment="1">
      <alignment horizontal="center" vertical="center"/>
    </xf>
    <xf numFmtId="0" fontId="31" fillId="7" borderId="49" xfId="2" applyFont="1" applyFill="1" applyBorder="1" applyAlignment="1">
      <alignment horizontal="center" vertical="center" wrapText="1"/>
    </xf>
    <xf numFmtId="0" fontId="31" fillId="7" borderId="48" xfId="2" applyFont="1" applyFill="1" applyBorder="1" applyAlignment="1">
      <alignment horizontal="center" vertical="center" wrapText="1"/>
    </xf>
    <xf numFmtId="0" fontId="31" fillId="7" borderId="26" xfId="2" applyFont="1" applyFill="1" applyBorder="1" applyAlignment="1">
      <alignment horizontal="center" vertical="center" wrapText="1"/>
    </xf>
    <xf numFmtId="0" fontId="31" fillId="31" borderId="89" xfId="0" applyFont="1" applyFill="1" applyBorder="1" applyAlignment="1">
      <alignment horizontal="center" vertical="center"/>
    </xf>
    <xf numFmtId="0" fontId="26" fillId="55" borderId="0" xfId="0" applyFont="1" applyFill="1" applyAlignment="1">
      <alignment horizontal="left" vertical="center"/>
    </xf>
    <xf numFmtId="0" fontId="63" fillId="56" borderId="97" xfId="0" applyFont="1" applyFill="1" applyBorder="1" applyAlignment="1">
      <alignment horizontal="center" vertical="center"/>
    </xf>
    <xf numFmtId="0" fontId="63" fillId="56" borderId="99" xfId="0" applyFont="1" applyFill="1" applyBorder="1" applyAlignment="1">
      <alignment horizontal="center" vertical="center"/>
    </xf>
    <xf numFmtId="0" fontId="27" fillId="3" borderId="98" xfId="0" applyFont="1" applyFill="1" applyBorder="1" applyProtection="1">
      <alignment vertical="center"/>
      <protection locked="0"/>
    </xf>
    <xf numFmtId="0" fontId="27" fillId="3" borderId="100" xfId="0" applyFont="1" applyFill="1" applyBorder="1" applyProtection="1">
      <alignment vertical="center"/>
      <protection locked="0"/>
    </xf>
    <xf numFmtId="0" fontId="63" fillId="56" borderId="17" xfId="0" applyFont="1" applyFill="1" applyBorder="1" applyAlignment="1">
      <alignment horizontal="center" vertical="center"/>
    </xf>
    <xf numFmtId="0" fontId="63" fillId="56" borderId="18" xfId="0" applyFont="1" applyFill="1" applyBorder="1" applyAlignment="1">
      <alignment horizontal="center" vertical="center"/>
    </xf>
    <xf numFmtId="0" fontId="30" fillId="3" borderId="17" xfId="0" applyFont="1" applyFill="1" applyBorder="1" applyAlignment="1">
      <alignment horizontal="left" vertical="center" wrapText="1" indent="1"/>
    </xf>
    <xf numFmtId="0" fontId="30" fillId="3" borderId="18" xfId="0" applyFont="1" applyFill="1" applyBorder="1" applyAlignment="1">
      <alignment horizontal="left" vertical="center" wrapText="1" indent="1"/>
    </xf>
    <xf numFmtId="0" fontId="27" fillId="3" borderId="39" xfId="0" applyFont="1" applyFill="1" applyBorder="1" applyProtection="1">
      <alignment vertical="center"/>
      <protection locked="0"/>
    </xf>
    <xf numFmtId="0" fontId="27" fillId="3" borderId="108" xfId="0" applyFont="1" applyFill="1" applyBorder="1" applyProtection="1">
      <alignment vertical="center"/>
      <protection locked="0"/>
    </xf>
    <xf numFmtId="0" fontId="26" fillId="55" borderId="0" xfId="0" applyFont="1" applyFill="1">
      <alignment vertical="center"/>
    </xf>
    <xf numFmtId="0" fontId="63" fillId="56" borderId="39" xfId="0" applyFont="1" applyFill="1" applyBorder="1" applyAlignment="1">
      <alignment horizontal="center" vertical="center"/>
    </xf>
    <xf numFmtId="0" fontId="63" fillId="56" borderId="41" xfId="0" applyFont="1" applyFill="1" applyBorder="1" applyAlignment="1">
      <alignment horizontal="center" vertical="center"/>
    </xf>
    <xf numFmtId="0" fontId="100" fillId="3" borderId="19" xfId="0" applyFont="1" applyFill="1" applyBorder="1" applyAlignment="1" applyProtection="1">
      <alignment horizontal="center" vertical="center"/>
      <protection locked="0"/>
    </xf>
    <xf numFmtId="0" fontId="100" fillId="3" borderId="20" xfId="0" applyFont="1" applyFill="1" applyBorder="1" applyAlignment="1" applyProtection="1">
      <alignment horizontal="center" vertical="center"/>
      <protection locked="0"/>
    </xf>
    <xf numFmtId="0" fontId="100" fillId="3" borderId="23" xfId="0" applyFont="1" applyFill="1" applyBorder="1" applyAlignment="1" applyProtection="1">
      <alignment horizontal="center" vertical="center"/>
      <protection locked="0"/>
    </xf>
    <xf numFmtId="0" fontId="100" fillId="3" borderId="25" xfId="0" applyFont="1" applyFill="1" applyBorder="1" applyAlignment="1" applyProtection="1">
      <alignment horizontal="center" vertical="center"/>
      <protection locked="0"/>
    </xf>
    <xf numFmtId="179" fontId="65" fillId="56" borderId="27" xfId="0" applyNumberFormat="1" applyFont="1" applyFill="1" applyBorder="1" applyAlignment="1">
      <alignment horizontal="center" vertical="center"/>
    </xf>
    <xf numFmtId="179" fontId="65" fillId="56" borderId="28" xfId="0" applyNumberFormat="1" applyFont="1" applyFill="1" applyBorder="1" applyAlignment="1">
      <alignment horizontal="center" vertical="center"/>
    </xf>
    <xf numFmtId="0" fontId="27" fillId="3" borderId="27" xfId="0" applyFont="1" applyFill="1" applyBorder="1" applyProtection="1">
      <alignment vertical="center"/>
      <protection locked="0"/>
    </xf>
    <xf numFmtId="0" fontId="27" fillId="3" borderId="28" xfId="0" applyFont="1" applyFill="1" applyBorder="1" applyProtection="1">
      <alignment vertical="center"/>
      <protection locked="0"/>
    </xf>
    <xf numFmtId="0" fontId="93" fillId="25" borderId="0" xfId="20" applyFont="1" applyFill="1" applyAlignment="1">
      <alignment horizontal="center" vertical="center"/>
    </xf>
    <xf numFmtId="0" fontId="93" fillId="25" borderId="0" xfId="20" applyFont="1" applyFill="1" applyAlignment="1">
      <alignment horizontal="center" vertical="center" wrapText="1"/>
    </xf>
    <xf numFmtId="0" fontId="63" fillId="25" borderId="0" xfId="0" applyFont="1" applyFill="1" applyAlignment="1">
      <alignment horizontal="center" vertical="top"/>
    </xf>
    <xf numFmtId="0" fontId="63" fillId="25" borderId="0" xfId="0" applyFont="1" applyFill="1" applyAlignment="1">
      <alignment horizontal="center" vertical="top" wrapText="1"/>
    </xf>
    <xf numFmtId="0" fontId="38" fillId="3" borderId="5" xfId="0" applyFont="1" applyFill="1" applyBorder="1" applyAlignment="1" applyProtection="1">
      <alignment horizontal="left" vertical="center" wrapText="1"/>
      <protection locked="0"/>
    </xf>
    <xf numFmtId="0" fontId="55" fillId="51" borderId="0" xfId="0" applyFont="1" applyFill="1" applyAlignment="1">
      <alignment horizontal="center" vertical="center"/>
    </xf>
    <xf numFmtId="0" fontId="85" fillId="3" borderId="72" xfId="19" applyFont="1" applyFill="1" applyBorder="1" applyAlignment="1" applyProtection="1">
      <alignment horizontal="center" vertical="center" wrapText="1"/>
      <protection locked="0"/>
    </xf>
    <xf numFmtId="0" fontId="85" fillId="3" borderId="73" xfId="19" applyFont="1" applyFill="1" applyBorder="1" applyAlignment="1" applyProtection="1">
      <alignment horizontal="center" vertical="center" wrapText="1"/>
      <protection locked="0"/>
    </xf>
    <xf numFmtId="0" fontId="85" fillId="3" borderId="74" xfId="19" applyFont="1" applyFill="1" applyBorder="1" applyAlignment="1" applyProtection="1">
      <alignment horizontal="center" vertical="center" wrapText="1"/>
      <protection locked="0"/>
    </xf>
    <xf numFmtId="0" fontId="85" fillId="3" borderId="75" xfId="19" applyFont="1" applyFill="1" applyBorder="1" applyAlignment="1" applyProtection="1">
      <alignment horizontal="center" vertical="center" wrapText="1"/>
      <protection locked="0"/>
    </xf>
    <xf numFmtId="0" fontId="85" fillId="3" borderId="0" xfId="19" applyFont="1" applyFill="1" applyAlignment="1" applyProtection="1">
      <alignment horizontal="center" vertical="center" wrapText="1"/>
      <protection locked="0"/>
    </xf>
    <xf numFmtId="0" fontId="85" fillId="3" borderId="76" xfId="19" applyFont="1" applyFill="1" applyBorder="1" applyAlignment="1" applyProtection="1">
      <alignment horizontal="center" vertical="center" wrapText="1"/>
      <protection locked="0"/>
    </xf>
    <xf numFmtId="0" fontId="85" fillId="3" borderId="77" xfId="19" applyFont="1" applyFill="1" applyBorder="1" applyAlignment="1" applyProtection="1">
      <alignment horizontal="center" vertical="center" wrapText="1"/>
      <protection locked="0"/>
    </xf>
    <xf numFmtId="0" fontId="85" fillId="3" borderId="78" xfId="19" applyFont="1" applyFill="1" applyBorder="1" applyAlignment="1" applyProtection="1">
      <alignment horizontal="center" vertical="center" wrapText="1"/>
      <protection locked="0"/>
    </xf>
    <xf numFmtId="0" fontId="85" fillId="3" borderId="79" xfId="19" applyFont="1" applyFill="1" applyBorder="1" applyAlignment="1" applyProtection="1">
      <alignment horizontal="center" vertical="center" wrapText="1"/>
      <protection locked="0"/>
    </xf>
    <xf numFmtId="0" fontId="92" fillId="3" borderId="72" xfId="19" applyFont="1" applyFill="1" applyBorder="1" applyAlignment="1" applyProtection="1">
      <alignment horizontal="center" vertical="center" wrapText="1"/>
      <protection locked="0"/>
    </xf>
    <xf numFmtId="0" fontId="92" fillId="3" borderId="73" xfId="19" applyFont="1" applyFill="1" applyBorder="1" applyAlignment="1" applyProtection="1">
      <alignment horizontal="center" vertical="center" wrapText="1"/>
      <protection locked="0"/>
    </xf>
    <xf numFmtId="0" fontId="92" fillId="3" borderId="74" xfId="19" applyFont="1" applyFill="1" applyBorder="1" applyAlignment="1" applyProtection="1">
      <alignment horizontal="center" vertical="center" wrapText="1"/>
      <protection locked="0"/>
    </xf>
    <xf numFmtId="0" fontId="92" fillId="3" borderId="75" xfId="19" applyFont="1" applyFill="1" applyBorder="1" applyAlignment="1" applyProtection="1">
      <alignment horizontal="center" vertical="center" wrapText="1"/>
      <protection locked="0"/>
    </xf>
    <xf numFmtId="0" fontId="92" fillId="3" borderId="0" xfId="19" applyFont="1" applyFill="1" applyAlignment="1" applyProtection="1">
      <alignment horizontal="center" vertical="center" wrapText="1"/>
      <protection locked="0"/>
    </xf>
    <xf numFmtId="0" fontId="92" fillId="3" borderId="76" xfId="19" applyFont="1" applyFill="1" applyBorder="1" applyAlignment="1" applyProtection="1">
      <alignment horizontal="center" vertical="center" wrapText="1"/>
      <protection locked="0"/>
    </xf>
    <xf numFmtId="0" fontId="92" fillId="3" borderId="77" xfId="19" applyFont="1" applyFill="1" applyBorder="1" applyAlignment="1" applyProtection="1">
      <alignment horizontal="center" vertical="center" wrapText="1"/>
      <protection locked="0"/>
    </xf>
    <xf numFmtId="0" fontId="92" fillId="3" borderId="78" xfId="19" applyFont="1" applyFill="1" applyBorder="1" applyAlignment="1" applyProtection="1">
      <alignment horizontal="center" vertical="center" wrapText="1"/>
      <protection locked="0"/>
    </xf>
    <xf numFmtId="0" fontId="92" fillId="3" borderId="79" xfId="19" applyFont="1" applyFill="1" applyBorder="1" applyAlignment="1" applyProtection="1">
      <alignment horizontal="center" vertical="center" wrapText="1"/>
      <protection locked="0"/>
    </xf>
    <xf numFmtId="0" fontId="75" fillId="3" borderId="72" xfId="19" applyFont="1" applyFill="1" applyBorder="1" applyAlignment="1" applyProtection="1">
      <alignment horizontal="center" vertical="center" wrapText="1"/>
      <protection locked="0"/>
    </xf>
    <xf numFmtId="0" fontId="76" fillId="3" borderId="73" xfId="19" applyFont="1" applyFill="1" applyBorder="1" applyAlignment="1" applyProtection="1">
      <alignment horizontal="center" vertical="center" wrapText="1"/>
      <protection locked="0"/>
    </xf>
    <xf numFmtId="0" fontId="76" fillId="3" borderId="74" xfId="19" applyFont="1" applyFill="1" applyBorder="1" applyAlignment="1" applyProtection="1">
      <alignment horizontal="center" vertical="center" wrapText="1"/>
      <protection locked="0"/>
    </xf>
    <xf numFmtId="0" fontId="76" fillId="3" borderId="75" xfId="19" applyFont="1" applyFill="1" applyBorder="1" applyAlignment="1" applyProtection="1">
      <alignment horizontal="center" vertical="center" wrapText="1"/>
      <protection locked="0"/>
    </xf>
    <xf numFmtId="0" fontId="76" fillId="3" borderId="0" xfId="19" applyFont="1" applyFill="1" applyAlignment="1" applyProtection="1">
      <alignment horizontal="center" vertical="center" wrapText="1"/>
      <protection locked="0"/>
    </xf>
    <xf numFmtId="0" fontId="76" fillId="3" borderId="76" xfId="19" applyFont="1" applyFill="1" applyBorder="1" applyAlignment="1" applyProtection="1">
      <alignment horizontal="center" vertical="center" wrapText="1"/>
      <protection locked="0"/>
    </xf>
    <xf numFmtId="0" fontId="76" fillId="3" borderId="77" xfId="19" applyFont="1" applyFill="1" applyBorder="1" applyAlignment="1" applyProtection="1">
      <alignment horizontal="center" vertical="center" wrapText="1"/>
      <protection locked="0"/>
    </xf>
    <xf numFmtId="0" fontId="76" fillId="3" borderId="78" xfId="19" applyFont="1" applyFill="1" applyBorder="1" applyAlignment="1" applyProtection="1">
      <alignment horizontal="center" vertical="center" wrapText="1"/>
      <protection locked="0"/>
    </xf>
    <xf numFmtId="0" fontId="76" fillId="3" borderId="79" xfId="19" applyFont="1" applyFill="1" applyBorder="1" applyAlignment="1" applyProtection="1">
      <alignment horizontal="center" vertical="center" wrapText="1"/>
      <protection locked="0"/>
    </xf>
    <xf numFmtId="0" fontId="34" fillId="3" borderId="5" xfId="0" applyFont="1" applyFill="1" applyBorder="1" applyAlignment="1" applyProtection="1">
      <alignment horizontal="left" vertical="center" indent="1"/>
      <protection locked="0"/>
    </xf>
    <xf numFmtId="0" fontId="55" fillId="3" borderId="0" xfId="0" applyFont="1" applyFill="1" applyAlignment="1">
      <alignment horizontal="center" vertical="center"/>
    </xf>
    <xf numFmtId="0" fontId="61" fillId="52" borderId="5" xfId="0" applyFont="1" applyFill="1" applyBorder="1" applyAlignment="1">
      <alignment horizontal="center" vertical="center"/>
    </xf>
    <xf numFmtId="0" fontId="61" fillId="52" borderId="5" xfId="0" applyFont="1" applyFill="1" applyBorder="1" applyAlignment="1">
      <alignment horizontal="left" vertical="center" indent="1"/>
    </xf>
    <xf numFmtId="38" fontId="39" fillId="52" borderId="5" xfId="1" applyFont="1" applyFill="1" applyBorder="1" applyAlignment="1" applyProtection="1">
      <alignment horizontal="center" vertical="center"/>
      <protection locked="0"/>
    </xf>
    <xf numFmtId="0" fontId="39" fillId="52" borderId="5" xfId="0" applyFont="1" applyFill="1" applyBorder="1" applyAlignment="1" applyProtection="1">
      <alignment horizontal="center" vertical="center"/>
      <protection locked="0"/>
    </xf>
    <xf numFmtId="38" fontId="38" fillId="3" borderId="5" xfId="1" applyFont="1" applyFill="1" applyBorder="1" applyAlignment="1" applyProtection="1">
      <alignment horizontal="left" vertical="center" indent="1"/>
      <protection locked="0"/>
    </xf>
    <xf numFmtId="0" fontId="38" fillId="3" borderId="5" xfId="0" applyFont="1" applyFill="1" applyBorder="1" applyAlignment="1" applyProtection="1">
      <alignment horizontal="left" vertical="center" indent="1"/>
      <protection locked="0"/>
    </xf>
    <xf numFmtId="42" fontId="38" fillId="3" borderId="5" xfId="1" applyNumberFormat="1" applyFont="1" applyFill="1" applyBorder="1" applyAlignment="1" applyProtection="1">
      <alignment horizontal="center" vertical="center"/>
      <protection locked="0"/>
    </xf>
    <xf numFmtId="38" fontId="44" fillId="3" borderId="5" xfId="1" applyFont="1" applyFill="1" applyBorder="1" applyAlignment="1" applyProtection="1">
      <alignment horizontal="left" vertical="top" wrapText="1" indent="1"/>
      <protection locked="0"/>
    </xf>
    <xf numFmtId="38" fontId="38" fillId="3" borderId="5" xfId="1" applyFont="1" applyFill="1" applyBorder="1" applyAlignment="1" applyProtection="1">
      <alignment horizontal="left" vertical="center" wrapText="1" indent="1"/>
      <protection locked="0"/>
    </xf>
    <xf numFmtId="0" fontId="39" fillId="52" borderId="5" xfId="0" applyFont="1" applyFill="1" applyBorder="1" applyAlignment="1" applyProtection="1">
      <alignment horizontal="center" vertical="center" wrapText="1"/>
      <protection locked="0"/>
    </xf>
    <xf numFmtId="42" fontId="38" fillId="3" borderId="5" xfId="0" applyNumberFormat="1" applyFont="1" applyFill="1" applyBorder="1" applyAlignment="1" applyProtection="1">
      <alignment horizontal="center" vertical="center"/>
      <protection locked="0"/>
    </xf>
    <xf numFmtId="38" fontId="38" fillId="3" borderId="5" xfId="1" applyFont="1" applyFill="1" applyBorder="1" applyAlignment="1" applyProtection="1">
      <alignment horizontal="center" vertical="center" wrapText="1" shrinkToFit="1"/>
      <protection locked="0"/>
    </xf>
    <xf numFmtId="0" fontId="34" fillId="3" borderId="5" xfId="0" applyFont="1" applyFill="1" applyBorder="1" applyAlignment="1">
      <alignment horizontal="center" vertical="center"/>
    </xf>
    <xf numFmtId="14" fontId="27" fillId="3" borderId="0" xfId="0" applyNumberFormat="1" applyFont="1" applyFill="1" applyAlignment="1">
      <alignment horizontal="left" vertical="center"/>
    </xf>
    <xf numFmtId="0" fontId="34" fillId="3" borderId="13" xfId="0" applyFont="1" applyFill="1" applyBorder="1">
      <alignment vertical="center"/>
    </xf>
    <xf numFmtId="0" fontId="34" fillId="3" borderId="14" xfId="0" applyFont="1" applyFill="1" applyBorder="1">
      <alignment vertical="center"/>
    </xf>
    <xf numFmtId="0" fontId="34" fillId="3" borderId="15" xfId="0" applyFont="1" applyFill="1" applyBorder="1">
      <alignment vertical="center"/>
    </xf>
    <xf numFmtId="0" fontId="55" fillId="51" borderId="0" xfId="0" applyFont="1" applyFill="1" applyAlignment="1">
      <alignment horizontal="left" vertical="center" indent="1"/>
    </xf>
    <xf numFmtId="0" fontId="27" fillId="3" borderId="0" xfId="0" applyFont="1" applyFill="1">
      <alignment vertical="center"/>
    </xf>
    <xf numFmtId="0" fontId="94" fillId="4" borderId="0" xfId="0" applyFont="1" applyFill="1" applyAlignment="1">
      <alignment horizontal="right" vertical="center"/>
    </xf>
    <xf numFmtId="0" fontId="14" fillId="43" borderId="3" xfId="0" applyFont="1" applyFill="1" applyBorder="1" applyAlignment="1">
      <alignment horizontal="center" vertical="center"/>
    </xf>
    <xf numFmtId="0" fontId="14" fillId="43" borderId="57" xfId="0" applyFont="1" applyFill="1" applyBorder="1" applyAlignment="1">
      <alignment horizontal="center" vertical="center"/>
    </xf>
    <xf numFmtId="0" fontId="14" fillId="43" borderId="2" xfId="0" applyFont="1" applyFill="1" applyBorder="1" applyAlignment="1">
      <alignment horizontal="center" vertical="center"/>
    </xf>
    <xf numFmtId="0" fontId="14" fillId="40" borderId="69" xfId="0" applyFont="1" applyFill="1" applyBorder="1" applyAlignment="1">
      <alignment horizontal="center" vertical="center"/>
    </xf>
    <xf numFmtId="0" fontId="14" fillId="40" borderId="57" xfId="0" applyFont="1" applyFill="1" applyBorder="1" applyAlignment="1">
      <alignment horizontal="center" vertical="center"/>
    </xf>
    <xf numFmtId="49" fontId="14" fillId="42" borderId="69" xfId="0" applyNumberFormat="1" applyFont="1" applyFill="1" applyBorder="1" applyAlignment="1">
      <alignment horizontal="center" vertical="center"/>
    </xf>
    <xf numFmtId="0" fontId="14" fillId="42" borderId="57" xfId="0" applyFont="1" applyFill="1" applyBorder="1" applyAlignment="1">
      <alignment horizontal="center" vertical="center"/>
    </xf>
    <xf numFmtId="0" fontId="14" fillId="42" borderId="58" xfId="0" applyFont="1" applyFill="1" applyBorder="1" applyAlignment="1">
      <alignment horizontal="center" vertical="center"/>
    </xf>
    <xf numFmtId="0" fontId="14" fillId="41" borderId="69" xfId="0" applyFont="1" applyFill="1" applyBorder="1" applyAlignment="1">
      <alignment horizontal="center" vertical="center"/>
    </xf>
    <xf numFmtId="0" fontId="14" fillId="41" borderId="57" xfId="0" applyFont="1" applyFill="1" applyBorder="1" applyAlignment="1">
      <alignment horizontal="center" vertical="center"/>
    </xf>
    <xf numFmtId="0" fontId="14" fillId="44" borderId="1" xfId="0" applyFont="1" applyFill="1" applyBorder="1" applyAlignment="1">
      <alignment horizontal="center" vertical="center"/>
    </xf>
    <xf numFmtId="0" fontId="15" fillId="23" borderId="69" xfId="0" applyFont="1" applyFill="1" applyBorder="1" applyAlignment="1">
      <alignment horizontal="center" vertical="center"/>
    </xf>
    <xf numFmtId="0" fontId="15" fillId="23" borderId="57" xfId="0" applyFont="1" applyFill="1" applyBorder="1" applyAlignment="1">
      <alignment horizontal="center" vertical="center"/>
    </xf>
    <xf numFmtId="0" fontId="15" fillId="23" borderId="58" xfId="0" applyFont="1" applyFill="1" applyBorder="1" applyAlignment="1">
      <alignment horizontal="center" vertical="center"/>
    </xf>
    <xf numFmtId="38" fontId="15" fillId="35" borderId="54" xfId="1" applyFont="1" applyFill="1" applyBorder="1" applyAlignment="1">
      <alignment horizontal="center" vertical="center"/>
    </xf>
    <xf numFmtId="38" fontId="15" fillId="35" borderId="60" xfId="1" applyFont="1" applyFill="1" applyBorder="1" applyAlignment="1">
      <alignment horizontal="center" vertical="center"/>
    </xf>
    <xf numFmtId="38" fontId="15" fillId="23" borderId="54" xfId="1" applyFont="1" applyFill="1" applyBorder="1" applyAlignment="1">
      <alignment horizontal="center" vertical="center"/>
    </xf>
    <xf numFmtId="38" fontId="15" fillId="23" borderId="60" xfId="1" applyFont="1" applyFill="1" applyBorder="1" applyAlignment="1">
      <alignment horizontal="center" vertical="center"/>
    </xf>
    <xf numFmtId="38" fontId="15" fillId="35" borderId="61" xfId="1" applyFont="1" applyFill="1" applyBorder="1" applyAlignment="1">
      <alignment horizontal="center" vertical="center"/>
    </xf>
    <xf numFmtId="0" fontId="15" fillId="35" borderId="70" xfId="0" applyFont="1" applyFill="1" applyBorder="1" applyAlignment="1">
      <alignment horizontal="center" vertical="center"/>
    </xf>
    <xf numFmtId="38" fontId="15" fillId="35" borderId="71" xfId="1" applyFont="1" applyFill="1" applyBorder="1" applyAlignment="1">
      <alignment horizontal="center" vertical="center"/>
    </xf>
    <xf numFmtId="0" fontId="64" fillId="3" borderId="4" xfId="0" applyFont="1" applyFill="1" applyBorder="1" applyAlignment="1" applyProtection="1">
      <alignment horizontal="center" vertical="center"/>
      <protection locked="0"/>
    </xf>
    <xf numFmtId="0" fontId="64" fillId="3" borderId="6" xfId="0" applyFont="1" applyFill="1" applyBorder="1" applyAlignment="1" applyProtection="1">
      <alignment horizontal="center" vertical="center"/>
      <protection locked="0"/>
    </xf>
    <xf numFmtId="0" fontId="64" fillId="3" borderId="7" xfId="0" applyFont="1" applyFill="1" applyBorder="1" applyAlignment="1" applyProtection="1">
      <alignment horizontal="center" vertical="center"/>
      <protection locked="0"/>
    </xf>
    <xf numFmtId="0" fontId="64" fillId="5" borderId="4" xfId="0" applyFont="1" applyFill="1" applyBorder="1" applyAlignment="1" applyProtection="1">
      <alignment horizontal="center" vertical="center"/>
      <protection locked="0"/>
    </xf>
    <xf numFmtId="0" fontId="64" fillId="5" borderId="6" xfId="0" applyFont="1" applyFill="1" applyBorder="1" applyAlignment="1" applyProtection="1">
      <alignment horizontal="center" vertical="center"/>
      <protection locked="0"/>
    </xf>
    <xf numFmtId="0" fontId="64" fillId="5" borderId="7" xfId="0" applyFont="1" applyFill="1" applyBorder="1" applyAlignment="1" applyProtection="1">
      <alignment horizontal="center" vertical="center"/>
      <protection locked="0"/>
    </xf>
    <xf numFmtId="38" fontId="64" fillId="5" borderId="4" xfId="1" applyFont="1" applyFill="1" applyBorder="1" applyAlignment="1" applyProtection="1">
      <alignment horizontal="center" vertical="center" wrapText="1"/>
      <protection locked="0"/>
    </xf>
    <xf numFmtId="38" fontId="64" fillId="5" borderId="6" xfId="1" applyFont="1" applyFill="1" applyBorder="1" applyAlignment="1" applyProtection="1">
      <alignment horizontal="center" vertical="center"/>
      <protection locked="0"/>
    </xf>
    <xf numFmtId="38" fontId="64" fillId="5" borderId="7" xfId="1" applyFont="1" applyFill="1" applyBorder="1" applyAlignment="1" applyProtection="1">
      <alignment horizontal="center" vertical="center"/>
      <protection locked="0"/>
    </xf>
    <xf numFmtId="0" fontId="64" fillId="5" borderId="1" xfId="0" applyFont="1" applyFill="1" applyBorder="1" applyAlignment="1" applyProtection="1">
      <alignment horizontal="center" vertical="center"/>
      <protection locked="0"/>
    </xf>
    <xf numFmtId="0" fontId="53" fillId="6" borderId="1" xfId="0" applyFont="1" applyFill="1" applyBorder="1" applyAlignment="1" applyProtection="1">
      <alignment horizontal="center" vertical="center"/>
      <protection locked="0"/>
    </xf>
    <xf numFmtId="38" fontId="64" fillId="3" borderId="4" xfId="1" applyFont="1" applyFill="1" applyBorder="1" applyAlignment="1" applyProtection="1">
      <alignment horizontal="center" vertical="center" wrapText="1"/>
      <protection locked="0"/>
    </xf>
    <xf numFmtId="38" fontId="64" fillId="3" borderId="6" xfId="1" applyFont="1" applyFill="1" applyBorder="1" applyAlignment="1" applyProtection="1">
      <alignment horizontal="center" vertical="center"/>
      <protection locked="0"/>
    </xf>
    <xf numFmtId="38" fontId="64" fillId="3" borderId="7" xfId="1" applyFont="1" applyFill="1" applyBorder="1" applyAlignment="1" applyProtection="1">
      <alignment horizontal="center" vertical="center"/>
      <protection locked="0"/>
    </xf>
    <xf numFmtId="0" fontId="64" fillId="3" borderId="1" xfId="0" applyFont="1" applyFill="1" applyBorder="1" applyAlignment="1" applyProtection="1">
      <alignment horizontal="center" vertical="center"/>
      <protection locked="0"/>
    </xf>
  </cellXfs>
  <cellStyles count="21">
    <cellStyle name="ハイパーリンク" xfId="20" builtinId="8"/>
    <cellStyle name="ハイパーリンク 2" xfId="3" xr:uid="{00000000-0005-0000-0000-000001000000}"/>
    <cellStyle name="桁区切り" xfId="1" builtinId="6"/>
    <cellStyle name="桁区切り 2" xfId="5" xr:uid="{00000000-0005-0000-0000-000003000000}"/>
    <cellStyle name="桁区切り 2 2" xfId="9" xr:uid="{00000000-0005-0000-0000-000004000000}"/>
    <cellStyle name="桁区切り 2 2 2" xfId="11" xr:uid="{00000000-0005-0000-0000-000005000000}"/>
    <cellStyle name="見出し 1 2" xfId="18" xr:uid="{0D9A5DAC-2D7D-4B19-BE00-F618F5C2AAFE}"/>
    <cellStyle name="標準" xfId="0" builtinId="0"/>
    <cellStyle name="標準 2" xfId="2" xr:uid="{00000000-0005-0000-0000-000007000000}"/>
    <cellStyle name="標準 2 2" xfId="8" xr:uid="{00000000-0005-0000-0000-000008000000}"/>
    <cellStyle name="標準 2 2 2" xfId="10" xr:uid="{00000000-0005-0000-0000-000009000000}"/>
    <cellStyle name="標準 2 3" xfId="15" xr:uid="{00000000-0005-0000-0000-00000A000000}"/>
    <cellStyle name="標準 2 3 2" xfId="16" xr:uid="{00000000-0005-0000-0000-00000B000000}"/>
    <cellStyle name="標準 3" xfId="4" xr:uid="{00000000-0005-0000-0000-00000C000000}"/>
    <cellStyle name="標準 3 2" xfId="12" xr:uid="{00000000-0005-0000-0000-00000D000000}"/>
    <cellStyle name="標準 4" xfId="6" xr:uid="{00000000-0005-0000-0000-00000E000000}"/>
    <cellStyle name="標準 4 2" xfId="13" xr:uid="{00000000-0005-0000-0000-00000F000000}"/>
    <cellStyle name="標準 5" xfId="7" xr:uid="{00000000-0005-0000-0000-000010000000}"/>
    <cellStyle name="標準 6" xfId="14" xr:uid="{00000000-0005-0000-0000-000011000000}"/>
    <cellStyle name="標準 7" xfId="17" xr:uid="{68968A26-EF76-49E3-A005-5F848D5BD0CD}"/>
    <cellStyle name="標準 8" xfId="19" xr:uid="{EE9E1D51-F94E-4EDC-BEE1-21ED8C4A63BF}"/>
  </cellStyles>
  <dxfs count="62">
    <dxf>
      <font>
        <color rgb="FF0070C0"/>
      </font>
    </dxf>
    <dxf>
      <font>
        <color rgb="FF0070C0"/>
      </font>
    </dxf>
    <dxf>
      <font>
        <color theme="7"/>
      </font>
    </dxf>
    <dxf>
      <font>
        <color auto="1"/>
      </font>
    </dxf>
    <dxf>
      <font>
        <color theme="0" tint="-0.24994659260841701"/>
      </font>
    </dxf>
    <dxf>
      <font>
        <color theme="0" tint="-0.24994659260841701"/>
      </font>
    </dxf>
    <dxf>
      <font>
        <color theme="0" tint="-0.24994659260841701"/>
      </font>
    </dxf>
    <dxf>
      <font>
        <color theme="0"/>
      </font>
    </dxf>
    <dxf>
      <font>
        <color auto="1"/>
      </font>
    </dxf>
    <dxf>
      <font>
        <color theme="0" tint="-0.24994659260841701"/>
      </font>
    </dxf>
    <dxf>
      <font>
        <color theme="0"/>
      </font>
    </dxf>
    <dxf>
      <font>
        <color theme="0"/>
      </font>
    </dxf>
    <dxf>
      <font>
        <color theme="0" tint="-0.24994659260841701"/>
      </font>
    </dxf>
    <dxf>
      <font>
        <color theme="1" tint="0.24994659260841701"/>
      </font>
    </dxf>
    <dxf>
      <font>
        <color theme="0" tint="-0.24994659260841701"/>
      </font>
    </dxf>
    <dxf>
      <font>
        <b/>
        <i val="0"/>
        <color rgb="FF0070C0"/>
      </font>
    </dxf>
    <dxf>
      <font>
        <b/>
        <i val="0"/>
        <color rgb="FFC00000"/>
      </font>
    </dxf>
    <dxf>
      <font>
        <color theme="0" tint="-0.24994659260841701"/>
      </font>
    </dxf>
    <dxf>
      <font>
        <color theme="1"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font>
    </dxf>
    <dxf>
      <font>
        <color theme="0"/>
      </font>
    </dxf>
    <dxf>
      <font>
        <color theme="0" tint="-0.24994659260841701"/>
      </font>
    </dxf>
    <dxf>
      <font>
        <color theme="1" tint="0.24994659260841701"/>
      </font>
    </dxf>
    <dxf>
      <font>
        <color theme="0" tint="-0.24994659260841701"/>
      </font>
    </dxf>
    <dxf>
      <font>
        <color theme="1" tint="0.24994659260841701"/>
      </font>
    </dxf>
    <dxf>
      <font>
        <color theme="0" tint="-0.24994659260841701"/>
      </font>
    </dxf>
    <dxf>
      <font>
        <color rgb="FFC00000"/>
      </font>
    </dxf>
    <dxf>
      <font>
        <color rgb="FF0070C0"/>
      </font>
    </dxf>
    <dxf>
      <font>
        <color rgb="FFC00000"/>
      </font>
    </dxf>
    <dxf>
      <font>
        <color theme="0"/>
      </font>
    </dxf>
    <dxf>
      <font>
        <color theme="0"/>
      </font>
    </dxf>
    <dxf>
      <font>
        <color theme="0"/>
      </font>
    </dxf>
    <dxf>
      <font>
        <color auto="1"/>
      </font>
    </dxf>
    <dxf>
      <font>
        <color theme="0" tint="-0.24994659260841701"/>
      </font>
    </dxf>
    <dxf>
      <font>
        <color rgb="FFC00000"/>
      </font>
    </dxf>
    <dxf>
      <font>
        <color rgb="FF0070C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1" tint="0.24994659260841701"/>
      </font>
    </dxf>
    <dxf>
      <font>
        <color theme="0" tint="-0.24994659260841701"/>
      </font>
    </dxf>
    <dxf>
      <font>
        <color theme="1"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b/>
        <i val="0"/>
        <sz val="16"/>
        <color theme="0"/>
        <name val="Meiryo UI"/>
        <family val="3"/>
        <charset val="128"/>
        <scheme val="none"/>
      </font>
      <fill>
        <patternFill>
          <bgColor theme="4" tint="-0.499984740745262"/>
        </patternFill>
      </fill>
      <border>
        <bottom style="thin">
          <color theme="4"/>
        </bottom>
        <vertical/>
        <horizontal/>
      </border>
    </dxf>
    <dxf>
      <font>
        <color theme="1"/>
        <name val="Meiryo UI"/>
        <family val="3"/>
        <charset val="128"/>
      </font>
      <fill>
        <patternFill>
          <bgColor theme="4" tint="0.79998168889431442"/>
        </patternFill>
      </fill>
      <border diagonalUp="0" diagonalDown="0">
        <left/>
        <right/>
        <top/>
        <bottom/>
        <vertical/>
        <horizontal/>
      </border>
    </dxf>
    <dxf>
      <fill>
        <patternFill>
          <bgColor theme="0" tint="-0.14996795556505021"/>
        </patternFill>
      </fill>
    </dxf>
    <dxf>
      <font>
        <b val="0"/>
        <i val="0"/>
        <color theme="0"/>
      </font>
      <fill>
        <patternFill patternType="solid">
          <fgColor theme="4"/>
          <bgColor theme="4" tint="-0.499984740745262"/>
        </patternFill>
      </fill>
      <border>
        <left style="thin">
          <color theme="4" tint="-0.499984740745262"/>
        </left>
        <right style="thin">
          <color theme="4" tint="-0.499984740745262"/>
        </right>
        <top style="thin">
          <color theme="4" tint="-0.499984740745262"/>
        </top>
        <vertical style="medium">
          <color theme="0"/>
        </vertical>
      </border>
    </dxf>
    <dxf>
      <font>
        <b val="0"/>
        <i val="0"/>
        <color auto="1"/>
      </font>
      <fill>
        <patternFill patternType="none">
          <bgColor auto="1"/>
        </patternFill>
      </fill>
      <border>
        <left style="thin">
          <color theme="0"/>
        </left>
        <right/>
        <bottom style="thin">
          <color theme="4" tint="-0.499984740745262"/>
        </bottom>
        <vertical style="thin">
          <color theme="0"/>
        </vertical>
        <horizontal/>
      </border>
    </dxf>
  </dxfs>
  <tableStyles count="2" defaultTableStyle="TableStyleMedium9" defaultPivotStyle="PivotStyleLight16">
    <tableStyle name="Vacation Items Checklist Table" pivot="0" count="3" xr9:uid="{8B90EA97-4B80-48DC-9A1E-AC4B9E31156B}">
      <tableStyleElement type="wholeTable" dxfId="61"/>
      <tableStyleElement type="headerRow" dxfId="60"/>
      <tableStyleElement type="firstRowStripe" dxfId="59"/>
    </tableStyle>
    <tableStyle name="休暇項目チェックリスト" pivot="0" table="0" count="10" xr9:uid="{44B1DB03-5FA2-4BD1-A7F4-E0914056B0E4}">
      <tableStyleElement type="wholeTable" dxfId="58"/>
      <tableStyleElement type="headerRow" dxfId="57"/>
    </tableStyle>
  </tableStyles>
  <colors>
    <mruColors>
      <color rgb="FF9BBB59"/>
      <color rgb="FFF5F5F5"/>
      <color rgb="FFBDB255"/>
      <color rgb="FF663300"/>
      <color rgb="FFFAF7F4"/>
      <color rgb="FFD1A785"/>
      <color rgb="FF3B6689"/>
      <color rgb="FF42121D"/>
      <color rgb="FFBE8351"/>
      <color rgb="FFC0504D"/>
    </mruColors>
  </colors>
  <extLst>
    <ext xmlns:x14="http://schemas.microsoft.com/office/spreadsheetml/2009/9/main" uri="{46F421CA-312F-682f-3DD2-61675219B42D}">
      <x14:dxfs count="8">
        <dxf>
          <font>
            <sz val="12"/>
            <color theme="1" tint="0.499984740745262"/>
            <name val="Meiryo UI"/>
            <family val="3"/>
            <charset val="128"/>
          </font>
          <fill>
            <patternFill patternType="solid">
              <fgColor auto="1"/>
              <bgColor theme="0" tint="-4.9989318521683403E-2"/>
            </patternFill>
          </fill>
          <border diagonalUp="0" diagonalDown="0">
            <left/>
            <right/>
            <top/>
            <bottom/>
            <vertical/>
            <horizontal/>
          </border>
        </dxf>
        <dxf>
          <font>
            <sz val="12"/>
            <color theme="1" tint="0.499984740745262"/>
            <name val="Meiryo UI"/>
            <family val="3"/>
            <charset val="128"/>
          </font>
          <fill>
            <patternFill patternType="solid">
              <fgColor auto="1"/>
              <bgColor theme="0" tint="-4.9989318521683403E-2"/>
            </patternFill>
          </fill>
          <border diagonalUp="0" diagonalDown="0">
            <left/>
            <right/>
            <top/>
            <bottom/>
            <vertical/>
            <horizontal/>
          </border>
        </dxf>
        <dxf>
          <font>
            <sz val="12"/>
            <color theme="4" tint="-0.499984740745262"/>
            <name val="Meiryo UI"/>
            <family val="3"/>
            <charset val="128"/>
          </font>
          <fill>
            <patternFill patternType="solid">
              <fgColor auto="1"/>
              <bgColor theme="4" tint="0.39994506668294322"/>
            </patternFill>
          </fill>
          <border diagonalUp="0" diagonalDown="0">
            <left/>
            <right/>
            <top/>
            <bottom/>
            <vertical/>
            <horizontal/>
          </border>
        </dxf>
        <dxf>
          <font>
            <sz val="12"/>
            <color theme="0"/>
            <name val="Meiryo UI"/>
            <family val="3"/>
            <charset val="128"/>
            <scheme val="none"/>
          </font>
          <fill>
            <patternFill patternType="solid">
              <fgColor auto="1"/>
              <bgColor theme="4" tint="0.39994506668294322"/>
            </patternFill>
          </fill>
          <border diagonalUp="0" diagonalDown="0">
            <left/>
            <right/>
            <top/>
            <bottom/>
            <vertical/>
            <horizontal/>
          </border>
        </dxf>
        <dxf>
          <font>
            <sz val="12"/>
            <color theme="1" tint="0.499984740745262"/>
            <name val="Meiryo UI"/>
            <family val="3"/>
            <charset val="128"/>
          </font>
          <fill>
            <patternFill patternType="solid">
              <fgColor theme="4" tint="0.59999389629810485"/>
              <bgColor theme="0" tint="-4.9989318521683403E-2"/>
            </patternFill>
          </fill>
          <border diagonalUp="0" diagonalDown="0">
            <left/>
            <right/>
            <top/>
            <bottom/>
            <vertical/>
            <horizontal/>
          </border>
        </dxf>
        <dxf>
          <font>
            <b val="0"/>
            <i val="0"/>
            <sz val="12"/>
            <color theme="0"/>
            <name val="Meiryo UI"/>
            <family val="3"/>
            <charset val="128"/>
          </font>
          <fill>
            <patternFill patternType="solid">
              <fgColor theme="4"/>
              <bgColor theme="4"/>
            </patternFill>
          </fill>
          <border diagonalUp="0" diagonalDown="0">
            <left/>
            <right/>
            <top/>
            <bottom/>
            <vertical/>
            <horizontal/>
          </border>
        </dxf>
        <dxf>
          <font>
            <sz val="12"/>
            <color theme="1" tint="0.499984740745262"/>
            <name val="Meiryo UI"/>
            <family val="3"/>
            <charset val="128"/>
          </font>
          <fill>
            <patternFill patternType="solid">
              <fgColor rgb="FFDFDFDF"/>
              <bgColor theme="0" tint="-4.9989318521683403E-2"/>
            </patternFill>
          </fill>
          <border>
            <left style="thin">
              <color rgb="FFDFDFDF"/>
            </left>
            <right style="thin">
              <color rgb="FFDFDFDF"/>
            </right>
            <top style="thin">
              <color rgb="FFDFDFDF"/>
            </top>
            <bottom style="thin">
              <color rgb="FFDFDFDF"/>
            </bottom>
            <vertical/>
            <horizontal/>
          </border>
        </dxf>
        <dxf>
          <font>
            <sz val="12"/>
            <color theme="4" tint="-0.499984740745262"/>
            <name val="Meiryo UI"/>
            <family val="3"/>
            <charset val="128"/>
          </font>
          <fill>
            <patternFill patternType="solid">
              <fgColor rgb="FFC0C0C0"/>
              <bgColor theme="0"/>
            </patternFill>
          </fill>
          <border diagonalUp="0" diagonalDown="0">
            <left style="thin">
              <color theme="4"/>
            </left>
            <right style="thin">
              <color theme="4"/>
            </right>
            <top style="thin">
              <color theme="4"/>
            </top>
            <bottom style="thin">
              <color theme="4"/>
            </bottom>
            <vertical/>
            <horizontal/>
          </border>
        </dxf>
      </x14:dxfs>
    </ext>
    <ext xmlns:x14="http://schemas.microsoft.com/office/spreadsheetml/2009/9/main" uri="{EB79DEF2-80B8-43e5-95BD-54CBDDF9020C}">
      <x14:slicerStyles defaultSlicerStyle="SlicerStyleLight1">
        <x14:slicerStyle name="休暇項目チェックリスト">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firstButton="1" fmlaLink="$Y$4"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firstButton="1" fmlaLink="$Y$5"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firstButton="1" fmlaLink="$Y11"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fmlaLink="$Y$2"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Radio" firstButton="1" fmlaLink="$Y8"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firstButton="1" fmlaLink="$Y10"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Y9"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fmlaLink="$Y3"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Radio" firstButton="1" fmlaLink="$U$14"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firstButton="1" fmlaLink="$U$4"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Radio" firstButton="1" fmlaLink="$U$5"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firstButton="1" fmlaLink="$U$6" lockText="1" noThreeD="1"/>
</file>

<file path=xl/ctrlProps/ctrlProp16.xml><?xml version="1.0" encoding="utf-8"?>
<formControlPr xmlns="http://schemas.microsoft.com/office/spreadsheetml/2009/9/main" objectType="Radio" firstButton="1" fmlaLink="$Z$9"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firstButton="1" fmlaLink="$U$5"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firstButton="1" fmlaLink="$U$10" lockText="1" noThreeD="1"/>
</file>

<file path=xl/ctrlProps/ctrlProp174.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Z$7"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Z$8"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fmlaLink="$Z$1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checked="Checked" firstButton="1" fmlaLink="$Z$4"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checked="Checked" firstButton="1" fmlaLink="$Z$5"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checked="Checked" firstButton="1" fmlaLink="$Z$6"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Z$3"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AC$17"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Z$2" lockText="1" noThreeD="1"/>
</file>

<file path=xl/ctrlProps/ctrlProp7.xml><?xml version="1.0" encoding="utf-8"?>
<formControlPr xmlns="http://schemas.microsoft.com/office/spreadsheetml/2009/9/main" objectType="Radio" firstButton="1" fmlaLink="$Z$10"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AC$19"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AC$21"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fmlaLink="$AC$20"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Z$12"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Y$7"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fmlaLink="$Y$6" lockText="1" noThreeD="1"/>
</file>

<file path=xl/diagrams/colors1.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1AF58EA-543C-4181-8A97-F13F7FE08425}" type="doc">
      <dgm:prSet loTypeId="urn:microsoft.com/office/officeart/2009/layout/CircleArrowProcess" loCatId="process" qsTypeId="urn:microsoft.com/office/officeart/2005/8/quickstyle/simple1" qsCatId="simple" csTypeId="urn:microsoft.com/office/officeart/2005/8/colors/colorful2" csCatId="colorful" phldr="1"/>
      <dgm:spPr/>
      <dgm:t>
        <a:bodyPr/>
        <a:lstStyle/>
        <a:p>
          <a:endParaRPr kumimoji="1" lang="ja-JP" altLang="en-US"/>
        </a:p>
      </dgm:t>
    </dgm:pt>
    <dgm:pt modelId="{2A6C5697-5A96-4C25-BB9D-F6DB6ECFA614}">
      <dgm:prSet phldrT="[テキスト]" custT="1"/>
      <dgm:spPr/>
      <dgm:t>
        <a:bodyPr/>
        <a:lstStyle/>
        <a:p>
          <a:r>
            <a:rPr kumimoji="1" lang="ja-JP" altLang="en-US" sz="1400">
              <a:latin typeface="Meiryo UI" panose="020B0604030504040204" pitchFamily="50" charset="-128"/>
              <a:ea typeface="Meiryo UI" panose="020B0604030504040204" pitchFamily="50" charset="-128"/>
            </a:rPr>
            <a:t>枕花</a:t>
          </a:r>
        </a:p>
      </dgm:t>
    </dgm:pt>
    <dgm:pt modelId="{7B34E6CD-A867-4619-A1FE-F32308C15F63}" type="parTrans" cxnId="{306EE3EC-799C-4757-9388-30D661819919}">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AE431F9B-D875-416D-BDBC-5D4C104D4FB8}" type="sibTrans" cxnId="{306EE3EC-799C-4757-9388-30D661819919}">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6755F22E-35B5-4B35-90C0-9E8FA3BDE43F}">
      <dgm:prSet phldrT="[テキスト]" custT="1"/>
      <dgm:spPr/>
      <dgm:t>
        <a:bodyPr/>
        <a:lstStyle/>
        <a:p>
          <a:r>
            <a:rPr kumimoji="1" lang="ja-JP" altLang="en-US" sz="1400">
              <a:latin typeface="Meiryo UI" panose="020B0604030504040204" pitchFamily="50" charset="-128"/>
              <a:ea typeface="Meiryo UI" panose="020B0604030504040204" pitchFamily="50" charset="-128"/>
            </a:rPr>
            <a:t>通夜・葬儀</a:t>
          </a:r>
        </a:p>
      </dgm:t>
    </dgm:pt>
    <dgm:pt modelId="{A9FD9687-CB16-4858-94A3-1F288CFF1570}" type="parTrans" cxnId="{077266B2-0CFD-460D-8CC9-A37CC68A9B87}">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D60848EE-74B3-4735-AEC1-767A058FB43B}" type="sibTrans" cxnId="{077266B2-0CFD-460D-8CC9-A37CC68A9B87}">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E75EE609-AE7D-4FEE-8059-D9F7D5845EC2}">
      <dgm:prSet phldrT="[テキスト]" custT="1"/>
      <dgm:spPr/>
      <dgm:t>
        <a:bodyPr/>
        <a:lstStyle/>
        <a:p>
          <a:r>
            <a:rPr kumimoji="1" lang="ja-JP" altLang="en-US" sz="1400">
              <a:latin typeface="Meiryo UI" panose="020B0604030504040204" pitchFamily="50" charset="-128"/>
              <a:ea typeface="Meiryo UI" panose="020B0604030504040204" pitchFamily="50" charset="-128"/>
            </a:rPr>
            <a:t>初七日から</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四十九日</a:t>
          </a:r>
        </a:p>
      </dgm:t>
    </dgm:pt>
    <dgm:pt modelId="{156E23BF-F9D1-4DDA-9900-F31CB612AF8F}" type="parTrans" cxnId="{35BCFC61-AB8E-4DF8-ADB6-6CA04A0481E0}">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8BAAE114-BDDE-4611-BFDE-B1BB5BD0D9DF}" type="sibTrans" cxnId="{35BCFC61-AB8E-4DF8-ADB6-6CA04A0481E0}">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EADC2537-0566-4AE0-8DB1-EEF05F84A7E2}">
      <dgm:prSet phldrT="[テキスト]" custT="1"/>
      <dgm:spPr/>
      <dgm:t>
        <a:bodyPr/>
        <a:lstStyle/>
        <a:p>
          <a:r>
            <a:rPr kumimoji="1" lang="ja-JP" altLang="en-US" sz="1400">
              <a:latin typeface="Meiryo UI" panose="020B0604030504040204" pitchFamily="50" charset="-128"/>
              <a:ea typeface="Meiryo UI" panose="020B0604030504040204" pitchFamily="50" charset="-128"/>
            </a:rPr>
            <a:t>以降の</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法要・命日</a:t>
          </a:r>
        </a:p>
      </dgm:t>
    </dgm:pt>
    <dgm:pt modelId="{ACB4BC42-B686-4012-ADAC-8D4D95D0FC0A}" type="parTrans" cxnId="{69A1BD7A-DE13-4678-9B33-6B949FC0E87B}">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D7D832B3-00F1-4F02-87CC-866371765C27}" type="sibTrans" cxnId="{69A1BD7A-DE13-4678-9B33-6B949FC0E87B}">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7963950B-C478-437E-8E33-90AF12478748}" type="pres">
      <dgm:prSet presAssocID="{51AF58EA-543C-4181-8A97-F13F7FE08425}" presName="Name0" presStyleCnt="0">
        <dgm:presLayoutVars>
          <dgm:chMax val="7"/>
          <dgm:chPref val="7"/>
          <dgm:dir/>
          <dgm:animLvl val="lvl"/>
        </dgm:presLayoutVars>
      </dgm:prSet>
      <dgm:spPr/>
    </dgm:pt>
    <dgm:pt modelId="{B315583F-FA8C-4DE3-BE74-D0DB91511808}" type="pres">
      <dgm:prSet presAssocID="{2A6C5697-5A96-4C25-BB9D-F6DB6ECFA614}" presName="Accent1" presStyleCnt="0"/>
      <dgm:spPr/>
    </dgm:pt>
    <dgm:pt modelId="{E066A35D-BF20-4DEC-B1F4-BF9CACBA7233}" type="pres">
      <dgm:prSet presAssocID="{2A6C5697-5A96-4C25-BB9D-F6DB6ECFA614}" presName="Accent" presStyleLbl="node1" presStyleIdx="0" presStyleCnt="4"/>
      <dgm:spPr/>
    </dgm:pt>
    <dgm:pt modelId="{BC005855-2227-4052-B102-7BBB0E7621A7}" type="pres">
      <dgm:prSet presAssocID="{2A6C5697-5A96-4C25-BB9D-F6DB6ECFA614}" presName="Parent1" presStyleLbl="revTx" presStyleIdx="0" presStyleCnt="4" custLinFactNeighborX="-2615" custLinFactNeighborY="-13081">
        <dgm:presLayoutVars>
          <dgm:chMax val="1"/>
          <dgm:chPref val="1"/>
          <dgm:bulletEnabled val="1"/>
        </dgm:presLayoutVars>
      </dgm:prSet>
      <dgm:spPr/>
    </dgm:pt>
    <dgm:pt modelId="{83D3791B-A106-45AF-9122-F25521C30172}" type="pres">
      <dgm:prSet presAssocID="{6755F22E-35B5-4B35-90C0-9E8FA3BDE43F}" presName="Accent2" presStyleCnt="0"/>
      <dgm:spPr/>
    </dgm:pt>
    <dgm:pt modelId="{D399F006-130E-43AA-9DC0-E935B39EF046}" type="pres">
      <dgm:prSet presAssocID="{6755F22E-35B5-4B35-90C0-9E8FA3BDE43F}" presName="Accent" presStyleLbl="node1" presStyleIdx="1" presStyleCnt="4"/>
      <dgm:spPr>
        <a:solidFill>
          <a:srgbClr val="BE8351"/>
        </a:solidFill>
      </dgm:spPr>
    </dgm:pt>
    <dgm:pt modelId="{BD4804BA-AA2E-4402-885C-3AB56B4DEB93}" type="pres">
      <dgm:prSet presAssocID="{6755F22E-35B5-4B35-90C0-9E8FA3BDE43F}" presName="Parent2" presStyleLbl="revTx" presStyleIdx="1" presStyleCnt="4" custScaleX="149859">
        <dgm:presLayoutVars>
          <dgm:chMax val="1"/>
          <dgm:chPref val="1"/>
          <dgm:bulletEnabled val="1"/>
        </dgm:presLayoutVars>
      </dgm:prSet>
      <dgm:spPr/>
    </dgm:pt>
    <dgm:pt modelId="{7516514B-2909-4FFF-BAC9-1D176D49CD04}" type="pres">
      <dgm:prSet presAssocID="{E75EE609-AE7D-4FEE-8059-D9F7D5845EC2}" presName="Accent3" presStyleCnt="0"/>
      <dgm:spPr/>
    </dgm:pt>
    <dgm:pt modelId="{F906A5AC-963E-42D0-9202-B959A74ABFE1}" type="pres">
      <dgm:prSet presAssocID="{E75EE609-AE7D-4FEE-8059-D9F7D5845EC2}" presName="Accent" presStyleLbl="node1" presStyleIdx="2" presStyleCnt="4"/>
      <dgm:spPr>
        <a:solidFill>
          <a:srgbClr val="BDB255"/>
        </a:solidFill>
      </dgm:spPr>
    </dgm:pt>
    <dgm:pt modelId="{E2C47F9D-C0E9-4257-A9E6-AB96FD892C6A}" type="pres">
      <dgm:prSet presAssocID="{E75EE609-AE7D-4FEE-8059-D9F7D5845EC2}" presName="Parent3" presStyleLbl="revTx" presStyleIdx="2" presStyleCnt="4" custScaleX="179171" custLinFactNeighborX="9155" custLinFactNeighborY="-13081">
        <dgm:presLayoutVars>
          <dgm:chMax val="1"/>
          <dgm:chPref val="1"/>
          <dgm:bulletEnabled val="1"/>
        </dgm:presLayoutVars>
      </dgm:prSet>
      <dgm:spPr/>
    </dgm:pt>
    <dgm:pt modelId="{D11E2595-7D44-49AC-91BD-3B7C6D5E6A41}" type="pres">
      <dgm:prSet presAssocID="{EADC2537-0566-4AE0-8DB1-EEF05F84A7E2}" presName="Accent4" presStyleCnt="0"/>
      <dgm:spPr/>
    </dgm:pt>
    <dgm:pt modelId="{B03E1B0F-0816-45CC-8F6D-CADCBF23E102}" type="pres">
      <dgm:prSet presAssocID="{EADC2537-0566-4AE0-8DB1-EEF05F84A7E2}" presName="Accent" presStyleLbl="node1" presStyleIdx="3" presStyleCnt="4"/>
      <dgm:spPr>
        <a:solidFill>
          <a:srgbClr val="9BBB59"/>
        </a:solidFill>
      </dgm:spPr>
    </dgm:pt>
    <dgm:pt modelId="{5F94777D-CFBD-4795-9DDC-4016B408CE55}" type="pres">
      <dgm:prSet presAssocID="{EADC2537-0566-4AE0-8DB1-EEF05F84A7E2}" presName="Parent4" presStyleLbl="revTx" presStyleIdx="3" presStyleCnt="4" custScaleX="177120">
        <dgm:presLayoutVars>
          <dgm:chMax val="1"/>
          <dgm:chPref val="1"/>
          <dgm:bulletEnabled val="1"/>
        </dgm:presLayoutVars>
      </dgm:prSet>
      <dgm:spPr/>
    </dgm:pt>
  </dgm:ptLst>
  <dgm:cxnLst>
    <dgm:cxn modelId="{9CD7773B-AB7F-4FEB-ADA5-4883CACAA12D}" type="presOf" srcId="{2A6C5697-5A96-4C25-BB9D-F6DB6ECFA614}" destId="{BC005855-2227-4052-B102-7BBB0E7621A7}" srcOrd="0" destOrd="0" presId="urn:microsoft.com/office/officeart/2009/layout/CircleArrowProcess"/>
    <dgm:cxn modelId="{35BCFC61-AB8E-4DF8-ADB6-6CA04A0481E0}" srcId="{51AF58EA-543C-4181-8A97-F13F7FE08425}" destId="{E75EE609-AE7D-4FEE-8059-D9F7D5845EC2}" srcOrd="2" destOrd="0" parTransId="{156E23BF-F9D1-4DDA-9900-F31CB612AF8F}" sibTransId="{8BAAE114-BDDE-4611-BFDE-B1BB5BD0D9DF}"/>
    <dgm:cxn modelId="{69A1BD7A-DE13-4678-9B33-6B949FC0E87B}" srcId="{51AF58EA-543C-4181-8A97-F13F7FE08425}" destId="{EADC2537-0566-4AE0-8DB1-EEF05F84A7E2}" srcOrd="3" destOrd="0" parTransId="{ACB4BC42-B686-4012-ADAC-8D4D95D0FC0A}" sibTransId="{D7D832B3-00F1-4F02-87CC-866371765C27}"/>
    <dgm:cxn modelId="{3E214892-E2E5-401B-95EC-761D99B27783}" type="presOf" srcId="{E75EE609-AE7D-4FEE-8059-D9F7D5845EC2}" destId="{E2C47F9D-C0E9-4257-A9E6-AB96FD892C6A}" srcOrd="0" destOrd="0" presId="urn:microsoft.com/office/officeart/2009/layout/CircleArrowProcess"/>
    <dgm:cxn modelId="{DED253AD-4F17-450C-B666-67E60AA226E6}" type="presOf" srcId="{6755F22E-35B5-4B35-90C0-9E8FA3BDE43F}" destId="{BD4804BA-AA2E-4402-885C-3AB56B4DEB93}" srcOrd="0" destOrd="0" presId="urn:microsoft.com/office/officeart/2009/layout/CircleArrowProcess"/>
    <dgm:cxn modelId="{077266B2-0CFD-460D-8CC9-A37CC68A9B87}" srcId="{51AF58EA-543C-4181-8A97-F13F7FE08425}" destId="{6755F22E-35B5-4B35-90C0-9E8FA3BDE43F}" srcOrd="1" destOrd="0" parTransId="{A9FD9687-CB16-4858-94A3-1F288CFF1570}" sibTransId="{D60848EE-74B3-4735-AEC1-767A058FB43B}"/>
    <dgm:cxn modelId="{447600E2-DE05-4AF6-B7EF-41C98E2EEC79}" type="presOf" srcId="{51AF58EA-543C-4181-8A97-F13F7FE08425}" destId="{7963950B-C478-437E-8E33-90AF12478748}" srcOrd="0" destOrd="0" presId="urn:microsoft.com/office/officeart/2009/layout/CircleArrowProcess"/>
    <dgm:cxn modelId="{E9BB69EC-7804-4E29-A895-25559A801A95}" type="presOf" srcId="{EADC2537-0566-4AE0-8DB1-EEF05F84A7E2}" destId="{5F94777D-CFBD-4795-9DDC-4016B408CE55}" srcOrd="0" destOrd="0" presId="urn:microsoft.com/office/officeart/2009/layout/CircleArrowProcess"/>
    <dgm:cxn modelId="{306EE3EC-799C-4757-9388-30D661819919}" srcId="{51AF58EA-543C-4181-8A97-F13F7FE08425}" destId="{2A6C5697-5A96-4C25-BB9D-F6DB6ECFA614}" srcOrd="0" destOrd="0" parTransId="{7B34E6CD-A867-4619-A1FE-F32308C15F63}" sibTransId="{AE431F9B-D875-416D-BDBC-5D4C104D4FB8}"/>
    <dgm:cxn modelId="{58B2283F-4DE1-4B38-80BA-DF2B75EAE494}" type="presParOf" srcId="{7963950B-C478-437E-8E33-90AF12478748}" destId="{B315583F-FA8C-4DE3-BE74-D0DB91511808}" srcOrd="0" destOrd="0" presId="urn:microsoft.com/office/officeart/2009/layout/CircleArrowProcess"/>
    <dgm:cxn modelId="{8322BE3B-B4B0-4DF5-9A27-2B255B1ADCBD}" type="presParOf" srcId="{B315583F-FA8C-4DE3-BE74-D0DB91511808}" destId="{E066A35D-BF20-4DEC-B1F4-BF9CACBA7233}" srcOrd="0" destOrd="0" presId="urn:microsoft.com/office/officeart/2009/layout/CircleArrowProcess"/>
    <dgm:cxn modelId="{43E68321-4CCA-49D6-A17F-320EBC5E1EA5}" type="presParOf" srcId="{7963950B-C478-437E-8E33-90AF12478748}" destId="{BC005855-2227-4052-B102-7BBB0E7621A7}" srcOrd="1" destOrd="0" presId="urn:microsoft.com/office/officeart/2009/layout/CircleArrowProcess"/>
    <dgm:cxn modelId="{45F9F338-348E-4D0A-87EF-22E7D001DC2E}" type="presParOf" srcId="{7963950B-C478-437E-8E33-90AF12478748}" destId="{83D3791B-A106-45AF-9122-F25521C30172}" srcOrd="2" destOrd="0" presId="urn:microsoft.com/office/officeart/2009/layout/CircleArrowProcess"/>
    <dgm:cxn modelId="{4A361539-787F-4163-9A0A-09DFDB85F7B9}" type="presParOf" srcId="{83D3791B-A106-45AF-9122-F25521C30172}" destId="{D399F006-130E-43AA-9DC0-E935B39EF046}" srcOrd="0" destOrd="0" presId="urn:microsoft.com/office/officeart/2009/layout/CircleArrowProcess"/>
    <dgm:cxn modelId="{D2D033A2-E645-4FB2-9FD9-491AB135D382}" type="presParOf" srcId="{7963950B-C478-437E-8E33-90AF12478748}" destId="{BD4804BA-AA2E-4402-885C-3AB56B4DEB93}" srcOrd="3" destOrd="0" presId="urn:microsoft.com/office/officeart/2009/layout/CircleArrowProcess"/>
    <dgm:cxn modelId="{C467A506-10DE-486F-AFC3-2C4BD50E9F7D}" type="presParOf" srcId="{7963950B-C478-437E-8E33-90AF12478748}" destId="{7516514B-2909-4FFF-BAC9-1D176D49CD04}" srcOrd="4" destOrd="0" presId="urn:microsoft.com/office/officeart/2009/layout/CircleArrowProcess"/>
    <dgm:cxn modelId="{AE386F4D-3FA4-4345-B678-AEE74CE172A8}" type="presParOf" srcId="{7516514B-2909-4FFF-BAC9-1D176D49CD04}" destId="{F906A5AC-963E-42D0-9202-B959A74ABFE1}" srcOrd="0" destOrd="0" presId="urn:microsoft.com/office/officeart/2009/layout/CircleArrowProcess"/>
    <dgm:cxn modelId="{868520CB-8F84-4AD5-9057-E3033F9A99D4}" type="presParOf" srcId="{7963950B-C478-437E-8E33-90AF12478748}" destId="{E2C47F9D-C0E9-4257-A9E6-AB96FD892C6A}" srcOrd="5" destOrd="0" presId="urn:microsoft.com/office/officeart/2009/layout/CircleArrowProcess"/>
    <dgm:cxn modelId="{97CB50DE-CAD5-4F1A-BAE6-210160274CF0}" type="presParOf" srcId="{7963950B-C478-437E-8E33-90AF12478748}" destId="{D11E2595-7D44-49AC-91BD-3B7C6D5E6A41}" srcOrd="6" destOrd="0" presId="urn:microsoft.com/office/officeart/2009/layout/CircleArrowProcess"/>
    <dgm:cxn modelId="{D9530951-3D58-4F31-A81A-65BB73A02FE6}" type="presParOf" srcId="{D11E2595-7D44-49AC-91BD-3B7C6D5E6A41}" destId="{B03E1B0F-0816-45CC-8F6D-CADCBF23E102}" srcOrd="0" destOrd="0" presId="urn:microsoft.com/office/officeart/2009/layout/CircleArrowProcess"/>
    <dgm:cxn modelId="{50F1C640-47C5-4A1B-8444-8666DD069185}" type="presParOf" srcId="{7963950B-C478-437E-8E33-90AF12478748}" destId="{5F94777D-CFBD-4795-9DDC-4016B408CE55}" srcOrd="7" destOrd="0" presId="urn:microsoft.com/office/officeart/2009/layout/CircleArrowProcess"/>
  </dgm:cxnLst>
  <dgm:bg/>
  <dgm:whole/>
  <dgm:extLst>
    <a:ext uri="http://schemas.microsoft.com/office/drawing/2008/diagram">
      <dsp:dataModelExt xmlns:dsp="http://schemas.microsoft.com/office/drawing/2008/diagram" relId="rId1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066A35D-BF20-4DEC-B1F4-BF9CACBA7233}">
      <dsp:nvSpPr>
        <dsp:cNvPr id="0" name=""/>
        <dsp:cNvSpPr/>
      </dsp:nvSpPr>
      <dsp:spPr>
        <a:xfrm>
          <a:off x="845182" y="0"/>
          <a:ext cx="1405079" cy="1405222"/>
        </a:xfrm>
        <a:prstGeom prst="circularArrow">
          <a:avLst>
            <a:gd name="adj1" fmla="val 10980"/>
            <a:gd name="adj2" fmla="val 1142322"/>
            <a:gd name="adj3" fmla="val 4500000"/>
            <a:gd name="adj4" fmla="val 10800000"/>
            <a:gd name="adj5" fmla="val 12500"/>
          </a:avLst>
        </a:prstGeom>
        <a:solidFill>
          <a:schemeClr val="accent2">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C005855-2227-4052-B102-7BBB0E7621A7}">
      <dsp:nvSpPr>
        <dsp:cNvPr id="0" name=""/>
        <dsp:cNvSpPr/>
      </dsp:nvSpPr>
      <dsp:spPr>
        <a:xfrm>
          <a:off x="1134896" y="457372"/>
          <a:ext cx="784113"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枕花</a:t>
          </a:r>
        </a:p>
      </dsp:txBody>
      <dsp:txXfrm>
        <a:off x="1134896" y="457372"/>
        <a:ext cx="784113" cy="392016"/>
      </dsp:txXfrm>
    </dsp:sp>
    <dsp:sp modelId="{D399F006-130E-43AA-9DC0-E935B39EF046}">
      <dsp:nvSpPr>
        <dsp:cNvPr id="0" name=""/>
        <dsp:cNvSpPr/>
      </dsp:nvSpPr>
      <dsp:spPr>
        <a:xfrm>
          <a:off x="454838" y="807509"/>
          <a:ext cx="1405079" cy="1405222"/>
        </a:xfrm>
        <a:prstGeom prst="leftCircularArrow">
          <a:avLst>
            <a:gd name="adj1" fmla="val 10980"/>
            <a:gd name="adj2" fmla="val 1142322"/>
            <a:gd name="adj3" fmla="val 6300000"/>
            <a:gd name="adj4" fmla="val 18900000"/>
            <a:gd name="adj5" fmla="val 12500"/>
          </a:avLst>
        </a:prstGeom>
        <a:solidFill>
          <a:srgbClr val="BE83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D4804BA-AA2E-4402-885C-3AB56B4DEB93}">
      <dsp:nvSpPr>
        <dsp:cNvPr id="0" name=""/>
        <dsp:cNvSpPr/>
      </dsp:nvSpPr>
      <dsp:spPr>
        <a:xfrm>
          <a:off x="568000" y="1317652"/>
          <a:ext cx="1175065"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通夜・葬儀</a:t>
          </a:r>
        </a:p>
      </dsp:txBody>
      <dsp:txXfrm>
        <a:off x="568000" y="1317652"/>
        <a:ext cx="1175065" cy="392016"/>
      </dsp:txXfrm>
    </dsp:sp>
    <dsp:sp modelId="{F906A5AC-963E-42D0-9202-B959A74ABFE1}">
      <dsp:nvSpPr>
        <dsp:cNvPr id="0" name=""/>
        <dsp:cNvSpPr/>
      </dsp:nvSpPr>
      <dsp:spPr>
        <a:xfrm>
          <a:off x="845182" y="1617999"/>
          <a:ext cx="1405079" cy="1405222"/>
        </a:xfrm>
        <a:prstGeom prst="circularArrow">
          <a:avLst>
            <a:gd name="adj1" fmla="val 10980"/>
            <a:gd name="adj2" fmla="val 1142322"/>
            <a:gd name="adj3" fmla="val 4500000"/>
            <a:gd name="adj4" fmla="val 13500000"/>
            <a:gd name="adj5" fmla="val 12500"/>
          </a:avLst>
        </a:prstGeom>
        <a:solidFill>
          <a:srgbClr val="BDB255"/>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E2C47F9D-C0E9-4257-A9E6-AB96FD892C6A}">
      <dsp:nvSpPr>
        <dsp:cNvPr id="0" name=""/>
        <dsp:cNvSpPr/>
      </dsp:nvSpPr>
      <dsp:spPr>
        <a:xfrm>
          <a:off x="916791" y="2075372"/>
          <a:ext cx="1404904"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初七日から</a:t>
          </a:r>
          <a:endParaRPr kumimoji="1" lang="en-US" altLang="ja-JP" sz="1400" kern="1200">
            <a:latin typeface="Meiryo UI" panose="020B0604030504040204" pitchFamily="50" charset="-128"/>
            <a:ea typeface="Meiryo UI" panose="020B0604030504040204" pitchFamily="50" charset="-128"/>
          </a:endParaRPr>
        </a:p>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四十九日</a:t>
          </a:r>
        </a:p>
      </dsp:txBody>
      <dsp:txXfrm>
        <a:off x="916791" y="2075372"/>
        <a:ext cx="1404904" cy="392016"/>
      </dsp:txXfrm>
    </dsp:sp>
    <dsp:sp modelId="{B03E1B0F-0816-45CC-8F6D-CADCBF23E102}">
      <dsp:nvSpPr>
        <dsp:cNvPr id="0" name=""/>
        <dsp:cNvSpPr/>
      </dsp:nvSpPr>
      <dsp:spPr>
        <a:xfrm>
          <a:off x="554994" y="2518668"/>
          <a:ext cx="1207140" cy="1207723"/>
        </a:xfrm>
        <a:prstGeom prst="blockArc">
          <a:avLst>
            <a:gd name="adj1" fmla="val 0"/>
            <a:gd name="adj2" fmla="val 18900000"/>
            <a:gd name="adj3" fmla="val 12740"/>
          </a:avLst>
        </a:prstGeom>
        <a:solidFill>
          <a:srgbClr val="9BBB59"/>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5F94777D-CFBD-4795-9DDC-4016B408CE55}">
      <dsp:nvSpPr>
        <dsp:cNvPr id="0" name=""/>
        <dsp:cNvSpPr/>
      </dsp:nvSpPr>
      <dsp:spPr>
        <a:xfrm>
          <a:off x="461121" y="2935651"/>
          <a:ext cx="1388822"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以降の</a:t>
          </a:r>
          <a:endParaRPr kumimoji="1" lang="en-US" altLang="ja-JP" sz="1400" kern="1200">
            <a:latin typeface="Meiryo UI" panose="020B0604030504040204" pitchFamily="50" charset="-128"/>
            <a:ea typeface="Meiryo UI" panose="020B0604030504040204" pitchFamily="50" charset="-128"/>
          </a:endParaRPr>
        </a:p>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法要・命日</a:t>
          </a:r>
        </a:p>
      </dsp:txBody>
      <dsp:txXfrm>
        <a:off x="461121" y="2935651"/>
        <a:ext cx="1388822" cy="392016"/>
      </dsp:txXfrm>
    </dsp:sp>
  </dsp:spTree>
</dsp:drawing>
</file>

<file path=xl/diagrams/layout1.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13" Type="http://schemas.openxmlformats.org/officeDocument/2006/relationships/image" Target="../media/image12.jpeg"/><Relationship Id="rId18" Type="http://schemas.openxmlformats.org/officeDocument/2006/relationships/hyperlink" Target="#&#21442;&#32771;!B70"/><Relationship Id="rId26" Type="http://schemas.openxmlformats.org/officeDocument/2006/relationships/hyperlink" Target="#&#21442;&#32771;!B93"/><Relationship Id="rId3" Type="http://schemas.openxmlformats.org/officeDocument/2006/relationships/image" Target="../media/image2.jpeg"/><Relationship Id="rId21" Type="http://schemas.openxmlformats.org/officeDocument/2006/relationships/image" Target="../media/image18.jpeg"/><Relationship Id="rId34" Type="http://schemas.openxmlformats.org/officeDocument/2006/relationships/image" Target="../media/image26.png"/><Relationship Id="rId7" Type="http://schemas.openxmlformats.org/officeDocument/2006/relationships/image" Target="../media/image6.jpeg"/><Relationship Id="rId12" Type="http://schemas.openxmlformats.org/officeDocument/2006/relationships/image" Target="../media/image11.jpeg"/><Relationship Id="rId17" Type="http://schemas.openxmlformats.org/officeDocument/2006/relationships/image" Target="../media/image16.jpeg"/><Relationship Id="rId25" Type="http://schemas.openxmlformats.org/officeDocument/2006/relationships/hyperlink" Target="#&#21442;&#32771;!B145"/><Relationship Id="rId33" Type="http://schemas.openxmlformats.org/officeDocument/2006/relationships/image" Target="../media/image25.png"/><Relationship Id="rId2" Type="http://schemas.openxmlformats.org/officeDocument/2006/relationships/image" Target="../media/image1.jpeg"/><Relationship Id="rId16" Type="http://schemas.openxmlformats.org/officeDocument/2006/relationships/image" Target="../media/image15.jpeg"/><Relationship Id="rId20" Type="http://schemas.openxmlformats.org/officeDocument/2006/relationships/image" Target="../media/image17.jpeg"/><Relationship Id="rId29" Type="http://schemas.openxmlformats.org/officeDocument/2006/relationships/image" Target="../media/image21.png"/><Relationship Id="rId1" Type="http://schemas.openxmlformats.org/officeDocument/2006/relationships/hyperlink" Target="#&#21442;&#32771;!B117"/><Relationship Id="rId6" Type="http://schemas.openxmlformats.org/officeDocument/2006/relationships/image" Target="../media/image5.jpeg"/><Relationship Id="rId11" Type="http://schemas.openxmlformats.org/officeDocument/2006/relationships/image" Target="../media/image10.jpeg"/><Relationship Id="rId24" Type="http://schemas.openxmlformats.org/officeDocument/2006/relationships/hyperlink" Target="#&#21442;&#32771;!B17"/><Relationship Id="rId32" Type="http://schemas.openxmlformats.org/officeDocument/2006/relationships/image" Target="../media/image24.png"/><Relationship Id="rId5" Type="http://schemas.openxmlformats.org/officeDocument/2006/relationships/image" Target="../media/image4.jpeg"/><Relationship Id="rId15" Type="http://schemas.openxmlformats.org/officeDocument/2006/relationships/image" Target="../media/image14.jpeg"/><Relationship Id="rId23" Type="http://schemas.openxmlformats.org/officeDocument/2006/relationships/hyperlink" Target="#&#21442;&#32771;!B48"/><Relationship Id="rId28" Type="http://schemas.openxmlformats.org/officeDocument/2006/relationships/image" Target="../media/image20.png"/><Relationship Id="rId10" Type="http://schemas.openxmlformats.org/officeDocument/2006/relationships/image" Target="../media/image9.jpeg"/><Relationship Id="rId19" Type="http://schemas.openxmlformats.org/officeDocument/2006/relationships/hyperlink" Target="#&#21442;&#32771;!B6"/><Relationship Id="rId31" Type="http://schemas.openxmlformats.org/officeDocument/2006/relationships/image" Target="../media/image23.png"/><Relationship Id="rId4" Type="http://schemas.openxmlformats.org/officeDocument/2006/relationships/image" Target="../media/image3.jpeg"/><Relationship Id="rId9" Type="http://schemas.openxmlformats.org/officeDocument/2006/relationships/image" Target="../media/image8.jpeg"/><Relationship Id="rId14" Type="http://schemas.openxmlformats.org/officeDocument/2006/relationships/image" Target="../media/image13.jpeg"/><Relationship Id="rId22" Type="http://schemas.openxmlformats.org/officeDocument/2006/relationships/hyperlink" Target="#&#21442;&#32771;!B31"/><Relationship Id="rId27" Type="http://schemas.openxmlformats.org/officeDocument/2006/relationships/image" Target="../media/image19.png"/><Relationship Id="rId30" Type="http://schemas.openxmlformats.org/officeDocument/2006/relationships/image" Target="../media/image22.png"/><Relationship Id="rId8" Type="http://schemas.openxmlformats.org/officeDocument/2006/relationships/image" Target="../media/image7.jpeg"/></Relationships>
</file>

<file path=xl/drawings/_rels/drawing3.xml.rels><?xml version="1.0" encoding="UTF-8" standalone="yes"?>
<Relationships xmlns="http://schemas.openxmlformats.org/package/2006/relationships"><Relationship Id="rId8" Type="http://schemas.openxmlformats.org/officeDocument/2006/relationships/hyperlink" Target="#&#21442;&#32771;!B31"/><Relationship Id="rId13" Type="http://schemas.openxmlformats.org/officeDocument/2006/relationships/image" Target="../media/image25.png"/><Relationship Id="rId3" Type="http://schemas.openxmlformats.org/officeDocument/2006/relationships/image" Target="../media/image29.jpeg"/><Relationship Id="rId7" Type="http://schemas.openxmlformats.org/officeDocument/2006/relationships/hyperlink" Target="#&#21442;&#32771;!B117"/><Relationship Id="rId12" Type="http://schemas.openxmlformats.org/officeDocument/2006/relationships/hyperlink" Target="#&#21442;&#32771;!B48"/><Relationship Id="rId2" Type="http://schemas.openxmlformats.org/officeDocument/2006/relationships/image" Target="../media/image28.jpeg"/><Relationship Id="rId1" Type="http://schemas.openxmlformats.org/officeDocument/2006/relationships/image" Target="../media/image27.jpeg"/><Relationship Id="rId6" Type="http://schemas.openxmlformats.org/officeDocument/2006/relationships/hyperlink" Target="#&#21442;&#32771;!B70"/><Relationship Id="rId11" Type="http://schemas.openxmlformats.org/officeDocument/2006/relationships/hyperlink" Target="#&#21442;&#32771;!B6"/><Relationship Id="rId5" Type="http://schemas.openxmlformats.org/officeDocument/2006/relationships/image" Target="../media/image31.jpg"/><Relationship Id="rId15" Type="http://schemas.openxmlformats.org/officeDocument/2006/relationships/hyperlink" Target="#&#21442;&#32771;!B17"/><Relationship Id="rId10" Type="http://schemas.openxmlformats.org/officeDocument/2006/relationships/hyperlink" Target="#&#21442;&#32771;!B93"/><Relationship Id="rId4" Type="http://schemas.openxmlformats.org/officeDocument/2006/relationships/image" Target="../media/image30.jpeg"/><Relationship Id="rId9" Type="http://schemas.openxmlformats.org/officeDocument/2006/relationships/hyperlink" Target="#&#21442;&#32771;!B145"/><Relationship Id="rId1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8" Type="http://schemas.microsoft.com/office/2007/relationships/hdphoto" Target="../media/hdphoto1.wdp"/><Relationship Id="rId13" Type="http://schemas.microsoft.com/office/2007/relationships/hdphoto" Target="../media/hdphoto3.wdp"/><Relationship Id="rId3" Type="http://schemas.openxmlformats.org/officeDocument/2006/relationships/hyperlink" Target="https://docs.google.com/spreadsheets/d/18vtYs1GlLn90Rt74eo35I2GKtDLFOktcd7bGKD_-d5w/edit?gid=378021254#gid=378021254" TargetMode="External"/><Relationship Id="rId7" Type="http://schemas.openxmlformats.org/officeDocument/2006/relationships/image" Target="../media/image32.png"/><Relationship Id="rId12" Type="http://schemas.openxmlformats.org/officeDocument/2006/relationships/image" Target="../media/image34.png"/><Relationship Id="rId17" Type="http://schemas.microsoft.com/office/2007/relationships/hdphoto" Target="../media/hdphoto5.wdp"/><Relationship Id="rId2" Type="http://schemas.openxmlformats.org/officeDocument/2006/relationships/hyperlink" Target="#&#21442;&#32771;!B117"/><Relationship Id="rId16" Type="http://schemas.openxmlformats.org/officeDocument/2006/relationships/image" Target="../media/image36.png"/><Relationship Id="rId1" Type="http://schemas.openxmlformats.org/officeDocument/2006/relationships/hyperlink" Target="#&#21442;&#32771;!B31"/><Relationship Id="rId6" Type="http://schemas.openxmlformats.org/officeDocument/2006/relationships/hyperlink" Target="https://docs.google.com/spreadsheets/d/18vtYs1GlLn90Rt74eo35I2GKtDLFOktcd7bGKD_-d5w/edit?gid=1000562093#gid=1000562093" TargetMode="External"/><Relationship Id="rId11" Type="http://schemas.openxmlformats.org/officeDocument/2006/relationships/hyperlink" Target="https://docs.google.com/spreadsheets/d/18vtYs1GlLn90Rt74eo35I2GKtDLFOktcd7bGKD_-d5w/edit?gid=1290877478#gid=1290877478" TargetMode="External"/><Relationship Id="rId5" Type="http://schemas.openxmlformats.org/officeDocument/2006/relationships/hyperlink" Target="https://docs.google.com/spreadsheets/d/18vtYs1GlLn90Rt74eo35I2GKtDLFOktcd7bGKD_-d5w/edit?gid=928173811#gid=928173811" TargetMode="External"/><Relationship Id="rId15" Type="http://schemas.microsoft.com/office/2007/relationships/hdphoto" Target="../media/hdphoto4.wdp"/><Relationship Id="rId10" Type="http://schemas.microsoft.com/office/2007/relationships/hdphoto" Target="../media/hdphoto2.wdp"/><Relationship Id="rId4" Type="http://schemas.openxmlformats.org/officeDocument/2006/relationships/hyperlink" Target="https://docs.google.com/spreadsheets/d/18vtYs1GlLn90Rt74eo35I2GKtDLFOktcd7bGKD_-d5w/edit?gid=1650235300#gid=1650235300" TargetMode="External"/><Relationship Id="rId9" Type="http://schemas.openxmlformats.org/officeDocument/2006/relationships/image" Target="../media/image33.png"/><Relationship Id="rId14" Type="http://schemas.openxmlformats.org/officeDocument/2006/relationships/image" Target="../media/image35.png"/></Relationships>
</file>

<file path=xl/drawings/_rels/drawing5.xml.rels><?xml version="1.0" encoding="UTF-8" standalone="yes"?>
<Relationships xmlns="http://schemas.openxmlformats.org/package/2006/relationships"><Relationship Id="rId8" Type="http://schemas.openxmlformats.org/officeDocument/2006/relationships/image" Target="../media/image44.jpeg"/><Relationship Id="rId13" Type="http://schemas.openxmlformats.org/officeDocument/2006/relationships/diagramLayout" Target="../diagrams/layout1.xml"/><Relationship Id="rId18" Type="http://schemas.openxmlformats.org/officeDocument/2006/relationships/image" Target="../media/image49.png"/><Relationship Id="rId3" Type="http://schemas.openxmlformats.org/officeDocument/2006/relationships/image" Target="../media/image39.png"/><Relationship Id="rId7" Type="http://schemas.openxmlformats.org/officeDocument/2006/relationships/image" Target="../media/image43.jpg"/><Relationship Id="rId12" Type="http://schemas.openxmlformats.org/officeDocument/2006/relationships/diagramData" Target="../diagrams/data1.xml"/><Relationship Id="rId17" Type="http://schemas.openxmlformats.org/officeDocument/2006/relationships/image" Target="../media/image48.emf"/><Relationship Id="rId2" Type="http://schemas.openxmlformats.org/officeDocument/2006/relationships/image" Target="../media/image38.png"/><Relationship Id="rId16" Type="http://schemas.microsoft.com/office/2007/relationships/diagramDrawing" Target="../diagrams/drawing1.xml"/><Relationship Id="rId20" Type="http://schemas.openxmlformats.org/officeDocument/2006/relationships/image" Target="../media/image51.jpeg"/><Relationship Id="rId1" Type="http://schemas.openxmlformats.org/officeDocument/2006/relationships/image" Target="../media/image37.png"/><Relationship Id="rId6" Type="http://schemas.openxmlformats.org/officeDocument/2006/relationships/image" Target="../media/image42.png"/><Relationship Id="rId11" Type="http://schemas.openxmlformats.org/officeDocument/2006/relationships/image" Target="../media/image47.png"/><Relationship Id="rId5" Type="http://schemas.openxmlformats.org/officeDocument/2006/relationships/image" Target="../media/image41.png"/><Relationship Id="rId15" Type="http://schemas.openxmlformats.org/officeDocument/2006/relationships/diagramColors" Target="../diagrams/colors1.xml"/><Relationship Id="rId10" Type="http://schemas.openxmlformats.org/officeDocument/2006/relationships/image" Target="../media/image46.jpeg"/><Relationship Id="rId19" Type="http://schemas.openxmlformats.org/officeDocument/2006/relationships/image" Target="../media/image50.jpeg"/><Relationship Id="rId4" Type="http://schemas.openxmlformats.org/officeDocument/2006/relationships/image" Target="../media/image40.jpg"/><Relationship Id="rId9" Type="http://schemas.openxmlformats.org/officeDocument/2006/relationships/image" Target="../media/image45.jpeg"/><Relationship Id="rId14" Type="http://schemas.openxmlformats.org/officeDocument/2006/relationships/diagramQuickStyle" Target="../diagrams/quickStyle1.xm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5</xdr:row>
      <xdr:rowOff>0</xdr:rowOff>
    </xdr:from>
    <xdr:to>
      <xdr:col>27</xdr:col>
      <xdr:colOff>76200</xdr:colOff>
      <xdr:row>5</xdr:row>
      <xdr:rowOff>200025</xdr:rowOff>
    </xdr:to>
    <xdr:sp macro="" textlink="">
      <xdr:nvSpPr>
        <xdr:cNvPr id="368"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70010000}"/>
            </a:ext>
          </a:extLst>
        </xdr:cNvPr>
        <xdr:cNvSpPr/>
      </xdr:nvSpPr>
      <xdr:spPr bwMode="auto">
        <a:xfrm>
          <a:off x="5353050" y="2971800"/>
          <a:ext cx="3048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xdr:oneCellAnchor>
    <xdr:from>
      <xdr:col>20</xdr:col>
      <xdr:colOff>0</xdr:colOff>
      <xdr:row>5</xdr:row>
      <xdr:rowOff>0</xdr:rowOff>
    </xdr:from>
    <xdr:ext cx="76200" cy="200025"/>
    <xdr:sp macro="" textlink="">
      <xdr:nvSpPr>
        <xdr:cNvPr id="419"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3010000}"/>
            </a:ext>
          </a:extLst>
        </xdr:cNvPr>
        <xdr:cNvSpPr/>
      </xdr:nvSpPr>
      <xdr:spPr bwMode="auto">
        <a:xfrm>
          <a:off x="1597342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46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CE010000}"/>
            </a:ext>
          </a:extLst>
        </xdr:cNvPr>
        <xdr:cNvSpPr/>
      </xdr:nvSpPr>
      <xdr:spPr bwMode="auto">
        <a:xfrm>
          <a:off x="29889450"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513"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01020000}"/>
            </a:ext>
          </a:extLst>
        </xdr:cNvPr>
        <xdr:cNvSpPr/>
      </xdr:nvSpPr>
      <xdr:spPr bwMode="auto">
        <a:xfrm>
          <a:off x="4104322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521"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09020000}"/>
            </a:ext>
          </a:extLst>
        </xdr:cNvPr>
        <xdr:cNvSpPr/>
      </xdr:nvSpPr>
      <xdr:spPr bwMode="auto">
        <a:xfrm>
          <a:off x="5371147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0A020000}"/>
            </a:ext>
          </a:extLst>
        </xdr:cNvPr>
        <xdr:cNvSpPr/>
      </xdr:nvSpPr>
      <xdr:spPr bwMode="auto">
        <a:xfrm>
          <a:off x="6390322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677"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5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678"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6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679"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7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680"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8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681"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9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68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A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37"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19020000}"/>
            </a:ext>
          </a:extLst>
        </xdr:cNvPr>
        <xdr:cNvSpPr/>
      </xdr:nvSpPr>
      <xdr:spPr bwMode="auto">
        <a:xfrm>
          <a:off x="887253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38"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1A020000}"/>
            </a:ext>
          </a:extLst>
        </xdr:cNvPr>
        <xdr:cNvSpPr/>
      </xdr:nvSpPr>
      <xdr:spPr bwMode="auto">
        <a:xfrm>
          <a:off x="887253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471"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D7010000}"/>
            </a:ext>
          </a:extLst>
        </xdr:cNvPr>
        <xdr:cNvSpPr/>
      </xdr:nvSpPr>
      <xdr:spPr bwMode="auto">
        <a:xfrm>
          <a:off x="972978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47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D8010000}"/>
            </a:ext>
          </a:extLst>
        </xdr:cNvPr>
        <xdr:cNvSpPr/>
      </xdr:nvSpPr>
      <xdr:spPr bwMode="auto">
        <a:xfrm>
          <a:off x="972978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3" name="Check Box 5" hidden="1">
          <a:extLst>
            <a:ext uri="{63B3BB69-23CF-44E3-9099-C40C66FF867C}">
              <a14:compatExt xmlns:a14="http://schemas.microsoft.com/office/drawing/2010/main" spid="_x0000_s24581"/>
            </a:ext>
            <a:ext uri="{FF2B5EF4-FFF2-40B4-BE49-F238E27FC236}">
              <a16:creationId xmlns:a16="http://schemas.microsoft.com/office/drawing/2014/main" id="{C994FA43-1750-4F90-B16E-023430739DCF}"/>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4" name="Check Box 5" hidden="1">
          <a:extLst>
            <a:ext uri="{63B3BB69-23CF-44E3-9099-C40C66FF867C}">
              <a14:compatExt xmlns:a14="http://schemas.microsoft.com/office/drawing/2010/main" spid="_x0000_s24581"/>
            </a:ext>
            <a:ext uri="{FF2B5EF4-FFF2-40B4-BE49-F238E27FC236}">
              <a16:creationId xmlns:a16="http://schemas.microsoft.com/office/drawing/2014/main" id="{F3AF7C38-7F24-48BE-96E4-B8E42127F666}"/>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5" name="Check Box 5" hidden="1">
          <a:extLst>
            <a:ext uri="{63B3BB69-23CF-44E3-9099-C40C66FF867C}">
              <a14:compatExt xmlns:a14="http://schemas.microsoft.com/office/drawing/2010/main" spid="_x0000_s24581"/>
            </a:ext>
            <a:ext uri="{FF2B5EF4-FFF2-40B4-BE49-F238E27FC236}">
              <a16:creationId xmlns:a16="http://schemas.microsoft.com/office/drawing/2014/main" id="{D7007C76-4AE8-4571-89F6-F4209ADF192C}"/>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6" name="Check Box 5" hidden="1">
          <a:extLst>
            <a:ext uri="{63B3BB69-23CF-44E3-9099-C40C66FF867C}">
              <a14:compatExt xmlns:a14="http://schemas.microsoft.com/office/drawing/2010/main" spid="_x0000_s24581"/>
            </a:ext>
            <a:ext uri="{FF2B5EF4-FFF2-40B4-BE49-F238E27FC236}">
              <a16:creationId xmlns:a16="http://schemas.microsoft.com/office/drawing/2014/main" id="{8FFF3D42-EDF0-468D-831B-CF9A531591C1}"/>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0" name="Check Box 5" hidden="1">
          <a:extLst>
            <a:ext uri="{63B3BB69-23CF-44E3-9099-C40C66FF867C}">
              <a14:compatExt xmlns:a14="http://schemas.microsoft.com/office/drawing/2010/main" spid="_x0000_s24581"/>
            </a:ext>
            <a:ext uri="{FF2B5EF4-FFF2-40B4-BE49-F238E27FC236}">
              <a16:creationId xmlns:a16="http://schemas.microsoft.com/office/drawing/2014/main" id="{D08D2645-F8B1-4F5E-A59F-4EAA5EAE2549}"/>
            </a:ext>
          </a:extLst>
        </xdr:cNvPr>
        <xdr:cNvSpPr/>
      </xdr:nvSpPr>
      <xdr:spPr bwMode="auto">
        <a:xfrm>
          <a:off x="7743825" y="23774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1" name="Check Box 5" hidden="1">
          <a:extLst>
            <a:ext uri="{63B3BB69-23CF-44E3-9099-C40C66FF867C}">
              <a14:compatExt xmlns:a14="http://schemas.microsoft.com/office/drawing/2010/main" spid="_x0000_s24581"/>
            </a:ext>
            <a:ext uri="{FF2B5EF4-FFF2-40B4-BE49-F238E27FC236}">
              <a16:creationId xmlns:a16="http://schemas.microsoft.com/office/drawing/2014/main" id="{81C253A9-8CD1-4077-BCBB-0991DEDC79D3}"/>
            </a:ext>
          </a:extLst>
        </xdr:cNvPr>
        <xdr:cNvSpPr/>
      </xdr:nvSpPr>
      <xdr:spPr bwMode="auto">
        <a:xfrm>
          <a:off x="774382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2" name="Check Box 5" hidden="1">
          <a:extLst>
            <a:ext uri="{63B3BB69-23CF-44E3-9099-C40C66FF867C}">
              <a14:compatExt xmlns:a14="http://schemas.microsoft.com/office/drawing/2010/main" spid="_x0000_s24581"/>
            </a:ext>
            <a:ext uri="{FF2B5EF4-FFF2-40B4-BE49-F238E27FC236}">
              <a16:creationId xmlns:a16="http://schemas.microsoft.com/office/drawing/2014/main" id="{A03020B1-724E-4F5C-B78E-29919CF5F850}"/>
            </a:ext>
          </a:extLst>
        </xdr:cNvPr>
        <xdr:cNvSpPr/>
      </xdr:nvSpPr>
      <xdr:spPr bwMode="auto">
        <a:xfrm>
          <a:off x="774382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3" name="Check Box 5" hidden="1">
          <a:extLst>
            <a:ext uri="{63B3BB69-23CF-44E3-9099-C40C66FF867C}">
              <a14:compatExt xmlns:a14="http://schemas.microsoft.com/office/drawing/2010/main" spid="_x0000_s24581"/>
            </a:ext>
            <a:ext uri="{FF2B5EF4-FFF2-40B4-BE49-F238E27FC236}">
              <a16:creationId xmlns:a16="http://schemas.microsoft.com/office/drawing/2014/main" id="{B0696C4B-0CEF-4547-9D37-CA0607C1EE3E}"/>
            </a:ext>
          </a:extLst>
        </xdr:cNvPr>
        <xdr:cNvSpPr/>
      </xdr:nvSpPr>
      <xdr:spPr bwMode="auto">
        <a:xfrm>
          <a:off x="774382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5</xdr:row>
      <xdr:rowOff>0</xdr:rowOff>
    </xdr:from>
    <xdr:ext cx="76200" cy="200025"/>
    <xdr:sp macro="" textlink="">
      <xdr:nvSpPr>
        <xdr:cNvPr id="517" name="Check Box 5" hidden="1">
          <a:extLst>
            <a:ext uri="{63B3BB69-23CF-44E3-9099-C40C66FF867C}">
              <a14:compatExt xmlns:a14="http://schemas.microsoft.com/office/drawing/2010/main" spid="_x0000_s24581"/>
            </a:ext>
            <a:ext uri="{FF2B5EF4-FFF2-40B4-BE49-F238E27FC236}">
              <a16:creationId xmlns:a16="http://schemas.microsoft.com/office/drawing/2014/main" id="{1AF90A28-2479-49A2-94FE-D0E1E25A8F19}"/>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5</xdr:row>
      <xdr:rowOff>0</xdr:rowOff>
    </xdr:from>
    <xdr:ext cx="76200" cy="200025"/>
    <xdr:sp macro="" textlink="">
      <xdr:nvSpPr>
        <xdr:cNvPr id="518" name="Check Box 5" hidden="1">
          <a:extLst>
            <a:ext uri="{63B3BB69-23CF-44E3-9099-C40C66FF867C}">
              <a14:compatExt xmlns:a14="http://schemas.microsoft.com/office/drawing/2010/main" spid="_x0000_s24581"/>
            </a:ext>
            <a:ext uri="{FF2B5EF4-FFF2-40B4-BE49-F238E27FC236}">
              <a16:creationId xmlns:a16="http://schemas.microsoft.com/office/drawing/2014/main" id="{68F705E6-2505-4245-8329-793929757C50}"/>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5</xdr:row>
      <xdr:rowOff>0</xdr:rowOff>
    </xdr:from>
    <xdr:ext cx="76200" cy="200025"/>
    <xdr:sp macro="" textlink="">
      <xdr:nvSpPr>
        <xdr:cNvPr id="519" name="Check Box 5" hidden="1">
          <a:extLst>
            <a:ext uri="{63B3BB69-23CF-44E3-9099-C40C66FF867C}">
              <a14:compatExt xmlns:a14="http://schemas.microsoft.com/office/drawing/2010/main" spid="_x0000_s24581"/>
            </a:ext>
            <a:ext uri="{FF2B5EF4-FFF2-40B4-BE49-F238E27FC236}">
              <a16:creationId xmlns:a16="http://schemas.microsoft.com/office/drawing/2014/main" id="{A2AAC187-2A8A-4A5B-B356-775A90E6059D}"/>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0" name="Check Box 5" hidden="1">
          <a:extLst>
            <a:ext uri="{63B3BB69-23CF-44E3-9099-C40C66FF867C}">
              <a14:compatExt xmlns:a14="http://schemas.microsoft.com/office/drawing/2010/main" spid="_x0000_s24581"/>
            </a:ext>
            <a:ext uri="{FF2B5EF4-FFF2-40B4-BE49-F238E27FC236}">
              <a16:creationId xmlns:a16="http://schemas.microsoft.com/office/drawing/2014/main" id="{0651C369-165C-4E8F-97F1-7B2E17DC00F4}"/>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3" name="Check Box 5" hidden="1">
          <a:extLst>
            <a:ext uri="{63B3BB69-23CF-44E3-9099-C40C66FF867C}">
              <a14:compatExt xmlns:a14="http://schemas.microsoft.com/office/drawing/2010/main" spid="_x0000_s24581"/>
            </a:ext>
            <a:ext uri="{FF2B5EF4-FFF2-40B4-BE49-F238E27FC236}">
              <a16:creationId xmlns:a16="http://schemas.microsoft.com/office/drawing/2014/main" id="{AE73B11B-BDD2-4203-9323-0BE1311735DE}"/>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4" name="Check Box 5" hidden="1">
          <a:extLst>
            <a:ext uri="{63B3BB69-23CF-44E3-9099-C40C66FF867C}">
              <a14:compatExt xmlns:a14="http://schemas.microsoft.com/office/drawing/2010/main" spid="_x0000_s24581"/>
            </a:ext>
            <a:ext uri="{FF2B5EF4-FFF2-40B4-BE49-F238E27FC236}">
              <a16:creationId xmlns:a16="http://schemas.microsoft.com/office/drawing/2014/main" id="{1D75700F-65D8-40BC-BEF7-03226EACD29E}"/>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4" name="Check Box 5" hidden="1">
          <a:extLst>
            <a:ext uri="{63B3BB69-23CF-44E3-9099-C40C66FF867C}">
              <a14:compatExt xmlns:a14="http://schemas.microsoft.com/office/drawing/2010/main" spid="_x0000_s24581"/>
            </a:ext>
            <a:ext uri="{FF2B5EF4-FFF2-40B4-BE49-F238E27FC236}">
              <a16:creationId xmlns:a16="http://schemas.microsoft.com/office/drawing/2014/main" id="{1E25AA7A-28F3-4943-83ED-179D0D0F57FC}"/>
            </a:ext>
          </a:extLst>
        </xdr:cNvPr>
        <xdr:cNvSpPr/>
      </xdr:nvSpPr>
      <xdr:spPr bwMode="auto">
        <a:xfrm>
          <a:off x="15705667" y="14478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18" name="Check Box 5" hidden="1">
          <a:extLst>
            <a:ext uri="{63B3BB69-23CF-44E3-9099-C40C66FF867C}">
              <a14:compatExt xmlns:a14="http://schemas.microsoft.com/office/drawing/2010/main" spid="_x0000_s24581"/>
            </a:ext>
            <a:ext uri="{FF2B5EF4-FFF2-40B4-BE49-F238E27FC236}">
              <a16:creationId xmlns:a16="http://schemas.microsoft.com/office/drawing/2014/main" id="{C77B5DB6-272C-43B6-B8DF-873E192EAE43}"/>
            </a:ext>
          </a:extLst>
        </xdr:cNvPr>
        <xdr:cNvSpPr/>
      </xdr:nvSpPr>
      <xdr:spPr bwMode="auto">
        <a:xfrm>
          <a:off x="14859000" y="8773583"/>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20" name="Check Box 5" hidden="1">
          <a:extLst>
            <a:ext uri="{63B3BB69-23CF-44E3-9099-C40C66FF867C}">
              <a14:compatExt xmlns:a14="http://schemas.microsoft.com/office/drawing/2010/main" spid="_x0000_s24581"/>
            </a:ext>
            <a:ext uri="{FF2B5EF4-FFF2-40B4-BE49-F238E27FC236}">
              <a16:creationId xmlns:a16="http://schemas.microsoft.com/office/drawing/2014/main" id="{CD425FB6-EDAD-481C-9273-0AA5C313C231}"/>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21" name="Check Box 5" hidden="1">
          <a:extLst>
            <a:ext uri="{63B3BB69-23CF-44E3-9099-C40C66FF867C}">
              <a14:compatExt xmlns:a14="http://schemas.microsoft.com/office/drawing/2010/main" spid="_x0000_s24581"/>
            </a:ext>
            <a:ext uri="{FF2B5EF4-FFF2-40B4-BE49-F238E27FC236}">
              <a16:creationId xmlns:a16="http://schemas.microsoft.com/office/drawing/2014/main" id="{7EEA7F83-236F-4BDC-8837-21268B293231}"/>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0" name="Check Box 5" hidden="1">
          <a:extLst>
            <a:ext uri="{63B3BB69-23CF-44E3-9099-C40C66FF867C}">
              <a14:compatExt xmlns:a14="http://schemas.microsoft.com/office/drawing/2010/main" spid="_x0000_s24581"/>
            </a:ext>
            <a:ext uri="{FF2B5EF4-FFF2-40B4-BE49-F238E27FC236}">
              <a16:creationId xmlns:a16="http://schemas.microsoft.com/office/drawing/2014/main" id="{E8E13F85-3803-4D32-87CF-1A753526422E}"/>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2" name="Check Box 5" hidden="1">
          <a:extLst>
            <a:ext uri="{63B3BB69-23CF-44E3-9099-C40C66FF867C}">
              <a14:compatExt xmlns:a14="http://schemas.microsoft.com/office/drawing/2010/main" spid="_x0000_s24581"/>
            </a:ext>
            <a:ext uri="{FF2B5EF4-FFF2-40B4-BE49-F238E27FC236}">
              <a16:creationId xmlns:a16="http://schemas.microsoft.com/office/drawing/2014/main" id="{D64F9369-8721-4B8E-840E-4DCE66A4349A}"/>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7" name="Check Box 5" hidden="1">
          <a:extLst>
            <a:ext uri="{63B3BB69-23CF-44E3-9099-C40C66FF867C}">
              <a14:compatExt xmlns:a14="http://schemas.microsoft.com/office/drawing/2010/main" spid="_x0000_s24581"/>
            </a:ext>
            <a:ext uri="{FF2B5EF4-FFF2-40B4-BE49-F238E27FC236}">
              <a16:creationId xmlns:a16="http://schemas.microsoft.com/office/drawing/2014/main" id="{82BD0183-AB35-4933-9E84-D94CA692B542}"/>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8" name="Check Box 5" hidden="1">
          <a:extLst>
            <a:ext uri="{63B3BB69-23CF-44E3-9099-C40C66FF867C}">
              <a14:compatExt xmlns:a14="http://schemas.microsoft.com/office/drawing/2010/main" spid="_x0000_s24581"/>
            </a:ext>
            <a:ext uri="{FF2B5EF4-FFF2-40B4-BE49-F238E27FC236}">
              <a16:creationId xmlns:a16="http://schemas.microsoft.com/office/drawing/2014/main" id="{6D3065CA-16AA-460F-9051-C419C1D3128F}"/>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285748</xdr:colOff>
      <xdr:row>15</xdr:row>
      <xdr:rowOff>219076</xdr:rowOff>
    </xdr:from>
    <xdr:to>
      <xdr:col>11</xdr:col>
      <xdr:colOff>9524</xdr:colOff>
      <xdr:row>16</xdr:row>
      <xdr:rowOff>228601</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5F0D199B-9593-44AA-AA46-0AAF3D90522B}"/>
            </a:ext>
          </a:extLst>
        </xdr:cNvPr>
        <xdr:cNvSpPr/>
      </xdr:nvSpPr>
      <xdr:spPr>
        <a:xfrm>
          <a:off x="9648823" y="4467226"/>
          <a:ext cx="6858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アプリ</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171450</xdr:colOff>
      <xdr:row>47</xdr:row>
      <xdr:rowOff>235725</xdr:rowOff>
    </xdr:from>
    <xdr:to>
      <xdr:col>5</xdr:col>
      <xdr:colOff>97650</xdr:colOff>
      <xdr:row>51</xdr:row>
      <xdr:rowOff>66675</xdr:rowOff>
    </xdr:to>
    <xdr:pic>
      <xdr:nvPicPr>
        <xdr:cNvPr id="16" name="図 15">
          <a:extLst>
            <a:ext uri="{FF2B5EF4-FFF2-40B4-BE49-F238E27FC236}">
              <a16:creationId xmlns:a16="http://schemas.microsoft.com/office/drawing/2014/main" id="{9D651F2A-E68C-4F11-B0B6-4E1ECEA378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05100" y="13284975"/>
          <a:ext cx="897750" cy="897750"/>
        </a:xfrm>
        <a:prstGeom prst="rect">
          <a:avLst/>
        </a:prstGeom>
      </xdr:spPr>
    </xdr:pic>
    <xdr:clientData/>
  </xdr:twoCellAnchor>
  <xdr:twoCellAnchor>
    <xdr:from>
      <xdr:col>3</xdr:col>
      <xdr:colOff>85725</xdr:colOff>
      <xdr:row>51</xdr:row>
      <xdr:rowOff>66676</xdr:rowOff>
    </xdr:from>
    <xdr:to>
      <xdr:col>5</xdr:col>
      <xdr:colOff>91943</xdr:colOff>
      <xdr:row>52</xdr:row>
      <xdr:rowOff>66676</xdr:rowOff>
    </xdr:to>
    <xdr:sp macro="" textlink="">
      <xdr:nvSpPr>
        <xdr:cNvPr id="17" name="テキスト ボックス 16">
          <a:extLst>
            <a:ext uri="{FF2B5EF4-FFF2-40B4-BE49-F238E27FC236}">
              <a16:creationId xmlns:a16="http://schemas.microsoft.com/office/drawing/2014/main" id="{8A39831C-479E-487E-A72D-51AD85C3144A}"/>
            </a:ext>
          </a:extLst>
        </xdr:cNvPr>
        <xdr:cNvSpPr txBox="1"/>
      </xdr:nvSpPr>
      <xdr:spPr>
        <a:xfrm>
          <a:off x="2619375" y="14182726"/>
          <a:ext cx="977768"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1,980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5</xdr:col>
      <xdr:colOff>247650</xdr:colOff>
      <xdr:row>47</xdr:row>
      <xdr:rowOff>235725</xdr:rowOff>
    </xdr:from>
    <xdr:to>
      <xdr:col>7</xdr:col>
      <xdr:colOff>173850</xdr:colOff>
      <xdr:row>51</xdr:row>
      <xdr:rowOff>66675</xdr:rowOff>
    </xdr:to>
    <xdr:pic>
      <xdr:nvPicPr>
        <xdr:cNvPr id="18" name="図 17">
          <a:extLst>
            <a:ext uri="{FF2B5EF4-FFF2-40B4-BE49-F238E27FC236}">
              <a16:creationId xmlns:a16="http://schemas.microsoft.com/office/drawing/2014/main" id="{0B9C8BA5-FBE0-48E0-8C9B-A3079D8968B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52850" y="13284975"/>
          <a:ext cx="897750" cy="897750"/>
        </a:xfrm>
        <a:prstGeom prst="rect">
          <a:avLst/>
        </a:prstGeom>
      </xdr:spPr>
    </xdr:pic>
    <xdr:clientData/>
  </xdr:twoCellAnchor>
  <xdr:twoCellAnchor>
    <xdr:from>
      <xdr:col>7</xdr:col>
      <xdr:colOff>357694</xdr:colOff>
      <xdr:row>47</xdr:row>
      <xdr:rowOff>235725</xdr:rowOff>
    </xdr:from>
    <xdr:to>
      <xdr:col>9</xdr:col>
      <xdr:colOff>141019</xdr:colOff>
      <xdr:row>51</xdr:row>
      <xdr:rowOff>66675</xdr:rowOff>
    </xdr:to>
    <xdr:pic>
      <xdr:nvPicPr>
        <xdr:cNvPr id="19" name="図 18">
          <a:extLst>
            <a:ext uri="{FF2B5EF4-FFF2-40B4-BE49-F238E27FC236}">
              <a16:creationId xmlns:a16="http://schemas.microsoft.com/office/drawing/2014/main" id="{DBD8853C-64F3-4C40-99A9-16C6A72E117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34444" y="13284975"/>
          <a:ext cx="897750" cy="897750"/>
        </a:xfrm>
        <a:prstGeom prst="rect">
          <a:avLst/>
        </a:prstGeom>
      </xdr:spPr>
    </xdr:pic>
    <xdr:clientData/>
  </xdr:twoCellAnchor>
  <xdr:twoCellAnchor>
    <xdr:from>
      <xdr:col>3</xdr:col>
      <xdr:colOff>157669</xdr:colOff>
      <xdr:row>58</xdr:row>
      <xdr:rowOff>264300</xdr:rowOff>
    </xdr:from>
    <xdr:to>
      <xdr:col>5</xdr:col>
      <xdr:colOff>83869</xdr:colOff>
      <xdr:row>62</xdr:row>
      <xdr:rowOff>85725</xdr:rowOff>
    </xdr:to>
    <xdr:pic>
      <xdr:nvPicPr>
        <xdr:cNvPr id="20" name="図 19">
          <a:extLst>
            <a:ext uri="{FF2B5EF4-FFF2-40B4-BE49-F238E27FC236}">
              <a16:creationId xmlns:a16="http://schemas.microsoft.com/office/drawing/2014/main" id="{3C3D102D-1E8C-4027-8E77-68F78B46115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91319" y="16247250"/>
          <a:ext cx="897750" cy="888225"/>
        </a:xfrm>
        <a:prstGeom prst="rect">
          <a:avLst/>
        </a:prstGeom>
      </xdr:spPr>
    </xdr:pic>
    <xdr:clientData/>
  </xdr:twoCellAnchor>
  <xdr:twoCellAnchor>
    <xdr:from>
      <xdr:col>3</xdr:col>
      <xdr:colOff>161925</xdr:colOff>
      <xdr:row>53</xdr:row>
      <xdr:rowOff>219837</xdr:rowOff>
    </xdr:from>
    <xdr:to>
      <xdr:col>5</xdr:col>
      <xdr:colOff>125231</xdr:colOff>
      <xdr:row>57</xdr:row>
      <xdr:rowOff>50787</xdr:rowOff>
    </xdr:to>
    <xdr:pic>
      <xdr:nvPicPr>
        <xdr:cNvPr id="21" name="図 20">
          <a:extLst>
            <a:ext uri="{FF2B5EF4-FFF2-40B4-BE49-F238E27FC236}">
              <a16:creationId xmlns:a16="http://schemas.microsoft.com/office/drawing/2014/main" id="{5E6A1922-D3D9-4113-9C1B-FAD956BF38D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95575" y="14602587"/>
          <a:ext cx="934856" cy="897750"/>
        </a:xfrm>
        <a:prstGeom prst="rect">
          <a:avLst/>
        </a:prstGeom>
      </xdr:spPr>
    </xdr:pic>
    <xdr:clientData/>
  </xdr:twoCellAnchor>
  <xdr:twoCellAnchor>
    <xdr:from>
      <xdr:col>5</xdr:col>
      <xdr:colOff>238125</xdr:colOff>
      <xdr:row>53</xdr:row>
      <xdr:rowOff>219837</xdr:rowOff>
    </xdr:from>
    <xdr:to>
      <xdr:col>7</xdr:col>
      <xdr:colOff>201431</xdr:colOff>
      <xdr:row>57</xdr:row>
      <xdr:rowOff>50787</xdr:rowOff>
    </xdr:to>
    <xdr:pic>
      <xdr:nvPicPr>
        <xdr:cNvPr id="22" name="図 21">
          <a:extLst>
            <a:ext uri="{FF2B5EF4-FFF2-40B4-BE49-F238E27FC236}">
              <a16:creationId xmlns:a16="http://schemas.microsoft.com/office/drawing/2014/main" id="{D6580668-56AE-456D-8F51-2241F1D9399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743325" y="14602587"/>
          <a:ext cx="934856" cy="897750"/>
        </a:xfrm>
        <a:prstGeom prst="rect">
          <a:avLst/>
        </a:prstGeom>
      </xdr:spPr>
    </xdr:pic>
    <xdr:clientData/>
  </xdr:twoCellAnchor>
  <xdr:twoCellAnchor>
    <xdr:from>
      <xdr:col>7</xdr:col>
      <xdr:colOff>348169</xdr:colOff>
      <xdr:row>53</xdr:row>
      <xdr:rowOff>219837</xdr:rowOff>
    </xdr:from>
    <xdr:to>
      <xdr:col>9</xdr:col>
      <xdr:colOff>168600</xdr:colOff>
      <xdr:row>57</xdr:row>
      <xdr:rowOff>50787</xdr:rowOff>
    </xdr:to>
    <xdr:pic>
      <xdr:nvPicPr>
        <xdr:cNvPr id="23" name="図 22">
          <a:extLst>
            <a:ext uri="{FF2B5EF4-FFF2-40B4-BE49-F238E27FC236}">
              <a16:creationId xmlns:a16="http://schemas.microsoft.com/office/drawing/2014/main" id="{9C12555B-86A1-4DBF-BFE9-2C39F71D143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4919" y="14602587"/>
          <a:ext cx="934856" cy="897750"/>
        </a:xfrm>
        <a:prstGeom prst="rect">
          <a:avLst/>
        </a:prstGeom>
      </xdr:spPr>
    </xdr:pic>
    <xdr:clientData/>
  </xdr:twoCellAnchor>
  <xdr:twoCellAnchor>
    <xdr:from>
      <xdr:col>9</xdr:col>
      <xdr:colOff>314323</xdr:colOff>
      <xdr:row>53</xdr:row>
      <xdr:rowOff>219837</xdr:rowOff>
    </xdr:from>
    <xdr:to>
      <xdr:col>11</xdr:col>
      <xdr:colOff>287154</xdr:colOff>
      <xdr:row>57</xdr:row>
      <xdr:rowOff>50787</xdr:rowOff>
    </xdr:to>
    <xdr:pic>
      <xdr:nvPicPr>
        <xdr:cNvPr id="24" name="図 23">
          <a:extLst>
            <a:ext uri="{FF2B5EF4-FFF2-40B4-BE49-F238E27FC236}">
              <a16:creationId xmlns:a16="http://schemas.microsoft.com/office/drawing/2014/main" id="{04154BAD-B32E-476A-80C2-66B13695876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905498" y="14602587"/>
          <a:ext cx="934856" cy="897750"/>
        </a:xfrm>
        <a:prstGeom prst="rect">
          <a:avLst/>
        </a:prstGeom>
      </xdr:spPr>
    </xdr:pic>
    <xdr:clientData/>
  </xdr:twoCellAnchor>
  <xdr:twoCellAnchor>
    <xdr:from>
      <xdr:col>11</xdr:col>
      <xdr:colOff>409575</xdr:colOff>
      <xdr:row>53</xdr:row>
      <xdr:rowOff>219837</xdr:rowOff>
    </xdr:from>
    <xdr:to>
      <xdr:col>13</xdr:col>
      <xdr:colOff>372881</xdr:colOff>
      <xdr:row>57</xdr:row>
      <xdr:rowOff>50787</xdr:rowOff>
    </xdr:to>
    <xdr:pic>
      <xdr:nvPicPr>
        <xdr:cNvPr id="25" name="図 24">
          <a:extLst>
            <a:ext uri="{FF2B5EF4-FFF2-40B4-BE49-F238E27FC236}">
              <a16:creationId xmlns:a16="http://schemas.microsoft.com/office/drawing/2014/main" id="{978613D3-927D-4C1D-A382-C4B8456E128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962775" y="14602587"/>
          <a:ext cx="934856" cy="897750"/>
        </a:xfrm>
        <a:prstGeom prst="rect">
          <a:avLst/>
        </a:prstGeom>
      </xdr:spPr>
    </xdr:pic>
    <xdr:clientData/>
  </xdr:twoCellAnchor>
  <xdr:twoCellAnchor>
    <xdr:from>
      <xdr:col>7</xdr:col>
      <xdr:colOff>351057</xdr:colOff>
      <xdr:row>58</xdr:row>
      <xdr:rowOff>264300</xdr:rowOff>
    </xdr:from>
    <xdr:to>
      <xdr:col>9</xdr:col>
      <xdr:colOff>134382</xdr:colOff>
      <xdr:row>62</xdr:row>
      <xdr:rowOff>85725</xdr:rowOff>
    </xdr:to>
    <xdr:pic>
      <xdr:nvPicPr>
        <xdr:cNvPr id="26" name="図 25">
          <a:extLst>
            <a:ext uri="{FF2B5EF4-FFF2-40B4-BE49-F238E27FC236}">
              <a16:creationId xmlns:a16="http://schemas.microsoft.com/office/drawing/2014/main" id="{F1A3A622-B0C2-4313-BA8C-8B2FAE24FD7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827807" y="16247250"/>
          <a:ext cx="897750" cy="888225"/>
        </a:xfrm>
        <a:prstGeom prst="rect">
          <a:avLst/>
        </a:prstGeom>
      </xdr:spPr>
    </xdr:pic>
    <xdr:clientData/>
  </xdr:twoCellAnchor>
  <xdr:twoCellAnchor>
    <xdr:from>
      <xdr:col>5</xdr:col>
      <xdr:colOff>233869</xdr:colOff>
      <xdr:row>58</xdr:row>
      <xdr:rowOff>264300</xdr:rowOff>
    </xdr:from>
    <xdr:to>
      <xdr:col>7</xdr:col>
      <xdr:colOff>160069</xdr:colOff>
      <xdr:row>62</xdr:row>
      <xdr:rowOff>85725</xdr:rowOff>
    </xdr:to>
    <xdr:pic>
      <xdr:nvPicPr>
        <xdr:cNvPr id="27" name="図 26">
          <a:extLst>
            <a:ext uri="{FF2B5EF4-FFF2-40B4-BE49-F238E27FC236}">
              <a16:creationId xmlns:a16="http://schemas.microsoft.com/office/drawing/2014/main" id="{B98EA153-75BF-49F0-88A4-A5B82BCDE5D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739069" y="16247250"/>
          <a:ext cx="897750" cy="888225"/>
        </a:xfrm>
        <a:prstGeom prst="rect">
          <a:avLst/>
        </a:prstGeom>
      </xdr:spPr>
    </xdr:pic>
    <xdr:clientData/>
  </xdr:twoCellAnchor>
  <xdr:twoCellAnchor>
    <xdr:from>
      <xdr:col>11</xdr:col>
      <xdr:colOff>395794</xdr:colOff>
      <xdr:row>59</xdr:row>
      <xdr:rowOff>0</xdr:rowOff>
    </xdr:from>
    <xdr:to>
      <xdr:col>13</xdr:col>
      <xdr:colOff>359100</xdr:colOff>
      <xdr:row>62</xdr:row>
      <xdr:rowOff>97650</xdr:rowOff>
    </xdr:to>
    <xdr:pic>
      <xdr:nvPicPr>
        <xdr:cNvPr id="28" name="図 27">
          <a:extLst>
            <a:ext uri="{FF2B5EF4-FFF2-40B4-BE49-F238E27FC236}">
              <a16:creationId xmlns:a16="http://schemas.microsoft.com/office/drawing/2014/main" id="{D16655AB-DC56-408C-9215-FA8750D01DF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948994" y="16249650"/>
          <a:ext cx="934856" cy="897750"/>
        </a:xfrm>
        <a:prstGeom prst="rect">
          <a:avLst/>
        </a:prstGeom>
      </xdr:spPr>
    </xdr:pic>
    <xdr:clientData/>
  </xdr:twoCellAnchor>
  <xdr:twoCellAnchor>
    <xdr:from>
      <xdr:col>11</xdr:col>
      <xdr:colOff>419100</xdr:colOff>
      <xdr:row>47</xdr:row>
      <xdr:rowOff>235725</xdr:rowOff>
    </xdr:from>
    <xdr:to>
      <xdr:col>13</xdr:col>
      <xdr:colOff>345300</xdr:colOff>
      <xdr:row>51</xdr:row>
      <xdr:rowOff>66675</xdr:rowOff>
    </xdr:to>
    <xdr:pic>
      <xdr:nvPicPr>
        <xdr:cNvPr id="29" name="図 28">
          <a:extLst>
            <a:ext uri="{FF2B5EF4-FFF2-40B4-BE49-F238E27FC236}">
              <a16:creationId xmlns:a16="http://schemas.microsoft.com/office/drawing/2014/main" id="{E3BE3A1D-361A-47A0-9A3C-3CD3ECF2224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972300" y="13284975"/>
          <a:ext cx="897750" cy="897750"/>
        </a:xfrm>
        <a:prstGeom prst="rect">
          <a:avLst/>
        </a:prstGeom>
      </xdr:spPr>
    </xdr:pic>
    <xdr:clientData/>
  </xdr:twoCellAnchor>
  <xdr:twoCellAnchor>
    <xdr:from>
      <xdr:col>9</xdr:col>
      <xdr:colOff>323848</xdr:colOff>
      <xdr:row>47</xdr:row>
      <xdr:rowOff>235725</xdr:rowOff>
    </xdr:from>
    <xdr:to>
      <xdr:col>11</xdr:col>
      <xdr:colOff>259573</xdr:colOff>
      <xdr:row>51</xdr:row>
      <xdr:rowOff>66675</xdr:rowOff>
    </xdr:to>
    <xdr:pic>
      <xdr:nvPicPr>
        <xdr:cNvPr id="30" name="図 29">
          <a:extLst>
            <a:ext uri="{FF2B5EF4-FFF2-40B4-BE49-F238E27FC236}">
              <a16:creationId xmlns:a16="http://schemas.microsoft.com/office/drawing/2014/main" id="{55AB7AB7-C017-4C42-B752-E8DBAE5A637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915023" y="13284975"/>
          <a:ext cx="897750" cy="897750"/>
        </a:xfrm>
        <a:prstGeom prst="rect">
          <a:avLst/>
        </a:prstGeom>
      </xdr:spPr>
    </xdr:pic>
    <xdr:clientData/>
  </xdr:twoCellAnchor>
  <xdr:twoCellAnchor>
    <xdr:from>
      <xdr:col>9</xdr:col>
      <xdr:colOff>300544</xdr:colOff>
      <xdr:row>59</xdr:row>
      <xdr:rowOff>0</xdr:rowOff>
    </xdr:from>
    <xdr:to>
      <xdr:col>11</xdr:col>
      <xdr:colOff>273375</xdr:colOff>
      <xdr:row>62</xdr:row>
      <xdr:rowOff>97650</xdr:rowOff>
    </xdr:to>
    <xdr:pic>
      <xdr:nvPicPr>
        <xdr:cNvPr id="31" name="図 30">
          <a:extLst>
            <a:ext uri="{FF2B5EF4-FFF2-40B4-BE49-F238E27FC236}">
              <a16:creationId xmlns:a16="http://schemas.microsoft.com/office/drawing/2014/main" id="{48CBB3C1-BF0D-478A-A248-EF8822722AD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891719" y="16249650"/>
          <a:ext cx="934856" cy="897750"/>
        </a:xfrm>
        <a:prstGeom prst="rect">
          <a:avLst/>
        </a:prstGeom>
      </xdr:spPr>
    </xdr:pic>
    <xdr:clientData/>
  </xdr:twoCellAnchor>
  <xdr:twoCellAnchor>
    <xdr:from>
      <xdr:col>14</xdr:col>
      <xdr:colOff>36732</xdr:colOff>
      <xdr:row>47</xdr:row>
      <xdr:rowOff>235725</xdr:rowOff>
    </xdr:from>
    <xdr:to>
      <xdr:col>15</xdr:col>
      <xdr:colOff>444942</xdr:colOff>
      <xdr:row>51</xdr:row>
      <xdr:rowOff>66675</xdr:rowOff>
    </xdr:to>
    <xdr:pic>
      <xdr:nvPicPr>
        <xdr:cNvPr id="32" name="図 31">
          <a:extLst>
            <a:ext uri="{FF2B5EF4-FFF2-40B4-BE49-F238E27FC236}">
              <a16:creationId xmlns:a16="http://schemas.microsoft.com/office/drawing/2014/main" id="{587EA060-9FBC-4E4C-9976-12254CEB83D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8047257" y="13284975"/>
          <a:ext cx="893985" cy="897750"/>
        </a:xfrm>
        <a:prstGeom prst="rect">
          <a:avLst/>
        </a:prstGeom>
      </xdr:spPr>
    </xdr:pic>
    <xdr:clientData/>
  </xdr:twoCellAnchor>
  <xdr:twoCellAnchor>
    <xdr:from>
      <xdr:col>9</xdr:col>
      <xdr:colOff>238123</xdr:colOff>
      <xdr:row>51</xdr:row>
      <xdr:rowOff>66675</xdr:rowOff>
    </xdr:from>
    <xdr:to>
      <xdr:col>11</xdr:col>
      <xdr:colOff>253866</xdr:colOff>
      <xdr:row>52</xdr:row>
      <xdr:rowOff>95250</xdr:rowOff>
    </xdr:to>
    <xdr:sp macro="" textlink="">
      <xdr:nvSpPr>
        <xdr:cNvPr id="33" name="テキスト ボックス 32">
          <a:extLst>
            <a:ext uri="{FF2B5EF4-FFF2-40B4-BE49-F238E27FC236}">
              <a16:creationId xmlns:a16="http://schemas.microsoft.com/office/drawing/2014/main" id="{16C1F114-3967-4EE7-92DA-7F21990BAE5C}"/>
            </a:ext>
          </a:extLst>
        </xdr:cNvPr>
        <xdr:cNvSpPr txBox="1"/>
      </xdr:nvSpPr>
      <xdr:spPr>
        <a:xfrm>
          <a:off x="5829298" y="14182725"/>
          <a:ext cx="977768"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8,800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13</xdr:col>
      <xdr:colOff>408207</xdr:colOff>
      <xdr:row>51</xdr:row>
      <xdr:rowOff>66675</xdr:rowOff>
    </xdr:from>
    <xdr:to>
      <xdr:col>15</xdr:col>
      <xdr:colOff>456231</xdr:colOff>
      <xdr:row>52</xdr:row>
      <xdr:rowOff>209550</xdr:rowOff>
    </xdr:to>
    <xdr:sp macro="" textlink="">
      <xdr:nvSpPr>
        <xdr:cNvPr id="36" name="テキスト ボックス 35">
          <a:extLst>
            <a:ext uri="{FF2B5EF4-FFF2-40B4-BE49-F238E27FC236}">
              <a16:creationId xmlns:a16="http://schemas.microsoft.com/office/drawing/2014/main" id="{39379AD0-4A20-41BA-BD0D-E10C17AB98AD}"/>
            </a:ext>
          </a:extLst>
        </xdr:cNvPr>
        <xdr:cNvSpPr txBox="1"/>
      </xdr:nvSpPr>
      <xdr:spPr>
        <a:xfrm>
          <a:off x="7932957" y="14182725"/>
          <a:ext cx="1019574"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オプション商品です</a:t>
          </a:r>
          <a:endParaRPr kumimoji="1" lang="en-US" altLang="ja-JP" sz="700">
            <a:latin typeface="Meiryo UI" panose="020B0604030504040204" pitchFamily="50" charset="-128"/>
            <a:ea typeface="Meiryo UI" panose="020B0604030504040204" pitchFamily="50" charset="-128"/>
          </a:endParaRPr>
        </a:p>
        <a:p>
          <a:r>
            <a:rPr kumimoji="1" lang="en-US" altLang="ja-JP" sz="700">
              <a:latin typeface="Meiryo UI" panose="020B0604030504040204" pitchFamily="50" charset="-128"/>
              <a:ea typeface="Meiryo UI" panose="020B0604030504040204" pitchFamily="50" charset="-128"/>
            </a:rPr>
            <a:t>3</a:t>
          </a:r>
          <a:r>
            <a:rPr kumimoji="1" lang="ja-JP" altLang="en-US" sz="700">
              <a:latin typeface="Meiryo UI" panose="020B0604030504040204" pitchFamily="50" charset="-128"/>
              <a:ea typeface="Meiryo UI" panose="020B0604030504040204" pitchFamily="50" charset="-128"/>
            </a:rPr>
            <a:t>種類の文字があります</a:t>
          </a:r>
        </a:p>
      </xdr:txBody>
    </xdr:sp>
    <xdr:clientData/>
  </xdr:twoCellAnchor>
  <xdr:twoCellAnchor>
    <xdr:from>
      <xdr:col>2</xdr:col>
      <xdr:colOff>76200</xdr:colOff>
      <xdr:row>39</xdr:row>
      <xdr:rowOff>114299</xdr:rowOff>
    </xdr:from>
    <xdr:to>
      <xdr:col>2</xdr:col>
      <xdr:colOff>885825</xdr:colOff>
      <xdr:row>40</xdr:row>
      <xdr:rowOff>104775</xdr:rowOff>
    </xdr:to>
    <xdr:sp macro="" textlink="">
      <xdr:nvSpPr>
        <xdr:cNvPr id="40" name="四角形: 角を丸くする 39">
          <a:hlinkClick xmlns:r="http://schemas.openxmlformats.org/officeDocument/2006/relationships" r:id="rId18"/>
          <a:extLst>
            <a:ext uri="{FF2B5EF4-FFF2-40B4-BE49-F238E27FC236}">
              <a16:creationId xmlns:a16="http://schemas.microsoft.com/office/drawing/2014/main" id="{6D73C861-7348-4D78-80EC-F32D1D619068}"/>
            </a:ext>
          </a:extLst>
        </xdr:cNvPr>
        <xdr:cNvSpPr/>
      </xdr:nvSpPr>
      <xdr:spPr>
        <a:xfrm>
          <a:off x="1609725" y="10763249"/>
          <a:ext cx="809625" cy="257176"/>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配送規定</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16</xdr:col>
      <xdr:colOff>200025</xdr:colOff>
      <xdr:row>65</xdr:row>
      <xdr:rowOff>7071</xdr:rowOff>
    </xdr:from>
    <xdr:to>
      <xdr:col>22</xdr:col>
      <xdr:colOff>161925</xdr:colOff>
      <xdr:row>66</xdr:row>
      <xdr:rowOff>23269</xdr:rowOff>
    </xdr:to>
    <xdr:sp macro="" textlink="">
      <xdr:nvSpPr>
        <xdr:cNvPr id="41" name="テキスト ボックス 40">
          <a:extLst>
            <a:ext uri="{FF2B5EF4-FFF2-40B4-BE49-F238E27FC236}">
              <a16:creationId xmlns:a16="http://schemas.microsoft.com/office/drawing/2014/main" id="{BD683998-88B7-4165-B880-5C4F7931F048}"/>
            </a:ext>
          </a:extLst>
        </xdr:cNvPr>
        <xdr:cNvSpPr txBox="1"/>
      </xdr:nvSpPr>
      <xdr:spPr>
        <a:xfrm>
          <a:off x="9182100" y="17590221"/>
          <a:ext cx="2876550"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800">
              <a:solidFill>
                <a:schemeClr val="bg1">
                  <a:lumMod val="50000"/>
                </a:schemeClr>
              </a:solidFill>
              <a:latin typeface="Meiryo UI" panose="020B0604030504040204" pitchFamily="50" charset="-128"/>
              <a:ea typeface="Meiryo UI" panose="020B0604030504040204" pitchFamily="50" charset="-128"/>
            </a:rPr>
            <a:t>※</a:t>
          </a:r>
          <a:r>
            <a:rPr kumimoji="1" lang="ja-JP" altLang="en-US" sz="800">
              <a:solidFill>
                <a:schemeClr val="bg1">
                  <a:lumMod val="50000"/>
                </a:schemeClr>
              </a:solidFill>
              <a:latin typeface="Meiryo UI" panose="020B0604030504040204" pitchFamily="50" charset="-128"/>
              <a:ea typeface="Meiryo UI" panose="020B0604030504040204" pitchFamily="50" charset="-128"/>
            </a:rPr>
            <a:t>ブルーのお花の入荷が無い場合は紫で代用させていただきます</a:t>
          </a:r>
        </a:p>
      </xdr:txBody>
    </xdr:sp>
    <xdr:clientData/>
  </xdr:twoCellAnchor>
  <xdr:twoCellAnchor>
    <xdr:from>
      <xdr:col>18</xdr:col>
      <xdr:colOff>123823</xdr:colOff>
      <xdr:row>92</xdr:row>
      <xdr:rowOff>247650</xdr:rowOff>
    </xdr:from>
    <xdr:to>
      <xdr:col>19</xdr:col>
      <xdr:colOff>323849</xdr:colOff>
      <xdr:row>93</xdr:row>
      <xdr:rowOff>257175</xdr:rowOff>
    </xdr:to>
    <xdr:sp macro="" textlink="">
      <xdr:nvSpPr>
        <xdr:cNvPr id="42" name="四角形: 角を丸くする 41">
          <a:hlinkClick xmlns:r="http://schemas.openxmlformats.org/officeDocument/2006/relationships" r:id="rId19"/>
          <a:extLst>
            <a:ext uri="{FF2B5EF4-FFF2-40B4-BE49-F238E27FC236}">
              <a16:creationId xmlns:a16="http://schemas.microsoft.com/office/drawing/2014/main" id="{C7B10FE9-CAD8-40FC-973D-008DAF0C7BC4}"/>
            </a:ext>
          </a:extLst>
        </xdr:cNvPr>
        <xdr:cNvSpPr/>
      </xdr:nvSpPr>
      <xdr:spPr>
        <a:xfrm>
          <a:off x="13849348" y="25298400"/>
          <a:ext cx="6858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サンプル</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14</xdr:col>
          <xdr:colOff>476250</xdr:colOff>
          <xdr:row>112</xdr:row>
          <xdr:rowOff>28575</xdr:rowOff>
        </xdr:from>
        <xdr:to>
          <xdr:col>15</xdr:col>
          <xdr:colOff>295275</xdr:colOff>
          <xdr:row>112</xdr:row>
          <xdr:rowOff>228600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0100-00000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editAs="oneCell">
    <xdr:from>
      <xdr:col>16</xdr:col>
      <xdr:colOff>95251</xdr:colOff>
      <xdr:row>47</xdr:row>
      <xdr:rowOff>238125</xdr:rowOff>
    </xdr:from>
    <xdr:to>
      <xdr:col>18</xdr:col>
      <xdr:colOff>57151</xdr:colOff>
      <xdr:row>51</xdr:row>
      <xdr:rowOff>67725</xdr:rowOff>
    </xdr:to>
    <xdr:pic>
      <xdr:nvPicPr>
        <xdr:cNvPr id="43" name="図 42">
          <a:extLst>
            <a:ext uri="{FF2B5EF4-FFF2-40B4-BE49-F238E27FC236}">
              <a16:creationId xmlns:a16="http://schemas.microsoft.com/office/drawing/2014/main" id="{865B1ADF-F739-41E5-9180-BA074D36C45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9077326" y="13287375"/>
          <a:ext cx="933450" cy="896400"/>
        </a:xfrm>
        <a:prstGeom prst="rect">
          <a:avLst/>
        </a:prstGeom>
      </xdr:spPr>
    </xdr:pic>
    <xdr:clientData/>
  </xdr:twoCellAnchor>
  <xdr:twoCellAnchor editAs="oneCell">
    <xdr:from>
      <xdr:col>14</xdr:col>
      <xdr:colOff>19050</xdr:colOff>
      <xdr:row>59</xdr:row>
      <xdr:rowOff>0</xdr:rowOff>
    </xdr:from>
    <xdr:to>
      <xdr:col>15</xdr:col>
      <xdr:colOff>466724</xdr:colOff>
      <xdr:row>62</xdr:row>
      <xdr:rowOff>96300</xdr:rowOff>
    </xdr:to>
    <xdr:pic>
      <xdr:nvPicPr>
        <xdr:cNvPr id="44" name="図 43">
          <a:extLst>
            <a:ext uri="{FF2B5EF4-FFF2-40B4-BE49-F238E27FC236}">
              <a16:creationId xmlns:a16="http://schemas.microsoft.com/office/drawing/2014/main" id="{1B10EEDB-A266-432E-985E-13EBDB171C1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20000" r="20000"/>
        <a:stretch/>
      </xdr:blipFill>
      <xdr:spPr>
        <a:xfrm>
          <a:off x="8029575" y="16249650"/>
          <a:ext cx="933450" cy="896400"/>
        </a:xfrm>
        <a:prstGeom prst="rect">
          <a:avLst/>
        </a:prstGeom>
      </xdr:spPr>
    </xdr:pic>
    <xdr:clientData/>
  </xdr:twoCellAnchor>
  <xdr:twoCellAnchor>
    <xdr:from>
      <xdr:col>7</xdr:col>
      <xdr:colOff>295275</xdr:colOff>
      <xdr:row>51</xdr:row>
      <xdr:rowOff>66675</xdr:rowOff>
    </xdr:from>
    <xdr:to>
      <xdr:col>9</xdr:col>
      <xdr:colOff>158618</xdr:colOff>
      <xdr:row>52</xdr:row>
      <xdr:rowOff>190500</xdr:rowOff>
    </xdr:to>
    <xdr:sp macro="" textlink="">
      <xdr:nvSpPr>
        <xdr:cNvPr id="46" name="テキスト ボックス 45">
          <a:extLst>
            <a:ext uri="{FF2B5EF4-FFF2-40B4-BE49-F238E27FC236}">
              <a16:creationId xmlns:a16="http://schemas.microsoft.com/office/drawing/2014/main" id="{85F07B0D-95C1-4EF0-8FDA-ABB52F7866A6}"/>
            </a:ext>
          </a:extLst>
        </xdr:cNvPr>
        <xdr:cNvSpPr txBox="1"/>
      </xdr:nvSpPr>
      <xdr:spPr>
        <a:xfrm>
          <a:off x="4772025" y="14182725"/>
          <a:ext cx="977768" cy="390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見栄えがする器がセット</a:t>
          </a:r>
          <a:endParaRPr kumimoji="1" lang="en-US" altLang="ja-JP" sz="700">
            <a:latin typeface="Meiryo UI" panose="020B0604030504040204" pitchFamily="50" charset="-128"/>
            <a:ea typeface="Meiryo UI" panose="020B0604030504040204" pitchFamily="50" charset="-128"/>
          </a:endParaRPr>
        </a:p>
        <a:p>
          <a:r>
            <a:rPr kumimoji="1" lang="ja-JP" altLang="en-US" sz="700">
              <a:latin typeface="Meiryo UI" panose="020B0604030504040204" pitchFamily="50" charset="-128"/>
              <a:ea typeface="Meiryo UI" panose="020B0604030504040204" pitchFamily="50" charset="-128"/>
            </a:rPr>
            <a:t>になった商品です</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9</xdr:col>
          <xdr:colOff>0</xdr:colOff>
          <xdr:row>89</xdr:row>
          <xdr:rowOff>0</xdr:rowOff>
        </xdr:to>
        <xdr:sp macro="" textlink="">
          <xdr:nvSpPr>
            <xdr:cNvPr id="95234" name="Group Box 2" hidden="1">
              <a:extLst>
                <a:ext uri="{63B3BB69-23CF-44E3-9099-C40C66FF867C}">
                  <a14:compatExt spid="_x0000_s95234"/>
                </a:ext>
                <a:ext uri="{FF2B5EF4-FFF2-40B4-BE49-F238E27FC236}">
                  <a16:creationId xmlns:a16="http://schemas.microsoft.com/office/drawing/2014/main" id="{00000000-0008-0000-0100-000002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86</xdr:row>
          <xdr:rowOff>47625</xdr:rowOff>
        </xdr:from>
        <xdr:to>
          <xdr:col>4</xdr:col>
          <xdr:colOff>419100</xdr:colOff>
          <xdr:row>87</xdr:row>
          <xdr:rowOff>19050</xdr:rowOff>
        </xdr:to>
        <xdr:sp macro="" textlink="">
          <xdr:nvSpPr>
            <xdr:cNvPr id="95235" name="Option Button 3" hidden="1">
              <a:extLst>
                <a:ext uri="{63B3BB69-23CF-44E3-9099-C40C66FF867C}">
                  <a14:compatExt spid="_x0000_s95235"/>
                </a:ext>
                <a:ext uri="{FF2B5EF4-FFF2-40B4-BE49-F238E27FC236}">
                  <a16:creationId xmlns:a16="http://schemas.microsoft.com/office/drawing/2014/main" id="{00000000-0008-0000-0100-00000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xdr:row>
          <xdr:rowOff>0</xdr:rowOff>
        </xdr:from>
        <xdr:to>
          <xdr:col>22</xdr:col>
          <xdr:colOff>0</xdr:colOff>
          <xdr:row>12</xdr:row>
          <xdr:rowOff>0</xdr:rowOff>
        </xdr:to>
        <xdr:sp macro="" textlink="">
          <xdr:nvSpPr>
            <xdr:cNvPr id="95238" name="Group Box 6" hidden="1">
              <a:extLst>
                <a:ext uri="{63B3BB69-23CF-44E3-9099-C40C66FF867C}">
                  <a14:compatExt spid="_x0000_s95238"/>
                </a:ext>
                <a:ext uri="{FF2B5EF4-FFF2-40B4-BE49-F238E27FC236}">
                  <a16:creationId xmlns:a16="http://schemas.microsoft.com/office/drawing/2014/main" id="{00000000-0008-0000-0100-000006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9</xdr:row>
          <xdr:rowOff>28575</xdr:rowOff>
        </xdr:from>
        <xdr:to>
          <xdr:col>16</xdr:col>
          <xdr:colOff>0</xdr:colOff>
          <xdr:row>10</xdr:row>
          <xdr:rowOff>0</xdr:rowOff>
        </xdr:to>
        <xdr:sp macro="" textlink="">
          <xdr:nvSpPr>
            <xdr:cNvPr id="95239" name="Option Button 7" hidden="1">
              <a:extLst>
                <a:ext uri="{63B3BB69-23CF-44E3-9099-C40C66FF867C}">
                  <a14:compatExt spid="_x0000_s95239"/>
                </a:ext>
                <a:ext uri="{FF2B5EF4-FFF2-40B4-BE49-F238E27FC236}">
                  <a16:creationId xmlns:a16="http://schemas.microsoft.com/office/drawing/2014/main" id="{00000000-0008-0000-0100-00000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28575</xdr:rowOff>
        </xdr:from>
        <xdr:to>
          <xdr:col>18</xdr:col>
          <xdr:colOff>0</xdr:colOff>
          <xdr:row>10</xdr:row>
          <xdr:rowOff>0</xdr:rowOff>
        </xdr:to>
        <xdr:sp macro="" textlink="">
          <xdr:nvSpPr>
            <xdr:cNvPr id="95240" name="Option Button 8" hidden="1">
              <a:extLst>
                <a:ext uri="{63B3BB69-23CF-44E3-9099-C40C66FF867C}">
                  <a14:compatExt spid="_x0000_s95240"/>
                </a:ext>
                <a:ext uri="{FF2B5EF4-FFF2-40B4-BE49-F238E27FC236}">
                  <a16:creationId xmlns:a16="http://schemas.microsoft.com/office/drawing/2014/main" id="{00000000-0008-0000-0100-00000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ご移転お祝い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9</xdr:row>
          <xdr:rowOff>28575</xdr:rowOff>
        </xdr:from>
        <xdr:to>
          <xdr:col>20</xdr:col>
          <xdr:colOff>85725</xdr:colOff>
          <xdr:row>10</xdr:row>
          <xdr:rowOff>0</xdr:rowOff>
        </xdr:to>
        <xdr:sp macro="" textlink="">
          <xdr:nvSpPr>
            <xdr:cNvPr id="95241" name="Option Button 9" hidden="1">
              <a:extLst>
                <a:ext uri="{63B3BB69-23CF-44E3-9099-C40C66FF867C}">
                  <a14:compatExt spid="_x0000_s95241"/>
                </a:ext>
                <a:ext uri="{FF2B5EF4-FFF2-40B4-BE49-F238E27FC236}">
                  <a16:creationId xmlns:a16="http://schemas.microsoft.com/office/drawing/2014/main" id="{00000000-0008-0000-0100-00000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ご就任お祝い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xdr:rowOff>
        </xdr:from>
        <xdr:to>
          <xdr:col>17</xdr:col>
          <xdr:colOff>381000</xdr:colOff>
          <xdr:row>10</xdr:row>
          <xdr:rowOff>257175</xdr:rowOff>
        </xdr:to>
        <xdr:sp macro="" textlink="">
          <xdr:nvSpPr>
            <xdr:cNvPr id="95242" name="Option Button 10" hidden="1">
              <a:extLst>
                <a:ext uri="{63B3BB69-23CF-44E3-9099-C40C66FF867C}">
                  <a14:compatExt spid="_x0000_s95242"/>
                </a:ext>
                <a:ext uri="{FF2B5EF4-FFF2-40B4-BE49-F238E27FC236}">
                  <a16:creationId xmlns:a16="http://schemas.microsoft.com/office/drawing/2014/main" id="{00000000-0008-0000-0100-00000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ご開店お祝い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10</xdr:row>
          <xdr:rowOff>19050</xdr:rowOff>
        </xdr:from>
        <xdr:to>
          <xdr:col>16</xdr:col>
          <xdr:colOff>9525</xdr:colOff>
          <xdr:row>10</xdr:row>
          <xdr:rowOff>257175</xdr:rowOff>
        </xdr:to>
        <xdr:sp macro="" textlink="">
          <xdr:nvSpPr>
            <xdr:cNvPr id="95243" name="Option Button 11" hidden="1">
              <a:extLst>
                <a:ext uri="{63B3BB69-23CF-44E3-9099-C40C66FF867C}">
                  <a14:compatExt spid="_x0000_s95243"/>
                </a:ext>
                <a:ext uri="{FF2B5EF4-FFF2-40B4-BE49-F238E27FC236}">
                  <a16:creationId xmlns:a16="http://schemas.microsoft.com/office/drawing/2014/main" id="{00000000-0008-0000-0100-00000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上場お祝い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10</xdr:row>
          <xdr:rowOff>19050</xdr:rowOff>
        </xdr:from>
        <xdr:to>
          <xdr:col>20</xdr:col>
          <xdr:colOff>85725</xdr:colOff>
          <xdr:row>10</xdr:row>
          <xdr:rowOff>257175</xdr:rowOff>
        </xdr:to>
        <xdr:sp macro="" textlink="">
          <xdr:nvSpPr>
            <xdr:cNvPr id="95244" name="Option Button 12" hidden="1">
              <a:extLst>
                <a:ext uri="{63B3BB69-23CF-44E3-9099-C40C66FF867C}">
                  <a14:compatExt spid="_x0000_s95244"/>
                </a:ext>
                <a:ext uri="{FF2B5EF4-FFF2-40B4-BE49-F238E27FC236}">
                  <a16:creationId xmlns:a16="http://schemas.microsoft.com/office/drawing/2014/main" id="{00000000-0008-0000-0100-00000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お誕生日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11</xdr:row>
          <xdr:rowOff>9525</xdr:rowOff>
        </xdr:from>
        <xdr:to>
          <xdr:col>15</xdr:col>
          <xdr:colOff>352425</xdr:colOff>
          <xdr:row>11</xdr:row>
          <xdr:rowOff>247650</xdr:rowOff>
        </xdr:to>
        <xdr:sp macro="" textlink="">
          <xdr:nvSpPr>
            <xdr:cNvPr id="95245" name="Option Button 13" hidden="1">
              <a:extLst>
                <a:ext uri="{63B3BB69-23CF-44E3-9099-C40C66FF867C}">
                  <a14:compatExt spid="_x0000_s95245"/>
                </a:ext>
                <a:ext uri="{FF2B5EF4-FFF2-40B4-BE49-F238E27FC236}">
                  <a16:creationId xmlns:a16="http://schemas.microsoft.com/office/drawing/2014/main" id="{00000000-0008-0000-0100-00000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22</xdr:col>
          <xdr:colOff>0</xdr:colOff>
          <xdr:row>64</xdr:row>
          <xdr:rowOff>0</xdr:rowOff>
        </xdr:to>
        <xdr:sp macro="" textlink="">
          <xdr:nvSpPr>
            <xdr:cNvPr id="95247" name="Group Box 15" hidden="1">
              <a:extLst>
                <a:ext uri="{63B3BB69-23CF-44E3-9099-C40C66FF867C}">
                  <a14:compatExt spid="_x0000_s95247"/>
                </a:ext>
                <a:ext uri="{FF2B5EF4-FFF2-40B4-BE49-F238E27FC236}">
                  <a16:creationId xmlns:a16="http://schemas.microsoft.com/office/drawing/2014/main" id="{00000000-0008-0000-0100-00000F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63</xdr:row>
          <xdr:rowOff>19050</xdr:rowOff>
        </xdr:from>
        <xdr:to>
          <xdr:col>5</xdr:col>
          <xdr:colOff>123825</xdr:colOff>
          <xdr:row>63</xdr:row>
          <xdr:rowOff>257175</xdr:rowOff>
        </xdr:to>
        <xdr:sp macro="" textlink="">
          <xdr:nvSpPr>
            <xdr:cNvPr id="95248" name="Option Button 16" hidden="1">
              <a:extLst>
                <a:ext uri="{63B3BB69-23CF-44E3-9099-C40C66FF867C}">
                  <a14:compatExt spid="_x0000_s95248"/>
                </a:ext>
                <a:ext uri="{FF2B5EF4-FFF2-40B4-BE49-F238E27FC236}">
                  <a16:creationId xmlns:a16="http://schemas.microsoft.com/office/drawing/2014/main" id="{00000000-0008-0000-0100-00001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おまかせ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19050</xdr:rowOff>
        </xdr:from>
        <xdr:to>
          <xdr:col>6</xdr:col>
          <xdr:colOff>381000</xdr:colOff>
          <xdr:row>63</xdr:row>
          <xdr:rowOff>257175</xdr:rowOff>
        </xdr:to>
        <xdr:sp macro="" textlink="">
          <xdr:nvSpPr>
            <xdr:cNvPr id="95249" name="Option Button 17" hidden="1">
              <a:extLst>
                <a:ext uri="{63B3BB69-23CF-44E3-9099-C40C66FF867C}">
                  <a14:compatExt spid="_x0000_s95249"/>
                </a:ext>
                <a:ext uri="{FF2B5EF4-FFF2-40B4-BE49-F238E27FC236}">
                  <a16:creationId xmlns:a16="http://schemas.microsoft.com/office/drawing/2014/main" id="{00000000-0008-0000-0100-00001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大きめ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63</xdr:row>
          <xdr:rowOff>19050</xdr:rowOff>
        </xdr:from>
        <xdr:to>
          <xdr:col>8</xdr:col>
          <xdr:colOff>257175</xdr:colOff>
          <xdr:row>63</xdr:row>
          <xdr:rowOff>257175</xdr:rowOff>
        </xdr:to>
        <xdr:sp macro="" textlink="">
          <xdr:nvSpPr>
            <xdr:cNvPr id="95250" name="Option Button 18" hidden="1">
              <a:extLst>
                <a:ext uri="{63B3BB69-23CF-44E3-9099-C40C66FF867C}">
                  <a14:compatExt spid="_x0000_s95250"/>
                </a:ext>
                <a:ext uri="{FF2B5EF4-FFF2-40B4-BE49-F238E27FC236}">
                  <a16:creationId xmlns:a16="http://schemas.microsoft.com/office/drawing/2014/main" id="{00000000-0008-0000-0100-00001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小さめ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22</xdr:col>
          <xdr:colOff>0</xdr:colOff>
          <xdr:row>66</xdr:row>
          <xdr:rowOff>0</xdr:rowOff>
        </xdr:to>
        <xdr:sp macro="" textlink="">
          <xdr:nvSpPr>
            <xdr:cNvPr id="95251" name="Group Box 19" hidden="1">
              <a:extLst>
                <a:ext uri="{63B3BB69-23CF-44E3-9099-C40C66FF867C}">
                  <a14:compatExt spid="_x0000_s95251"/>
                </a:ext>
                <a:ext uri="{FF2B5EF4-FFF2-40B4-BE49-F238E27FC236}">
                  <a16:creationId xmlns:a16="http://schemas.microsoft.com/office/drawing/2014/main" id="{00000000-0008-0000-0100-000013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65</xdr:row>
          <xdr:rowOff>9525</xdr:rowOff>
        </xdr:from>
        <xdr:to>
          <xdr:col>5</xdr:col>
          <xdr:colOff>19050</xdr:colOff>
          <xdr:row>65</xdr:row>
          <xdr:rowOff>247650</xdr:rowOff>
        </xdr:to>
        <xdr:sp macro="" textlink="">
          <xdr:nvSpPr>
            <xdr:cNvPr id="95252" name="Option Button 20" hidden="1">
              <a:extLst>
                <a:ext uri="{63B3BB69-23CF-44E3-9099-C40C66FF867C}">
                  <a14:compatExt spid="_x0000_s95252"/>
                </a:ext>
                <a:ext uri="{FF2B5EF4-FFF2-40B4-BE49-F238E27FC236}">
                  <a16:creationId xmlns:a16="http://schemas.microsoft.com/office/drawing/2014/main" id="{00000000-0008-0000-0100-00001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おまかせ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9525</xdr:rowOff>
        </xdr:from>
        <xdr:to>
          <xdr:col>6</xdr:col>
          <xdr:colOff>381000</xdr:colOff>
          <xdr:row>65</xdr:row>
          <xdr:rowOff>247650</xdr:rowOff>
        </xdr:to>
        <xdr:sp macro="" textlink="">
          <xdr:nvSpPr>
            <xdr:cNvPr id="95253" name="Option Button 21" hidden="1">
              <a:extLst>
                <a:ext uri="{63B3BB69-23CF-44E3-9099-C40C66FF867C}">
                  <a14:compatExt spid="_x0000_s95253"/>
                </a:ext>
                <a:ext uri="{FF2B5EF4-FFF2-40B4-BE49-F238E27FC236}">
                  <a16:creationId xmlns:a16="http://schemas.microsoft.com/office/drawing/2014/main" id="{00000000-0008-0000-0100-00001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白グリーン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65</xdr:row>
          <xdr:rowOff>9525</xdr:rowOff>
        </xdr:from>
        <xdr:to>
          <xdr:col>8</xdr:col>
          <xdr:colOff>257175</xdr:colOff>
          <xdr:row>65</xdr:row>
          <xdr:rowOff>247650</xdr:rowOff>
        </xdr:to>
        <xdr:sp macro="" textlink="">
          <xdr:nvSpPr>
            <xdr:cNvPr id="95254" name="Option Button 22" hidden="1">
              <a:extLst>
                <a:ext uri="{63B3BB69-23CF-44E3-9099-C40C66FF867C}">
                  <a14:compatExt spid="_x0000_s95254"/>
                </a:ext>
                <a:ext uri="{FF2B5EF4-FFF2-40B4-BE49-F238E27FC236}">
                  <a16:creationId xmlns:a16="http://schemas.microsoft.com/office/drawing/2014/main" id="{00000000-0008-0000-0100-00001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パープル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65</xdr:row>
          <xdr:rowOff>9525</xdr:rowOff>
        </xdr:from>
        <xdr:to>
          <xdr:col>10</xdr:col>
          <xdr:colOff>28575</xdr:colOff>
          <xdr:row>65</xdr:row>
          <xdr:rowOff>247650</xdr:rowOff>
        </xdr:to>
        <xdr:sp macro="" textlink="">
          <xdr:nvSpPr>
            <xdr:cNvPr id="95255" name="Option Button 23" hidden="1">
              <a:extLst>
                <a:ext uri="{63B3BB69-23CF-44E3-9099-C40C66FF867C}">
                  <a14:compatExt spid="_x0000_s95255"/>
                </a:ext>
                <a:ext uri="{FF2B5EF4-FFF2-40B4-BE49-F238E27FC236}">
                  <a16:creationId xmlns:a16="http://schemas.microsoft.com/office/drawing/2014/main" id="{00000000-0008-0000-0100-00001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レッド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65</xdr:row>
          <xdr:rowOff>9525</xdr:rowOff>
        </xdr:from>
        <xdr:to>
          <xdr:col>11</xdr:col>
          <xdr:colOff>323850</xdr:colOff>
          <xdr:row>65</xdr:row>
          <xdr:rowOff>247650</xdr:rowOff>
        </xdr:to>
        <xdr:sp macro="" textlink="">
          <xdr:nvSpPr>
            <xdr:cNvPr id="95256" name="Option Button 24" hidden="1">
              <a:extLst>
                <a:ext uri="{63B3BB69-23CF-44E3-9099-C40C66FF867C}">
                  <a14:compatExt spid="_x0000_s95256"/>
                </a:ext>
                <a:ext uri="{FF2B5EF4-FFF2-40B4-BE49-F238E27FC236}">
                  <a16:creationId xmlns:a16="http://schemas.microsoft.com/office/drawing/2014/main" id="{00000000-0008-0000-0100-00001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ピンク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65</xdr:row>
          <xdr:rowOff>9525</xdr:rowOff>
        </xdr:from>
        <xdr:to>
          <xdr:col>13</xdr:col>
          <xdr:colOff>114300</xdr:colOff>
          <xdr:row>65</xdr:row>
          <xdr:rowOff>247650</xdr:rowOff>
        </xdr:to>
        <xdr:sp macro="" textlink="">
          <xdr:nvSpPr>
            <xdr:cNvPr id="95257" name="Option Button 25" hidden="1">
              <a:extLst>
                <a:ext uri="{63B3BB69-23CF-44E3-9099-C40C66FF867C}">
                  <a14:compatExt spid="_x0000_s95257"/>
                </a:ext>
                <a:ext uri="{FF2B5EF4-FFF2-40B4-BE49-F238E27FC236}">
                  <a16:creationId xmlns:a16="http://schemas.microsoft.com/office/drawing/2014/main" id="{00000000-0008-0000-0100-00001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イエロー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65</xdr:row>
          <xdr:rowOff>9525</xdr:rowOff>
        </xdr:from>
        <xdr:to>
          <xdr:col>15</xdr:col>
          <xdr:colOff>0</xdr:colOff>
          <xdr:row>65</xdr:row>
          <xdr:rowOff>247650</xdr:rowOff>
        </xdr:to>
        <xdr:sp macro="" textlink="">
          <xdr:nvSpPr>
            <xdr:cNvPr id="95258" name="Option Button 26" hidden="1">
              <a:extLst>
                <a:ext uri="{63B3BB69-23CF-44E3-9099-C40C66FF867C}">
                  <a14:compatExt spid="_x0000_s95258"/>
                </a:ext>
                <a:ext uri="{FF2B5EF4-FFF2-40B4-BE49-F238E27FC236}">
                  <a16:creationId xmlns:a16="http://schemas.microsoft.com/office/drawing/2014/main" id="{00000000-0008-0000-0100-00001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466725</xdr:colOff>
          <xdr:row>65</xdr:row>
          <xdr:rowOff>0</xdr:rowOff>
        </xdr:from>
        <xdr:to>
          <xdr:col>16</xdr:col>
          <xdr:colOff>466725</xdr:colOff>
          <xdr:row>65</xdr:row>
          <xdr:rowOff>238125</xdr:rowOff>
        </xdr:to>
        <xdr:sp macro="" textlink="">
          <xdr:nvSpPr>
            <xdr:cNvPr id="95259" name="Option Button 27" hidden="1">
              <a:extLst>
                <a:ext uri="{63B3BB69-23CF-44E3-9099-C40C66FF867C}">
                  <a14:compatExt spid="_x0000_s95259"/>
                </a:ext>
                <a:ext uri="{FF2B5EF4-FFF2-40B4-BE49-F238E27FC236}">
                  <a16:creationId xmlns:a16="http://schemas.microsoft.com/office/drawing/2014/main" id="{00000000-0008-0000-0100-00001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ブルー（紫）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22</xdr:col>
          <xdr:colOff>0</xdr:colOff>
          <xdr:row>65</xdr:row>
          <xdr:rowOff>0</xdr:rowOff>
        </xdr:to>
        <xdr:sp macro="" textlink="">
          <xdr:nvSpPr>
            <xdr:cNvPr id="95260" name="Group Box 28" hidden="1">
              <a:extLst>
                <a:ext uri="{63B3BB69-23CF-44E3-9099-C40C66FF867C}">
                  <a14:compatExt spid="_x0000_s95260"/>
                </a:ext>
                <a:ext uri="{FF2B5EF4-FFF2-40B4-BE49-F238E27FC236}">
                  <a16:creationId xmlns:a16="http://schemas.microsoft.com/office/drawing/2014/main" id="{00000000-0008-0000-0100-00001C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64</xdr:row>
          <xdr:rowOff>9525</xdr:rowOff>
        </xdr:from>
        <xdr:to>
          <xdr:col>5</xdr:col>
          <xdr:colOff>19050</xdr:colOff>
          <xdr:row>64</xdr:row>
          <xdr:rowOff>247650</xdr:rowOff>
        </xdr:to>
        <xdr:sp macro="" textlink="">
          <xdr:nvSpPr>
            <xdr:cNvPr id="95261" name="Option Button 29" hidden="1">
              <a:extLst>
                <a:ext uri="{63B3BB69-23CF-44E3-9099-C40C66FF867C}">
                  <a14:compatExt spid="_x0000_s95261"/>
                </a:ext>
                <a:ext uri="{FF2B5EF4-FFF2-40B4-BE49-F238E27FC236}">
                  <a16:creationId xmlns:a16="http://schemas.microsoft.com/office/drawing/2014/main" id="{00000000-0008-0000-0100-00001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おまかせ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9525</xdr:rowOff>
        </xdr:from>
        <xdr:to>
          <xdr:col>6</xdr:col>
          <xdr:colOff>381000</xdr:colOff>
          <xdr:row>64</xdr:row>
          <xdr:rowOff>247650</xdr:rowOff>
        </xdr:to>
        <xdr:sp macro="" textlink="">
          <xdr:nvSpPr>
            <xdr:cNvPr id="95262" name="Option Button 30" hidden="1">
              <a:extLst>
                <a:ext uri="{63B3BB69-23CF-44E3-9099-C40C66FF867C}">
                  <a14:compatExt spid="_x0000_s95262"/>
                </a:ext>
                <a:ext uri="{FF2B5EF4-FFF2-40B4-BE49-F238E27FC236}">
                  <a16:creationId xmlns:a16="http://schemas.microsoft.com/office/drawing/2014/main" id="{00000000-0008-0000-0100-00001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華やか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64</xdr:row>
          <xdr:rowOff>9525</xdr:rowOff>
        </xdr:from>
        <xdr:to>
          <xdr:col>8</xdr:col>
          <xdr:colOff>257175</xdr:colOff>
          <xdr:row>64</xdr:row>
          <xdr:rowOff>247650</xdr:rowOff>
        </xdr:to>
        <xdr:sp macro="" textlink="">
          <xdr:nvSpPr>
            <xdr:cNvPr id="95263" name="Option Button 31" hidden="1">
              <a:extLst>
                <a:ext uri="{63B3BB69-23CF-44E3-9099-C40C66FF867C}">
                  <a14:compatExt spid="_x0000_s95263"/>
                </a:ext>
                <a:ext uri="{FF2B5EF4-FFF2-40B4-BE49-F238E27FC236}">
                  <a16:creationId xmlns:a16="http://schemas.microsoft.com/office/drawing/2014/main" id="{00000000-0008-0000-0100-00001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シンプル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64</xdr:row>
          <xdr:rowOff>9525</xdr:rowOff>
        </xdr:from>
        <xdr:to>
          <xdr:col>10</xdr:col>
          <xdr:colOff>28575</xdr:colOff>
          <xdr:row>64</xdr:row>
          <xdr:rowOff>247650</xdr:rowOff>
        </xdr:to>
        <xdr:sp macro="" textlink="">
          <xdr:nvSpPr>
            <xdr:cNvPr id="95264" name="Option Button 32" hidden="1">
              <a:extLst>
                <a:ext uri="{63B3BB69-23CF-44E3-9099-C40C66FF867C}">
                  <a14:compatExt spid="_x0000_s95264"/>
                </a:ext>
                <a:ext uri="{FF2B5EF4-FFF2-40B4-BE49-F238E27FC236}">
                  <a16:creationId xmlns:a16="http://schemas.microsoft.com/office/drawing/2014/main" id="{00000000-0008-0000-0100-00002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優しく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64</xdr:row>
          <xdr:rowOff>9525</xdr:rowOff>
        </xdr:from>
        <xdr:to>
          <xdr:col>11</xdr:col>
          <xdr:colOff>323850</xdr:colOff>
          <xdr:row>64</xdr:row>
          <xdr:rowOff>247650</xdr:rowOff>
        </xdr:to>
        <xdr:sp macro="" textlink="">
          <xdr:nvSpPr>
            <xdr:cNvPr id="95265" name="Option Button 33" hidden="1">
              <a:extLst>
                <a:ext uri="{63B3BB69-23CF-44E3-9099-C40C66FF867C}">
                  <a14:compatExt spid="_x0000_s95265"/>
                </a:ext>
                <a:ext uri="{FF2B5EF4-FFF2-40B4-BE49-F238E27FC236}">
                  <a16:creationId xmlns:a16="http://schemas.microsoft.com/office/drawing/2014/main" id="{00000000-0008-0000-0100-00002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64</xdr:row>
          <xdr:rowOff>9525</xdr:rowOff>
        </xdr:from>
        <xdr:to>
          <xdr:col>13</xdr:col>
          <xdr:colOff>104775</xdr:colOff>
          <xdr:row>64</xdr:row>
          <xdr:rowOff>247650</xdr:rowOff>
        </xdr:to>
        <xdr:sp macro="" textlink="">
          <xdr:nvSpPr>
            <xdr:cNvPr id="95266" name="Option Button 34" hidden="1">
              <a:extLst>
                <a:ext uri="{63B3BB69-23CF-44E3-9099-C40C66FF867C}">
                  <a14:compatExt spid="_x0000_s95266"/>
                </a:ext>
                <a:ext uri="{FF2B5EF4-FFF2-40B4-BE49-F238E27FC236}">
                  <a16:creationId xmlns:a16="http://schemas.microsoft.com/office/drawing/2014/main" id="{00000000-0008-0000-0100-00002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カッコよく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64</xdr:row>
          <xdr:rowOff>9525</xdr:rowOff>
        </xdr:from>
        <xdr:to>
          <xdr:col>15</xdr:col>
          <xdr:colOff>0</xdr:colOff>
          <xdr:row>64</xdr:row>
          <xdr:rowOff>247650</xdr:rowOff>
        </xdr:to>
        <xdr:sp macro="" textlink="">
          <xdr:nvSpPr>
            <xdr:cNvPr id="95267" name="Option Button 35" hidden="1">
              <a:extLst>
                <a:ext uri="{63B3BB69-23CF-44E3-9099-C40C66FF867C}">
                  <a14:compatExt spid="_x0000_s95267"/>
                </a:ext>
                <a:ext uri="{FF2B5EF4-FFF2-40B4-BE49-F238E27FC236}">
                  <a16:creationId xmlns:a16="http://schemas.microsoft.com/office/drawing/2014/main" id="{00000000-0008-0000-0100-00002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スタイリッシュ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8</xdr:col>
          <xdr:colOff>0</xdr:colOff>
          <xdr:row>37</xdr:row>
          <xdr:rowOff>0</xdr:rowOff>
        </xdr:to>
        <xdr:sp macro="" textlink="">
          <xdr:nvSpPr>
            <xdr:cNvPr id="95281" name="Group Box 49" hidden="1">
              <a:extLst>
                <a:ext uri="{63B3BB69-23CF-44E3-9099-C40C66FF867C}">
                  <a14:compatExt spid="_x0000_s95281"/>
                </a:ext>
                <a:ext uri="{FF2B5EF4-FFF2-40B4-BE49-F238E27FC236}">
                  <a16:creationId xmlns:a16="http://schemas.microsoft.com/office/drawing/2014/main" id="{00000000-0008-0000-0100-000031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36</xdr:row>
          <xdr:rowOff>9525</xdr:rowOff>
        </xdr:from>
        <xdr:to>
          <xdr:col>5</xdr:col>
          <xdr:colOff>295275</xdr:colOff>
          <xdr:row>36</xdr:row>
          <xdr:rowOff>247650</xdr:rowOff>
        </xdr:to>
        <xdr:sp macro="" textlink="">
          <xdr:nvSpPr>
            <xdr:cNvPr id="95282" name="Option Button 50" hidden="1">
              <a:extLst>
                <a:ext uri="{63B3BB69-23CF-44E3-9099-C40C66FF867C}">
                  <a14:compatExt spid="_x0000_s95282"/>
                </a:ext>
                <a:ext uri="{FF2B5EF4-FFF2-40B4-BE49-F238E27FC236}">
                  <a16:creationId xmlns:a16="http://schemas.microsoft.com/office/drawing/2014/main" id="{00000000-0008-0000-0100-00003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36</xdr:row>
          <xdr:rowOff>9525</xdr:rowOff>
        </xdr:from>
        <xdr:to>
          <xdr:col>7</xdr:col>
          <xdr:colOff>304800</xdr:colOff>
          <xdr:row>36</xdr:row>
          <xdr:rowOff>247650</xdr:rowOff>
        </xdr:to>
        <xdr:sp macro="" textlink="">
          <xdr:nvSpPr>
            <xdr:cNvPr id="95283" name="Option Button 51" hidden="1">
              <a:extLst>
                <a:ext uri="{63B3BB69-23CF-44E3-9099-C40C66FF867C}">
                  <a14:compatExt spid="_x0000_s95283"/>
                </a:ext>
                <a:ext uri="{FF2B5EF4-FFF2-40B4-BE49-F238E27FC236}">
                  <a16:creationId xmlns:a16="http://schemas.microsoft.com/office/drawing/2014/main" id="{00000000-0008-0000-0100-00003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8</xdr:col>
          <xdr:colOff>0</xdr:colOff>
          <xdr:row>38</xdr:row>
          <xdr:rowOff>0</xdr:rowOff>
        </xdr:to>
        <xdr:sp macro="" textlink="">
          <xdr:nvSpPr>
            <xdr:cNvPr id="95284" name="Group Box 52" hidden="1">
              <a:extLst>
                <a:ext uri="{63B3BB69-23CF-44E3-9099-C40C66FF867C}">
                  <a14:compatExt spid="_x0000_s95284"/>
                </a:ext>
                <a:ext uri="{FF2B5EF4-FFF2-40B4-BE49-F238E27FC236}">
                  <a16:creationId xmlns:a16="http://schemas.microsoft.com/office/drawing/2014/main" id="{00000000-0008-0000-0100-000034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37</xdr:row>
          <xdr:rowOff>9525</xdr:rowOff>
        </xdr:from>
        <xdr:to>
          <xdr:col>5</xdr:col>
          <xdr:colOff>266700</xdr:colOff>
          <xdr:row>37</xdr:row>
          <xdr:rowOff>247650</xdr:rowOff>
        </xdr:to>
        <xdr:sp macro="" textlink="">
          <xdr:nvSpPr>
            <xdr:cNvPr id="95285" name="Option Button 53" hidden="1">
              <a:extLst>
                <a:ext uri="{63B3BB69-23CF-44E3-9099-C40C66FF867C}">
                  <a14:compatExt spid="_x0000_s95285"/>
                </a:ext>
                <a:ext uri="{FF2B5EF4-FFF2-40B4-BE49-F238E27FC236}">
                  <a16:creationId xmlns:a16="http://schemas.microsoft.com/office/drawing/2014/main" id="{00000000-0008-0000-0100-00003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37</xdr:row>
          <xdr:rowOff>9525</xdr:rowOff>
        </xdr:from>
        <xdr:to>
          <xdr:col>7</xdr:col>
          <xdr:colOff>304800</xdr:colOff>
          <xdr:row>37</xdr:row>
          <xdr:rowOff>247650</xdr:rowOff>
        </xdr:to>
        <xdr:sp macro="" textlink="">
          <xdr:nvSpPr>
            <xdr:cNvPr id="95286" name="Option Button 54" hidden="1">
              <a:extLst>
                <a:ext uri="{63B3BB69-23CF-44E3-9099-C40C66FF867C}">
                  <a14:compatExt spid="_x0000_s95286"/>
                </a:ext>
                <a:ext uri="{FF2B5EF4-FFF2-40B4-BE49-F238E27FC236}">
                  <a16:creationId xmlns:a16="http://schemas.microsoft.com/office/drawing/2014/main" id="{00000000-0008-0000-0100-00003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8</xdr:col>
          <xdr:colOff>0</xdr:colOff>
          <xdr:row>39</xdr:row>
          <xdr:rowOff>0</xdr:rowOff>
        </xdr:to>
        <xdr:sp macro="" textlink="">
          <xdr:nvSpPr>
            <xdr:cNvPr id="95287" name="Group Box 55" hidden="1">
              <a:extLst>
                <a:ext uri="{63B3BB69-23CF-44E3-9099-C40C66FF867C}">
                  <a14:compatExt spid="_x0000_s95287"/>
                </a:ext>
                <a:ext uri="{FF2B5EF4-FFF2-40B4-BE49-F238E27FC236}">
                  <a16:creationId xmlns:a16="http://schemas.microsoft.com/office/drawing/2014/main" id="{00000000-0008-0000-0100-000037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38</xdr:row>
          <xdr:rowOff>9525</xdr:rowOff>
        </xdr:from>
        <xdr:to>
          <xdr:col>5</xdr:col>
          <xdr:colOff>285750</xdr:colOff>
          <xdr:row>38</xdr:row>
          <xdr:rowOff>247650</xdr:rowOff>
        </xdr:to>
        <xdr:sp macro="" textlink="">
          <xdr:nvSpPr>
            <xdr:cNvPr id="95288" name="Option Button 56" hidden="1">
              <a:extLst>
                <a:ext uri="{63B3BB69-23CF-44E3-9099-C40C66FF867C}">
                  <a14:compatExt spid="_x0000_s95288"/>
                </a:ext>
                <a:ext uri="{FF2B5EF4-FFF2-40B4-BE49-F238E27FC236}">
                  <a16:creationId xmlns:a16="http://schemas.microsoft.com/office/drawing/2014/main" id="{00000000-0008-0000-0100-00003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38</xdr:row>
          <xdr:rowOff>9525</xdr:rowOff>
        </xdr:from>
        <xdr:to>
          <xdr:col>7</xdr:col>
          <xdr:colOff>361950</xdr:colOff>
          <xdr:row>38</xdr:row>
          <xdr:rowOff>247650</xdr:rowOff>
        </xdr:to>
        <xdr:sp macro="" textlink="">
          <xdr:nvSpPr>
            <xdr:cNvPr id="95289" name="Option Button 57" hidden="1">
              <a:extLst>
                <a:ext uri="{63B3BB69-23CF-44E3-9099-C40C66FF867C}">
                  <a14:compatExt spid="_x0000_s95289"/>
                </a:ext>
                <a:ext uri="{FF2B5EF4-FFF2-40B4-BE49-F238E27FC236}">
                  <a16:creationId xmlns:a16="http://schemas.microsoft.com/office/drawing/2014/main" id="{00000000-0008-0000-0100-00003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11</xdr:col>
          <xdr:colOff>0</xdr:colOff>
          <xdr:row>24</xdr:row>
          <xdr:rowOff>0</xdr:rowOff>
        </xdr:to>
        <xdr:sp macro="" textlink="">
          <xdr:nvSpPr>
            <xdr:cNvPr id="95290" name="Group Box 58" hidden="1">
              <a:extLst>
                <a:ext uri="{63B3BB69-23CF-44E3-9099-C40C66FF867C}">
                  <a14:compatExt spid="_x0000_s95290"/>
                </a:ext>
                <a:ext uri="{FF2B5EF4-FFF2-40B4-BE49-F238E27FC236}">
                  <a16:creationId xmlns:a16="http://schemas.microsoft.com/office/drawing/2014/main" id="{00000000-0008-0000-0100-00003A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9525</xdr:rowOff>
        </xdr:from>
        <xdr:to>
          <xdr:col>5</xdr:col>
          <xdr:colOff>9525</xdr:colOff>
          <xdr:row>22</xdr:row>
          <xdr:rowOff>247650</xdr:rowOff>
        </xdr:to>
        <xdr:sp macro="" textlink="">
          <xdr:nvSpPr>
            <xdr:cNvPr id="95291" name="Option Button 59" hidden="1">
              <a:extLst>
                <a:ext uri="{63B3BB69-23CF-44E3-9099-C40C66FF867C}">
                  <a14:compatExt spid="_x0000_s95291"/>
                </a:ext>
                <a:ext uri="{FF2B5EF4-FFF2-40B4-BE49-F238E27FC236}">
                  <a16:creationId xmlns:a16="http://schemas.microsoft.com/office/drawing/2014/main" id="{00000000-0008-0000-0100-00003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22</xdr:row>
          <xdr:rowOff>9525</xdr:rowOff>
        </xdr:from>
        <xdr:to>
          <xdr:col>8</xdr:col>
          <xdr:colOff>114300</xdr:colOff>
          <xdr:row>22</xdr:row>
          <xdr:rowOff>247650</xdr:rowOff>
        </xdr:to>
        <xdr:sp macro="" textlink="">
          <xdr:nvSpPr>
            <xdr:cNvPr id="95292" name="Option Button 60" hidden="1">
              <a:extLst>
                <a:ext uri="{63B3BB69-23CF-44E3-9099-C40C66FF867C}">
                  <a14:compatExt spid="_x0000_s95292"/>
                </a:ext>
                <a:ext uri="{FF2B5EF4-FFF2-40B4-BE49-F238E27FC236}">
                  <a16:creationId xmlns:a16="http://schemas.microsoft.com/office/drawing/2014/main" id="{00000000-0008-0000-0100-00003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9525</xdr:rowOff>
        </xdr:from>
        <xdr:to>
          <xdr:col>5</xdr:col>
          <xdr:colOff>257175</xdr:colOff>
          <xdr:row>23</xdr:row>
          <xdr:rowOff>247650</xdr:rowOff>
        </xdr:to>
        <xdr:sp macro="" textlink="">
          <xdr:nvSpPr>
            <xdr:cNvPr id="95293" name="Option Button 61" hidden="1">
              <a:extLst>
                <a:ext uri="{63B3BB69-23CF-44E3-9099-C40C66FF867C}">
                  <a14:compatExt spid="_x0000_s95293"/>
                </a:ext>
                <a:ext uri="{FF2B5EF4-FFF2-40B4-BE49-F238E27FC236}">
                  <a16:creationId xmlns:a16="http://schemas.microsoft.com/office/drawing/2014/main" id="{00000000-0008-0000-0100-00003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請求書（メール送付）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23</xdr:row>
          <xdr:rowOff>9525</xdr:rowOff>
        </xdr:from>
        <xdr:to>
          <xdr:col>8</xdr:col>
          <xdr:colOff>114300</xdr:colOff>
          <xdr:row>23</xdr:row>
          <xdr:rowOff>247650</xdr:rowOff>
        </xdr:to>
        <xdr:sp macro="" textlink="">
          <xdr:nvSpPr>
            <xdr:cNvPr id="95294" name="Option Button 62" hidden="1">
              <a:extLst>
                <a:ext uri="{63B3BB69-23CF-44E3-9099-C40C66FF867C}">
                  <a14:compatExt spid="_x0000_s95294"/>
                </a:ext>
                <a:ext uri="{FF2B5EF4-FFF2-40B4-BE49-F238E27FC236}">
                  <a16:creationId xmlns:a16="http://schemas.microsoft.com/office/drawing/2014/main" id="{00000000-0008-0000-0100-00003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11</xdr:col>
          <xdr:colOff>0</xdr:colOff>
          <xdr:row>27</xdr:row>
          <xdr:rowOff>0</xdr:rowOff>
        </xdr:to>
        <xdr:sp macro="" textlink="">
          <xdr:nvSpPr>
            <xdr:cNvPr id="95295" name="Group Box 63" hidden="1">
              <a:extLst>
                <a:ext uri="{63B3BB69-23CF-44E3-9099-C40C66FF867C}">
                  <a14:compatExt spid="_x0000_s95295"/>
                </a:ext>
                <a:ext uri="{FF2B5EF4-FFF2-40B4-BE49-F238E27FC236}">
                  <a16:creationId xmlns:a16="http://schemas.microsoft.com/office/drawing/2014/main" id="{00000000-0008-0000-0100-00003F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26</xdr:row>
          <xdr:rowOff>9525</xdr:rowOff>
        </xdr:from>
        <xdr:to>
          <xdr:col>5</xdr:col>
          <xdr:colOff>0</xdr:colOff>
          <xdr:row>26</xdr:row>
          <xdr:rowOff>247650</xdr:rowOff>
        </xdr:to>
        <xdr:sp macro="" textlink="">
          <xdr:nvSpPr>
            <xdr:cNvPr id="95296" name="Option Button 64" hidden="1">
              <a:extLst>
                <a:ext uri="{63B3BB69-23CF-44E3-9099-C40C66FF867C}">
                  <a14:compatExt spid="_x0000_s95296"/>
                </a:ext>
                <a:ext uri="{FF2B5EF4-FFF2-40B4-BE49-F238E27FC236}">
                  <a16:creationId xmlns:a16="http://schemas.microsoft.com/office/drawing/2014/main" id="{00000000-0008-0000-0100-00004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26</xdr:row>
          <xdr:rowOff>9525</xdr:rowOff>
        </xdr:from>
        <xdr:to>
          <xdr:col>10</xdr:col>
          <xdr:colOff>428625</xdr:colOff>
          <xdr:row>26</xdr:row>
          <xdr:rowOff>247650</xdr:rowOff>
        </xdr:to>
        <xdr:sp macro="" textlink="">
          <xdr:nvSpPr>
            <xdr:cNvPr id="95297" name="Option Button 65" hidden="1">
              <a:extLst>
                <a:ext uri="{63B3BB69-23CF-44E3-9099-C40C66FF867C}">
                  <a14:compatExt spid="_x0000_s95297"/>
                </a:ext>
                <a:ext uri="{FF2B5EF4-FFF2-40B4-BE49-F238E27FC236}">
                  <a16:creationId xmlns:a16="http://schemas.microsoft.com/office/drawing/2014/main" id="{00000000-0008-0000-0100-00004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ご担当者様以外（送付先を備考欄にご入力ください）</a:t>
              </a:r>
            </a:p>
          </xdr:txBody>
        </xdr:sp>
        <xdr:clientData/>
      </xdr:twoCellAnchor>
    </mc:Choice>
    <mc:Fallback/>
  </mc:AlternateContent>
  <xdr:twoCellAnchor>
    <xdr:from>
      <xdr:col>5</xdr:col>
      <xdr:colOff>171525</xdr:colOff>
      <xdr:row>56</xdr:row>
      <xdr:rowOff>262137</xdr:rowOff>
    </xdr:from>
    <xdr:to>
      <xdr:col>7</xdr:col>
      <xdr:colOff>224373</xdr:colOff>
      <xdr:row>57</xdr:row>
      <xdr:rowOff>236016</xdr:rowOff>
    </xdr:to>
    <xdr:sp macro="" textlink="">
      <xdr:nvSpPr>
        <xdr:cNvPr id="34" name="テキスト ボックス 33">
          <a:extLst>
            <a:ext uri="{FF2B5EF4-FFF2-40B4-BE49-F238E27FC236}">
              <a16:creationId xmlns:a16="http://schemas.microsoft.com/office/drawing/2014/main" id="{700522E3-D1C6-48EF-A2C8-A8D2C105842B}"/>
            </a:ext>
          </a:extLst>
        </xdr:cNvPr>
        <xdr:cNvSpPr txBox="1"/>
      </xdr:nvSpPr>
      <xdr:spPr>
        <a:xfrm>
          <a:off x="3676725"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33,000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3</xdr:col>
      <xdr:colOff>85725</xdr:colOff>
      <xdr:row>56</xdr:row>
      <xdr:rowOff>262137</xdr:rowOff>
    </xdr:from>
    <xdr:to>
      <xdr:col>5</xdr:col>
      <xdr:colOff>138573</xdr:colOff>
      <xdr:row>57</xdr:row>
      <xdr:rowOff>236016</xdr:rowOff>
    </xdr:to>
    <xdr:sp macro="" textlink="">
      <xdr:nvSpPr>
        <xdr:cNvPr id="35" name="テキスト ボックス 34">
          <a:extLst>
            <a:ext uri="{FF2B5EF4-FFF2-40B4-BE49-F238E27FC236}">
              <a16:creationId xmlns:a16="http://schemas.microsoft.com/office/drawing/2014/main" id="{C9272BA3-D3F2-4B15-B2FD-9C84125E70B5}"/>
            </a:ext>
          </a:extLst>
        </xdr:cNvPr>
        <xdr:cNvSpPr txBox="1"/>
      </xdr:nvSpPr>
      <xdr:spPr>
        <a:xfrm>
          <a:off x="2619375"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22,000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7</xdr:col>
      <xdr:colOff>281429</xdr:colOff>
      <xdr:row>56</xdr:row>
      <xdr:rowOff>262137</xdr:rowOff>
    </xdr:from>
    <xdr:to>
      <xdr:col>9</xdr:col>
      <xdr:colOff>191402</xdr:colOff>
      <xdr:row>57</xdr:row>
      <xdr:rowOff>236016</xdr:rowOff>
    </xdr:to>
    <xdr:sp macro="" textlink="">
      <xdr:nvSpPr>
        <xdr:cNvPr id="37" name="テキスト ボックス 36">
          <a:extLst>
            <a:ext uri="{FF2B5EF4-FFF2-40B4-BE49-F238E27FC236}">
              <a16:creationId xmlns:a16="http://schemas.microsoft.com/office/drawing/2014/main" id="{064FE166-F8AF-477A-BDFA-690EDBED7E17}"/>
            </a:ext>
          </a:extLst>
        </xdr:cNvPr>
        <xdr:cNvSpPr txBox="1"/>
      </xdr:nvSpPr>
      <xdr:spPr>
        <a:xfrm>
          <a:off x="4758179"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44,000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9</xdr:col>
      <xdr:colOff>219129</xdr:colOff>
      <xdr:row>56</xdr:row>
      <xdr:rowOff>262137</xdr:rowOff>
    </xdr:from>
    <xdr:to>
      <xdr:col>11</xdr:col>
      <xdr:colOff>281502</xdr:colOff>
      <xdr:row>57</xdr:row>
      <xdr:rowOff>236016</xdr:rowOff>
    </xdr:to>
    <xdr:sp macro="" textlink="">
      <xdr:nvSpPr>
        <xdr:cNvPr id="38" name="テキスト ボックス 37">
          <a:extLst>
            <a:ext uri="{FF2B5EF4-FFF2-40B4-BE49-F238E27FC236}">
              <a16:creationId xmlns:a16="http://schemas.microsoft.com/office/drawing/2014/main" id="{ED1A92CC-2CA1-4A97-ADA7-276708080573}"/>
            </a:ext>
          </a:extLst>
        </xdr:cNvPr>
        <xdr:cNvSpPr txBox="1"/>
      </xdr:nvSpPr>
      <xdr:spPr>
        <a:xfrm>
          <a:off x="5810304"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22,000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11</xdr:col>
      <xdr:colOff>276684</xdr:colOff>
      <xdr:row>62</xdr:row>
      <xdr:rowOff>43062</xdr:rowOff>
    </xdr:from>
    <xdr:to>
      <xdr:col>13</xdr:col>
      <xdr:colOff>442146</xdr:colOff>
      <xdr:row>63</xdr:row>
      <xdr:rowOff>16941</xdr:rowOff>
    </xdr:to>
    <xdr:sp macro="" textlink="">
      <xdr:nvSpPr>
        <xdr:cNvPr id="39" name="テキスト ボックス 38">
          <a:extLst>
            <a:ext uri="{FF2B5EF4-FFF2-40B4-BE49-F238E27FC236}">
              <a16:creationId xmlns:a16="http://schemas.microsoft.com/office/drawing/2014/main" id="{FFF49223-A6A3-4E8A-AB99-AAB6773B52F3}"/>
            </a:ext>
          </a:extLst>
        </xdr:cNvPr>
        <xdr:cNvSpPr txBox="1"/>
      </xdr:nvSpPr>
      <xdr:spPr>
        <a:xfrm>
          <a:off x="6829884" y="17092812"/>
          <a:ext cx="1137012"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専用シートでご注文ください</a:t>
          </a:r>
        </a:p>
      </xdr:txBody>
    </xdr:sp>
    <xdr:clientData/>
  </xdr:twoCellAnchor>
  <xdr:twoCellAnchor>
    <xdr:from>
      <xdr:col>13</xdr:col>
      <xdr:colOff>396513</xdr:colOff>
      <xdr:row>62</xdr:row>
      <xdr:rowOff>43062</xdr:rowOff>
    </xdr:from>
    <xdr:to>
      <xdr:col>16</xdr:col>
      <xdr:colOff>76200</xdr:colOff>
      <xdr:row>63</xdr:row>
      <xdr:rowOff>9525</xdr:rowOff>
    </xdr:to>
    <xdr:sp macro="" textlink="">
      <xdr:nvSpPr>
        <xdr:cNvPr id="45" name="テキスト ボックス 44">
          <a:extLst>
            <a:ext uri="{FF2B5EF4-FFF2-40B4-BE49-F238E27FC236}">
              <a16:creationId xmlns:a16="http://schemas.microsoft.com/office/drawing/2014/main" id="{0505038E-5986-446B-AD62-9A63ADDB8606}"/>
            </a:ext>
          </a:extLst>
        </xdr:cNvPr>
        <xdr:cNvSpPr txBox="1"/>
      </xdr:nvSpPr>
      <xdr:spPr>
        <a:xfrm>
          <a:off x="7921263" y="17092812"/>
          <a:ext cx="1137012" cy="233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専用シートでご注文ください</a:t>
          </a:r>
        </a:p>
      </xdr:txBody>
    </xdr:sp>
    <xdr:clientData/>
  </xdr:twoCellAnchor>
  <xdr:twoCellAnchor>
    <xdr:from>
      <xdr:col>11</xdr:col>
      <xdr:colOff>309646</xdr:colOff>
      <xdr:row>56</xdr:row>
      <xdr:rowOff>262137</xdr:rowOff>
    </xdr:from>
    <xdr:to>
      <xdr:col>13</xdr:col>
      <xdr:colOff>362494</xdr:colOff>
      <xdr:row>57</xdr:row>
      <xdr:rowOff>236016</xdr:rowOff>
    </xdr:to>
    <xdr:sp macro="" textlink="">
      <xdr:nvSpPr>
        <xdr:cNvPr id="47" name="テキスト ボックス 46">
          <a:extLst>
            <a:ext uri="{FF2B5EF4-FFF2-40B4-BE49-F238E27FC236}">
              <a16:creationId xmlns:a16="http://schemas.microsoft.com/office/drawing/2014/main" id="{AE9C9379-F61A-4229-A561-B0FB92C7CA48}"/>
            </a:ext>
          </a:extLst>
        </xdr:cNvPr>
        <xdr:cNvSpPr txBox="1"/>
      </xdr:nvSpPr>
      <xdr:spPr>
        <a:xfrm>
          <a:off x="6862846"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33,000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22</xdr:col>
          <xdr:colOff>0</xdr:colOff>
          <xdr:row>63</xdr:row>
          <xdr:rowOff>0</xdr:rowOff>
        </xdr:to>
        <xdr:sp macro="" textlink="">
          <xdr:nvSpPr>
            <xdr:cNvPr id="95299" name="Group Box 67" hidden="1">
              <a:extLst>
                <a:ext uri="{63B3BB69-23CF-44E3-9099-C40C66FF867C}">
                  <a14:compatExt spid="_x0000_s95299"/>
                </a:ext>
                <a:ext uri="{FF2B5EF4-FFF2-40B4-BE49-F238E27FC236}">
                  <a16:creationId xmlns:a16="http://schemas.microsoft.com/office/drawing/2014/main" id="{00000000-0008-0000-0100-0000437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47</xdr:row>
          <xdr:rowOff>9525</xdr:rowOff>
        </xdr:from>
        <xdr:to>
          <xdr:col>5</xdr:col>
          <xdr:colOff>190500</xdr:colOff>
          <xdr:row>47</xdr:row>
          <xdr:rowOff>247650</xdr:rowOff>
        </xdr:to>
        <xdr:sp macro="" textlink="">
          <xdr:nvSpPr>
            <xdr:cNvPr id="95300" name="Option Button 68" hidden="1">
              <a:extLst>
                <a:ext uri="{63B3BB69-23CF-44E3-9099-C40C66FF867C}">
                  <a14:compatExt spid="_x0000_s95300"/>
                </a:ext>
                <a:ext uri="{FF2B5EF4-FFF2-40B4-BE49-F238E27FC236}">
                  <a16:creationId xmlns:a16="http://schemas.microsoft.com/office/drawing/2014/main" id="{00000000-0008-0000-0100-00004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アレンジメント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47</xdr:row>
          <xdr:rowOff>9525</xdr:rowOff>
        </xdr:from>
        <xdr:to>
          <xdr:col>7</xdr:col>
          <xdr:colOff>295275</xdr:colOff>
          <xdr:row>47</xdr:row>
          <xdr:rowOff>247650</xdr:rowOff>
        </xdr:to>
        <xdr:sp macro="" textlink="">
          <xdr:nvSpPr>
            <xdr:cNvPr id="95301" name="Option Button 69" hidden="1">
              <a:extLst>
                <a:ext uri="{63B3BB69-23CF-44E3-9099-C40C66FF867C}">
                  <a14:compatExt spid="_x0000_s95301"/>
                </a:ext>
                <a:ext uri="{FF2B5EF4-FFF2-40B4-BE49-F238E27FC236}">
                  <a16:creationId xmlns:a16="http://schemas.microsoft.com/office/drawing/2014/main" id="{00000000-0008-0000-0100-00004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高砂・ﾃｰﾌﾞﾙｱﾚﾝｼﾞ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47</xdr:row>
          <xdr:rowOff>9525</xdr:rowOff>
        </xdr:from>
        <xdr:to>
          <xdr:col>9</xdr:col>
          <xdr:colOff>85725</xdr:colOff>
          <xdr:row>47</xdr:row>
          <xdr:rowOff>247650</xdr:rowOff>
        </xdr:to>
        <xdr:sp macro="" textlink="">
          <xdr:nvSpPr>
            <xdr:cNvPr id="95302" name="Option Button 70" hidden="1">
              <a:extLst>
                <a:ext uri="{63B3BB69-23CF-44E3-9099-C40C66FF867C}">
                  <a14:compatExt spid="_x0000_s95302"/>
                </a:ext>
                <a:ext uri="{FF2B5EF4-FFF2-40B4-BE49-F238E27FC236}">
                  <a16:creationId xmlns:a16="http://schemas.microsoft.com/office/drawing/2014/main" id="{00000000-0008-0000-0100-00004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壺活け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47</xdr:row>
          <xdr:rowOff>9525</xdr:rowOff>
        </xdr:from>
        <xdr:to>
          <xdr:col>11</xdr:col>
          <xdr:colOff>200025</xdr:colOff>
          <xdr:row>47</xdr:row>
          <xdr:rowOff>247650</xdr:rowOff>
        </xdr:to>
        <xdr:sp macro="" textlink="">
          <xdr:nvSpPr>
            <xdr:cNvPr id="95303" name="Option Button 71" hidden="1">
              <a:extLst>
                <a:ext uri="{63B3BB69-23CF-44E3-9099-C40C66FF867C}">
                  <a14:compatExt spid="_x0000_s95303"/>
                </a:ext>
                <a:ext uri="{FF2B5EF4-FFF2-40B4-BE49-F238E27FC236}">
                  <a16:creationId xmlns:a16="http://schemas.microsoft.com/office/drawing/2014/main" id="{00000000-0008-0000-0100-00004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シェアフラワー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381000</xdr:colOff>
          <xdr:row>47</xdr:row>
          <xdr:rowOff>9525</xdr:rowOff>
        </xdr:from>
        <xdr:to>
          <xdr:col>13</xdr:col>
          <xdr:colOff>428625</xdr:colOff>
          <xdr:row>47</xdr:row>
          <xdr:rowOff>247650</xdr:rowOff>
        </xdr:to>
        <xdr:sp macro="" textlink="">
          <xdr:nvSpPr>
            <xdr:cNvPr id="95304" name="Option Button 72" hidden="1">
              <a:extLst>
                <a:ext uri="{63B3BB69-23CF-44E3-9099-C40C66FF867C}">
                  <a14:compatExt spid="_x0000_s95304"/>
                </a:ext>
                <a:ext uri="{FF2B5EF4-FFF2-40B4-BE49-F238E27FC236}">
                  <a16:creationId xmlns:a16="http://schemas.microsoft.com/office/drawing/2014/main" id="{00000000-0008-0000-0100-00004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ケーキアレンジ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47</xdr:row>
          <xdr:rowOff>9525</xdr:rowOff>
        </xdr:from>
        <xdr:to>
          <xdr:col>15</xdr:col>
          <xdr:colOff>400050</xdr:colOff>
          <xdr:row>47</xdr:row>
          <xdr:rowOff>247650</xdr:rowOff>
        </xdr:to>
        <xdr:sp macro="" textlink="">
          <xdr:nvSpPr>
            <xdr:cNvPr id="95305" name="Option Button 73" hidden="1">
              <a:extLst>
                <a:ext uri="{63B3BB69-23CF-44E3-9099-C40C66FF867C}">
                  <a14:compatExt spid="_x0000_s95305"/>
                </a:ext>
                <a:ext uri="{FF2B5EF4-FFF2-40B4-BE49-F238E27FC236}">
                  <a16:creationId xmlns:a16="http://schemas.microsoft.com/office/drawing/2014/main" id="{00000000-0008-0000-0100-00004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ピック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58</xdr:row>
          <xdr:rowOff>38100</xdr:rowOff>
        </xdr:from>
        <xdr:to>
          <xdr:col>5</xdr:col>
          <xdr:colOff>142875</xdr:colOff>
          <xdr:row>59</xdr:row>
          <xdr:rowOff>9525</xdr:rowOff>
        </xdr:to>
        <xdr:sp macro="" textlink="">
          <xdr:nvSpPr>
            <xdr:cNvPr id="95306" name="Option Button 74" hidden="1">
              <a:extLst>
                <a:ext uri="{63B3BB69-23CF-44E3-9099-C40C66FF867C}">
                  <a14:compatExt spid="_x0000_s95306"/>
                </a:ext>
                <a:ext uri="{FF2B5EF4-FFF2-40B4-BE49-F238E27FC236}">
                  <a16:creationId xmlns:a16="http://schemas.microsoft.com/office/drawing/2014/main" id="{00000000-0008-0000-0100-00004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シングルフラワー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58</xdr:row>
          <xdr:rowOff>38100</xdr:rowOff>
        </xdr:from>
        <xdr:to>
          <xdr:col>7</xdr:col>
          <xdr:colOff>114300</xdr:colOff>
          <xdr:row>59</xdr:row>
          <xdr:rowOff>9525</xdr:rowOff>
        </xdr:to>
        <xdr:sp macro="" textlink="">
          <xdr:nvSpPr>
            <xdr:cNvPr id="95307" name="Option Button 75" hidden="1">
              <a:extLst>
                <a:ext uri="{63B3BB69-23CF-44E3-9099-C40C66FF867C}">
                  <a14:compatExt spid="_x0000_s95307"/>
                </a:ext>
                <a:ext uri="{FF2B5EF4-FFF2-40B4-BE49-F238E27FC236}">
                  <a16:creationId xmlns:a16="http://schemas.microsoft.com/office/drawing/2014/main" id="{00000000-0008-0000-0100-00004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花束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58</xdr:row>
          <xdr:rowOff>38100</xdr:rowOff>
        </xdr:from>
        <xdr:to>
          <xdr:col>9</xdr:col>
          <xdr:colOff>47625</xdr:colOff>
          <xdr:row>59</xdr:row>
          <xdr:rowOff>9525</xdr:rowOff>
        </xdr:to>
        <xdr:sp macro="" textlink="">
          <xdr:nvSpPr>
            <xdr:cNvPr id="95308" name="Option Button 76" hidden="1">
              <a:extLst>
                <a:ext uri="{63B3BB69-23CF-44E3-9099-C40C66FF867C}">
                  <a14:compatExt spid="_x0000_s95308"/>
                </a:ext>
                <a:ext uri="{FF2B5EF4-FFF2-40B4-BE49-F238E27FC236}">
                  <a16:creationId xmlns:a16="http://schemas.microsoft.com/office/drawing/2014/main" id="{00000000-0008-0000-0100-00004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セット商品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52</xdr:row>
          <xdr:rowOff>247650</xdr:rowOff>
        </xdr:from>
        <xdr:to>
          <xdr:col>5</xdr:col>
          <xdr:colOff>161925</xdr:colOff>
          <xdr:row>53</xdr:row>
          <xdr:rowOff>219075</xdr:rowOff>
        </xdr:to>
        <xdr:sp macro="" textlink="">
          <xdr:nvSpPr>
            <xdr:cNvPr id="95309" name="Option Button 77" hidden="1">
              <a:extLst>
                <a:ext uri="{63B3BB69-23CF-44E3-9099-C40C66FF867C}">
                  <a14:compatExt spid="_x0000_s95309"/>
                </a:ext>
                <a:ext uri="{FF2B5EF4-FFF2-40B4-BE49-F238E27FC236}">
                  <a16:creationId xmlns:a16="http://schemas.microsoft.com/office/drawing/2014/main" id="{00000000-0008-0000-0100-00004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ヒノキスタンド花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52</xdr:row>
          <xdr:rowOff>247650</xdr:rowOff>
        </xdr:from>
        <xdr:to>
          <xdr:col>7</xdr:col>
          <xdr:colOff>142875</xdr:colOff>
          <xdr:row>53</xdr:row>
          <xdr:rowOff>219075</xdr:rowOff>
        </xdr:to>
        <xdr:sp macro="" textlink="">
          <xdr:nvSpPr>
            <xdr:cNvPr id="95310" name="Option Button 78" hidden="1">
              <a:extLst>
                <a:ext uri="{63B3BB69-23CF-44E3-9099-C40C66FF867C}">
                  <a14:compatExt spid="_x0000_s95310"/>
                </a:ext>
                <a:ext uri="{FF2B5EF4-FFF2-40B4-BE49-F238E27FC236}">
                  <a16:creationId xmlns:a16="http://schemas.microsoft.com/office/drawing/2014/main" id="{00000000-0008-0000-0100-00004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スタンド花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52</xdr:row>
          <xdr:rowOff>247650</xdr:rowOff>
        </xdr:from>
        <xdr:to>
          <xdr:col>9</xdr:col>
          <xdr:colOff>257175</xdr:colOff>
          <xdr:row>53</xdr:row>
          <xdr:rowOff>219075</xdr:rowOff>
        </xdr:to>
        <xdr:sp macro="" textlink="">
          <xdr:nvSpPr>
            <xdr:cNvPr id="95311" name="Option Button 79" hidden="1">
              <a:extLst>
                <a:ext uri="{63B3BB69-23CF-44E3-9099-C40C66FF867C}">
                  <a14:compatExt spid="_x0000_s95311"/>
                </a:ext>
                <a:ext uri="{FF2B5EF4-FFF2-40B4-BE49-F238E27FC236}">
                  <a16:creationId xmlns:a16="http://schemas.microsoft.com/office/drawing/2014/main" id="{00000000-0008-0000-0100-00004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プレミアムスタンド花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52</xdr:row>
          <xdr:rowOff>247650</xdr:rowOff>
        </xdr:from>
        <xdr:to>
          <xdr:col>11</xdr:col>
          <xdr:colOff>342900</xdr:colOff>
          <xdr:row>53</xdr:row>
          <xdr:rowOff>219075</xdr:rowOff>
        </xdr:to>
        <xdr:sp macro="" textlink="">
          <xdr:nvSpPr>
            <xdr:cNvPr id="95312" name="Option Button 80" hidden="1">
              <a:extLst>
                <a:ext uri="{63B3BB69-23CF-44E3-9099-C40C66FF867C}">
                  <a14:compatExt spid="_x0000_s95312"/>
                </a:ext>
                <a:ext uri="{FF2B5EF4-FFF2-40B4-BE49-F238E27FC236}">
                  <a16:creationId xmlns:a16="http://schemas.microsoft.com/office/drawing/2014/main" id="{00000000-0008-0000-0100-00005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ﾌﾗﾜｰ＆ｸﾞﾘｰﾝ＃1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52</xdr:row>
          <xdr:rowOff>247650</xdr:rowOff>
        </xdr:from>
        <xdr:to>
          <xdr:col>13</xdr:col>
          <xdr:colOff>447675</xdr:colOff>
          <xdr:row>53</xdr:row>
          <xdr:rowOff>219075</xdr:rowOff>
        </xdr:to>
        <xdr:sp macro="" textlink="">
          <xdr:nvSpPr>
            <xdr:cNvPr id="95313" name="Option Button 81" hidden="1">
              <a:extLst>
                <a:ext uri="{63B3BB69-23CF-44E3-9099-C40C66FF867C}">
                  <a14:compatExt spid="_x0000_s95313"/>
                </a:ext>
                <a:ext uri="{FF2B5EF4-FFF2-40B4-BE49-F238E27FC236}">
                  <a16:creationId xmlns:a16="http://schemas.microsoft.com/office/drawing/2014/main" id="{00000000-0008-0000-0100-00005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ﾌﾗﾜｰ＆ｸﾞﾘｰﾝ＃2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58</xdr:row>
          <xdr:rowOff>28575</xdr:rowOff>
        </xdr:from>
        <xdr:to>
          <xdr:col>11</xdr:col>
          <xdr:colOff>323850</xdr:colOff>
          <xdr:row>59</xdr:row>
          <xdr:rowOff>0</xdr:rowOff>
        </xdr:to>
        <xdr:sp macro="" textlink="">
          <xdr:nvSpPr>
            <xdr:cNvPr id="95314" name="Option Button 82" hidden="1">
              <a:extLst>
                <a:ext uri="{63B3BB69-23CF-44E3-9099-C40C66FF867C}">
                  <a14:compatExt spid="_x0000_s95314"/>
                </a:ext>
                <a:ext uri="{FF2B5EF4-FFF2-40B4-BE49-F238E27FC236}">
                  <a16:creationId xmlns:a16="http://schemas.microsoft.com/office/drawing/2014/main" id="{00000000-0008-0000-0100-00005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オリジナル胡蝶蘭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47</xdr:row>
          <xdr:rowOff>0</xdr:rowOff>
        </xdr:from>
        <xdr:to>
          <xdr:col>18</xdr:col>
          <xdr:colOff>0</xdr:colOff>
          <xdr:row>47</xdr:row>
          <xdr:rowOff>238125</xdr:rowOff>
        </xdr:to>
        <xdr:sp macro="" textlink="">
          <xdr:nvSpPr>
            <xdr:cNvPr id="95315" name="Option Button 83" hidden="1">
              <a:extLst>
                <a:ext uri="{63B3BB69-23CF-44E3-9099-C40C66FF867C}">
                  <a14:compatExt spid="_x0000_s95315"/>
                </a:ext>
                <a:ext uri="{FF2B5EF4-FFF2-40B4-BE49-F238E27FC236}">
                  <a16:creationId xmlns:a16="http://schemas.microsoft.com/office/drawing/2014/main" id="{00000000-0008-0000-0100-00005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桜</a:t>
              </a:r>
            </a:p>
          </xdr:txBody>
        </xdr:sp>
        <xdr:clientData/>
      </xdr:twoCellAnchor>
    </mc:Choice>
    <mc:Fallback/>
  </mc:AlternateContent>
  <xdr:twoCellAnchor>
    <xdr:from>
      <xdr:col>9</xdr:col>
      <xdr:colOff>161925</xdr:colOff>
      <xdr:row>20</xdr:row>
      <xdr:rowOff>238125</xdr:rowOff>
    </xdr:from>
    <xdr:to>
      <xdr:col>11</xdr:col>
      <xdr:colOff>9525</xdr:colOff>
      <xdr:row>21</xdr:row>
      <xdr:rowOff>228601</xdr:rowOff>
    </xdr:to>
    <xdr:sp macro="" textlink="">
      <xdr:nvSpPr>
        <xdr:cNvPr id="48" name="四角形: 角を丸くする 47">
          <a:hlinkClick xmlns:r="http://schemas.openxmlformats.org/officeDocument/2006/relationships" r:id="rId22"/>
          <a:extLst>
            <a:ext uri="{FF2B5EF4-FFF2-40B4-BE49-F238E27FC236}">
              <a16:creationId xmlns:a16="http://schemas.microsoft.com/office/drawing/2014/main" id="{183CE231-5879-4BF7-B3DE-A3338D5BE713}"/>
            </a:ext>
          </a:extLst>
        </xdr:cNvPr>
        <xdr:cNvSpPr/>
      </xdr:nvSpPr>
      <xdr:spPr>
        <a:xfrm>
          <a:off x="5715000" y="5819775"/>
          <a:ext cx="809625" cy="257176"/>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お支払い</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20</xdr:col>
      <xdr:colOff>266700</xdr:colOff>
      <xdr:row>69</xdr:row>
      <xdr:rowOff>209550</xdr:rowOff>
    </xdr:from>
    <xdr:to>
      <xdr:col>21</xdr:col>
      <xdr:colOff>390526</xdr:colOff>
      <xdr:row>70</xdr:row>
      <xdr:rowOff>219075</xdr:rowOff>
    </xdr:to>
    <xdr:sp macro="" textlink="">
      <xdr:nvSpPr>
        <xdr:cNvPr id="50" name="四角形: 角を丸くする 49">
          <a:hlinkClick xmlns:r="http://schemas.openxmlformats.org/officeDocument/2006/relationships" r:id="rId23"/>
          <a:extLst>
            <a:ext uri="{FF2B5EF4-FFF2-40B4-BE49-F238E27FC236}">
              <a16:creationId xmlns:a16="http://schemas.microsoft.com/office/drawing/2014/main" id="{BBC0FE2C-7E28-4765-926E-BF1A2A77DA2C}"/>
            </a:ext>
          </a:extLst>
        </xdr:cNvPr>
        <xdr:cNvSpPr/>
      </xdr:nvSpPr>
      <xdr:spPr>
        <a:xfrm>
          <a:off x="11191875" y="18859500"/>
          <a:ext cx="6096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38100</xdr:colOff>
      <xdr:row>113</xdr:row>
      <xdr:rowOff>95249</xdr:rowOff>
    </xdr:from>
    <xdr:to>
      <xdr:col>23</xdr:col>
      <xdr:colOff>0</xdr:colOff>
      <xdr:row>114</xdr:row>
      <xdr:rowOff>85725</xdr:rowOff>
    </xdr:to>
    <xdr:sp macro="" textlink="">
      <xdr:nvSpPr>
        <xdr:cNvPr id="51" name="四角形: 角を丸くする 50">
          <a:hlinkClick xmlns:r="http://schemas.openxmlformats.org/officeDocument/2006/relationships" r:id="rId24"/>
          <a:extLst>
            <a:ext uri="{FF2B5EF4-FFF2-40B4-BE49-F238E27FC236}">
              <a16:creationId xmlns:a16="http://schemas.microsoft.com/office/drawing/2014/main" id="{E9E0C9F5-5971-4CFE-9027-8EA413C302C8}"/>
            </a:ext>
          </a:extLst>
        </xdr:cNvPr>
        <xdr:cNvSpPr/>
      </xdr:nvSpPr>
      <xdr:spPr>
        <a:xfrm>
          <a:off x="10963275" y="30479999"/>
          <a:ext cx="1247775" cy="257176"/>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入力が完了したら</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19</xdr:col>
      <xdr:colOff>247649</xdr:colOff>
      <xdr:row>12</xdr:row>
      <xdr:rowOff>171450</xdr:rowOff>
    </xdr:from>
    <xdr:to>
      <xdr:col>21</xdr:col>
      <xdr:colOff>466724</xdr:colOff>
      <xdr:row>13</xdr:row>
      <xdr:rowOff>219075</xdr:rowOff>
    </xdr:to>
    <xdr:sp macro="" textlink="">
      <xdr:nvSpPr>
        <xdr:cNvPr id="52" name="四角形: 角を丸くする 51">
          <a:hlinkClick xmlns:r="http://schemas.openxmlformats.org/officeDocument/2006/relationships" r:id="rId25"/>
          <a:extLst>
            <a:ext uri="{FF2B5EF4-FFF2-40B4-BE49-F238E27FC236}">
              <a16:creationId xmlns:a16="http://schemas.microsoft.com/office/drawing/2014/main" id="{F1366746-F67E-49F8-8C4A-99CAF50AEC40}"/>
            </a:ext>
          </a:extLst>
        </xdr:cNvPr>
        <xdr:cNvSpPr/>
      </xdr:nvSpPr>
      <xdr:spPr>
        <a:xfrm>
          <a:off x="10648949" y="3619500"/>
          <a:ext cx="1190625" cy="3143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お届けまでの流れ</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oneCellAnchor>
    <xdr:from>
      <xdr:col>14</xdr:col>
      <xdr:colOff>0</xdr:colOff>
      <xdr:row>58</xdr:row>
      <xdr:rowOff>9525</xdr:rowOff>
    </xdr:from>
    <xdr:ext cx="953414" cy="304058"/>
    <xdr:sp macro="" textlink="">
      <xdr:nvSpPr>
        <xdr:cNvPr id="53" name="テキスト ボックス 52">
          <a:extLst>
            <a:ext uri="{FF2B5EF4-FFF2-40B4-BE49-F238E27FC236}">
              <a16:creationId xmlns:a16="http://schemas.microsoft.com/office/drawing/2014/main" id="{433F0923-E373-45FD-9184-62BDEAA8CF20}"/>
            </a:ext>
          </a:extLst>
        </xdr:cNvPr>
        <xdr:cNvSpPr txBox="1"/>
      </xdr:nvSpPr>
      <xdr:spPr>
        <a:xfrm>
          <a:off x="8010525" y="15992475"/>
          <a:ext cx="953414" cy="304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Meiryo UI" panose="020B0604030504040204" pitchFamily="50" charset="-128"/>
              <a:ea typeface="Meiryo UI" panose="020B0604030504040204" pitchFamily="50" charset="-128"/>
            </a:rPr>
            <a:t>クリスマスツリー</a:t>
          </a:r>
        </a:p>
      </xdr:txBody>
    </xdr:sp>
    <xdr:clientData/>
  </xdr:oneCellAnchor>
  <xdr:oneCellAnchor>
    <xdr:from>
      <xdr:col>11</xdr:col>
      <xdr:colOff>381000</xdr:colOff>
      <xdr:row>57</xdr:row>
      <xdr:rowOff>247650</xdr:rowOff>
    </xdr:from>
    <xdr:ext cx="612952" cy="314638"/>
    <xdr:sp macro="" textlink="">
      <xdr:nvSpPr>
        <xdr:cNvPr id="54" name="テキスト ボックス 53">
          <a:extLst>
            <a:ext uri="{FF2B5EF4-FFF2-40B4-BE49-F238E27FC236}">
              <a16:creationId xmlns:a16="http://schemas.microsoft.com/office/drawing/2014/main" id="{F2D7AE3C-0398-44CB-8C69-9856231D8B5F}"/>
            </a:ext>
          </a:extLst>
        </xdr:cNvPr>
        <xdr:cNvSpPr txBox="1"/>
      </xdr:nvSpPr>
      <xdr:spPr>
        <a:xfrm>
          <a:off x="6934200" y="15963900"/>
          <a:ext cx="612952" cy="3146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Meiryo UI" panose="020B0604030504040204" pitchFamily="50" charset="-128"/>
              <a:ea typeface="Meiryo UI" panose="020B0604030504040204" pitchFamily="50" charset="-128"/>
            </a:rPr>
            <a:t>胡蝶蘭</a:t>
          </a:r>
        </a:p>
      </xdr:txBody>
    </xdr:sp>
    <xdr:clientData/>
  </xdr:oneCellAnchor>
  <xdr:twoCellAnchor>
    <xdr:from>
      <xdr:col>9</xdr:col>
      <xdr:colOff>276224</xdr:colOff>
      <xdr:row>1</xdr:row>
      <xdr:rowOff>219075</xdr:rowOff>
    </xdr:from>
    <xdr:to>
      <xdr:col>11</xdr:col>
      <xdr:colOff>0</xdr:colOff>
      <xdr:row>2</xdr:row>
      <xdr:rowOff>228600</xdr:rowOff>
    </xdr:to>
    <xdr:sp macro="" textlink="">
      <xdr:nvSpPr>
        <xdr:cNvPr id="56" name="四角形: 角を丸くする 55">
          <a:hlinkClick xmlns:r="http://schemas.openxmlformats.org/officeDocument/2006/relationships" r:id="rId26"/>
          <a:extLst>
            <a:ext uri="{FF2B5EF4-FFF2-40B4-BE49-F238E27FC236}">
              <a16:creationId xmlns:a16="http://schemas.microsoft.com/office/drawing/2014/main" id="{58913091-182C-8479-132E-9093A0B6E0D3}"/>
            </a:ext>
          </a:extLst>
        </xdr:cNvPr>
        <xdr:cNvSpPr/>
      </xdr:nvSpPr>
      <xdr:spPr>
        <a:xfrm>
          <a:off x="9639299" y="733425"/>
          <a:ext cx="6858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伝票</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4</xdr:col>
      <xdr:colOff>104776</xdr:colOff>
      <xdr:row>79</xdr:row>
      <xdr:rowOff>19050</xdr:rowOff>
    </xdr:from>
    <xdr:to>
      <xdr:col>8</xdr:col>
      <xdr:colOff>323850</xdr:colOff>
      <xdr:row>81</xdr:row>
      <xdr:rowOff>209550</xdr:rowOff>
    </xdr:to>
    <xdr:sp macro="" textlink="">
      <xdr:nvSpPr>
        <xdr:cNvPr id="57" name="テキスト ボックス 56">
          <a:extLst>
            <a:ext uri="{FF2B5EF4-FFF2-40B4-BE49-F238E27FC236}">
              <a16:creationId xmlns:a16="http://schemas.microsoft.com/office/drawing/2014/main" id="{DFC5F0FB-7801-4316-9352-5A6D07A0A1EB}"/>
            </a:ext>
          </a:extLst>
        </xdr:cNvPr>
        <xdr:cNvSpPr txBox="1"/>
      </xdr:nvSpPr>
      <xdr:spPr>
        <a:xfrm>
          <a:off x="3009901" y="14135100"/>
          <a:ext cx="2162174" cy="72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b="0">
              <a:solidFill>
                <a:sysClr val="windowText" lastClr="000000"/>
              </a:solidFill>
              <a:latin typeface="Meiryo UI" panose="020B0604030504040204" pitchFamily="50" charset="-128"/>
              <a:ea typeface="Meiryo UI" panose="020B0604030504040204" pitchFamily="50" charset="-128"/>
            </a:rPr>
            <a:t>商品代</a:t>
          </a:r>
          <a:r>
            <a:rPr kumimoji="1" lang="en-US" altLang="ja-JP" sz="900" b="0">
              <a:solidFill>
                <a:sysClr val="windowText" lastClr="000000"/>
              </a:solidFill>
              <a:latin typeface="Meiryo UI" panose="020B0604030504040204" pitchFamily="50" charset="-128"/>
              <a:ea typeface="Meiryo UI" panose="020B0604030504040204" pitchFamily="50" charset="-128"/>
            </a:rPr>
            <a:t>15500</a:t>
          </a:r>
          <a:r>
            <a:rPr kumimoji="1" lang="ja-JP" altLang="en-US" sz="900" b="0">
              <a:solidFill>
                <a:sysClr val="windowText" lastClr="000000"/>
              </a:solidFill>
              <a:latin typeface="Meiryo UI" panose="020B0604030504040204" pitchFamily="50" charset="-128"/>
              <a:ea typeface="Meiryo UI" panose="020B0604030504040204" pitchFamily="50" charset="-128"/>
            </a:rPr>
            <a:t>円～ご利用いただけます。</a:t>
          </a:r>
          <a:endParaRPr kumimoji="1" lang="en-US" altLang="ja-JP" sz="900" b="0">
            <a:solidFill>
              <a:sysClr val="windowText" lastClr="000000"/>
            </a:solidFill>
            <a:latin typeface="Meiryo UI" panose="020B0604030504040204" pitchFamily="50" charset="-128"/>
            <a:ea typeface="Meiryo UI" panose="020B0604030504040204" pitchFamily="50" charset="-128"/>
          </a:endParaRPr>
        </a:p>
        <a:p>
          <a:r>
            <a:rPr kumimoji="1" lang="ja-JP" altLang="en-US" sz="900" b="0">
              <a:solidFill>
                <a:sysClr val="windowText" lastClr="000000"/>
              </a:solidFill>
              <a:latin typeface="Meiryo UI" panose="020B0604030504040204" pitchFamily="50" charset="-128"/>
              <a:ea typeface="Meiryo UI" panose="020B0604030504040204" pitchFamily="50" charset="-128"/>
            </a:rPr>
            <a:t>大きいサイズの対応が無いためスタンド花、</a:t>
          </a:r>
          <a:endParaRPr kumimoji="1" lang="en-US" altLang="ja-JP" sz="900" b="0">
            <a:solidFill>
              <a:sysClr val="windowText" lastClr="000000"/>
            </a:solidFill>
            <a:latin typeface="Meiryo UI" panose="020B0604030504040204" pitchFamily="50" charset="-128"/>
            <a:ea typeface="Meiryo UI" panose="020B0604030504040204" pitchFamily="50" charset="-128"/>
          </a:endParaRPr>
        </a:p>
        <a:p>
          <a:r>
            <a:rPr kumimoji="1" lang="ja-JP" altLang="en-US" sz="900" b="0">
              <a:solidFill>
                <a:sysClr val="windowText" lastClr="000000"/>
              </a:solidFill>
              <a:latin typeface="Meiryo UI" panose="020B0604030504040204" pitchFamily="50" charset="-128"/>
              <a:ea typeface="Meiryo UI" panose="020B0604030504040204" pitchFamily="50" charset="-128"/>
            </a:rPr>
            <a:t>プレミアムスタンド花には使用できません。</a:t>
          </a:r>
        </a:p>
      </xdr:txBody>
    </xdr:sp>
    <xdr:clientData/>
  </xdr:twoCellAnchor>
  <xdr:twoCellAnchor>
    <xdr:from>
      <xdr:col>6</xdr:col>
      <xdr:colOff>108505</xdr:colOff>
      <xdr:row>71</xdr:row>
      <xdr:rowOff>64555</xdr:rowOff>
    </xdr:from>
    <xdr:to>
      <xdr:col>8</xdr:col>
      <xdr:colOff>120899</xdr:colOff>
      <xdr:row>72</xdr:row>
      <xdr:rowOff>261241</xdr:rowOff>
    </xdr:to>
    <xdr:pic>
      <xdr:nvPicPr>
        <xdr:cNvPr id="60" name="図 59">
          <a:extLst>
            <a:ext uri="{FF2B5EF4-FFF2-40B4-BE49-F238E27FC236}">
              <a16:creationId xmlns:a16="http://schemas.microsoft.com/office/drawing/2014/main" id="{76E7E565-643A-4063-BBA1-59F139CFF39C}"/>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099480" y="19247905"/>
          <a:ext cx="983944" cy="463386"/>
        </a:xfrm>
        <a:prstGeom prst="rect">
          <a:avLst/>
        </a:prstGeom>
        <a:ln>
          <a:solidFill>
            <a:schemeClr val="tx1">
              <a:lumMod val="50000"/>
              <a:lumOff val="50000"/>
            </a:schemeClr>
          </a:solidFill>
        </a:ln>
      </xdr:spPr>
    </xdr:pic>
    <xdr:clientData/>
  </xdr:twoCellAnchor>
  <xdr:twoCellAnchor>
    <xdr:from>
      <xdr:col>8</xdr:col>
      <xdr:colOff>609600</xdr:colOff>
      <xdr:row>71</xdr:row>
      <xdr:rowOff>50514</xdr:rowOff>
    </xdr:from>
    <xdr:to>
      <xdr:col>10</xdr:col>
      <xdr:colOff>481875</xdr:colOff>
      <xdr:row>72</xdr:row>
      <xdr:rowOff>233086</xdr:rowOff>
    </xdr:to>
    <xdr:pic>
      <xdr:nvPicPr>
        <xdr:cNvPr id="61" name="図 60">
          <a:extLst>
            <a:ext uri="{FF2B5EF4-FFF2-40B4-BE49-F238E27FC236}">
              <a16:creationId xmlns:a16="http://schemas.microsoft.com/office/drawing/2014/main" id="{D940E679-C789-4508-B79E-5F7661C118FF}"/>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572125" y="19233864"/>
          <a:ext cx="977175" cy="449272"/>
        </a:xfrm>
        <a:prstGeom prst="rect">
          <a:avLst/>
        </a:prstGeom>
      </xdr:spPr>
    </xdr:pic>
    <xdr:clientData/>
  </xdr:twoCellAnchor>
  <xdr:twoCellAnchor>
    <xdr:from>
      <xdr:col>6</xdr:col>
      <xdr:colOff>233508</xdr:colOff>
      <xdr:row>75</xdr:row>
      <xdr:rowOff>29545</xdr:rowOff>
    </xdr:from>
    <xdr:to>
      <xdr:col>8</xdr:col>
      <xdr:colOff>133350</xdr:colOff>
      <xdr:row>77</xdr:row>
      <xdr:rowOff>33480</xdr:rowOff>
    </xdr:to>
    <xdr:pic>
      <xdr:nvPicPr>
        <xdr:cNvPr id="62" name="図 61">
          <a:extLst>
            <a:ext uri="{FF2B5EF4-FFF2-40B4-BE49-F238E27FC236}">
              <a16:creationId xmlns:a16="http://schemas.microsoft.com/office/drawing/2014/main" id="{01595B58-FCB9-4CD8-B400-45C03544C44E}"/>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224483" y="20279695"/>
          <a:ext cx="871392" cy="537335"/>
        </a:xfrm>
        <a:prstGeom prst="rect">
          <a:avLst/>
        </a:prstGeom>
      </xdr:spPr>
    </xdr:pic>
    <xdr:clientData/>
  </xdr:twoCellAnchor>
  <xdr:twoCellAnchor>
    <xdr:from>
      <xdr:col>3</xdr:col>
      <xdr:colOff>227186</xdr:colOff>
      <xdr:row>75</xdr:row>
      <xdr:rowOff>29923</xdr:rowOff>
    </xdr:from>
    <xdr:to>
      <xdr:col>5</xdr:col>
      <xdr:colOff>142875</xdr:colOff>
      <xdr:row>77</xdr:row>
      <xdr:rowOff>41407</xdr:rowOff>
    </xdr:to>
    <xdr:pic>
      <xdr:nvPicPr>
        <xdr:cNvPr id="63" name="図 62">
          <a:extLst>
            <a:ext uri="{FF2B5EF4-FFF2-40B4-BE49-F238E27FC236}">
              <a16:creationId xmlns:a16="http://schemas.microsoft.com/office/drawing/2014/main" id="{7BCDD101-45BE-434F-B4CA-9C8042EC7956}"/>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646536" y="13079173"/>
          <a:ext cx="887239" cy="544884"/>
        </a:xfrm>
        <a:prstGeom prst="rect">
          <a:avLst/>
        </a:prstGeom>
      </xdr:spPr>
    </xdr:pic>
    <xdr:clientData/>
  </xdr:twoCellAnchor>
  <xdr:twoCellAnchor>
    <xdr:from>
      <xdr:col>9</xdr:col>
      <xdr:colOff>138116</xdr:colOff>
      <xdr:row>75</xdr:row>
      <xdr:rowOff>9525</xdr:rowOff>
    </xdr:from>
    <xdr:to>
      <xdr:col>11</xdr:col>
      <xdr:colOff>66675</xdr:colOff>
      <xdr:row>77</xdr:row>
      <xdr:rowOff>31884</xdr:rowOff>
    </xdr:to>
    <xdr:pic>
      <xdr:nvPicPr>
        <xdr:cNvPr id="95232" name="図 95231">
          <a:extLst>
            <a:ext uri="{FF2B5EF4-FFF2-40B4-BE49-F238E27FC236}">
              <a16:creationId xmlns:a16="http://schemas.microsoft.com/office/drawing/2014/main" id="{790ACB26-5F50-468D-AFCD-D23FA3F586CB}"/>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5729291" y="20259675"/>
          <a:ext cx="890584" cy="555759"/>
        </a:xfrm>
        <a:prstGeom prst="rect">
          <a:avLst/>
        </a:prstGeom>
      </xdr:spPr>
    </xdr:pic>
    <xdr:clientData/>
  </xdr:twoCellAnchor>
  <xdr:twoCellAnchor>
    <xdr:from>
      <xdr:col>3</xdr:col>
      <xdr:colOff>144384</xdr:colOff>
      <xdr:row>79</xdr:row>
      <xdr:rowOff>85315</xdr:rowOff>
    </xdr:from>
    <xdr:to>
      <xdr:col>4</xdr:col>
      <xdr:colOff>139605</xdr:colOff>
      <xdr:row>81</xdr:row>
      <xdr:rowOff>39560</xdr:rowOff>
    </xdr:to>
    <xdr:pic>
      <xdr:nvPicPr>
        <xdr:cNvPr id="95343" name="図 95342">
          <a:extLst>
            <a:ext uri="{FF2B5EF4-FFF2-40B4-BE49-F238E27FC236}">
              <a16:creationId xmlns:a16="http://schemas.microsoft.com/office/drawing/2014/main" id="{B197B9F9-50FF-4A6C-9109-AABCC672B1CB}"/>
            </a:ext>
          </a:extLst>
        </xdr:cNvPr>
        <xdr:cNvPicPr>
          <a:picLocks noChangeAspect="1"/>
        </xdr:cNvPicPr>
      </xdr:nvPicPr>
      <xdr:blipFill>
        <a:blip xmlns:r="http://schemas.openxmlformats.org/officeDocument/2006/relationships" r:embed="rId32"/>
        <a:stretch>
          <a:fillRect/>
        </a:stretch>
      </xdr:blipFill>
      <xdr:spPr>
        <a:xfrm>
          <a:off x="2563734" y="14201365"/>
          <a:ext cx="480996" cy="4876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0</xdr:colOff>
          <xdr:row>69</xdr:row>
          <xdr:rowOff>266700</xdr:rowOff>
        </xdr:from>
        <xdr:to>
          <xdr:col>12</xdr:col>
          <xdr:colOff>0</xdr:colOff>
          <xdr:row>82</xdr:row>
          <xdr:rowOff>0</xdr:rowOff>
        </xdr:to>
        <xdr:sp macro="" textlink="">
          <xdr:nvSpPr>
            <xdr:cNvPr id="95367" name="Group Box 135" hidden="1">
              <a:extLst>
                <a:ext uri="{63B3BB69-23CF-44E3-9099-C40C66FF867C}">
                  <a14:compatExt spid="_x0000_s95367"/>
                </a:ext>
                <a:ext uri="{FF2B5EF4-FFF2-40B4-BE49-F238E27FC236}">
                  <a16:creationId xmlns:a16="http://schemas.microsoft.com/office/drawing/2014/main" id="{00000000-0008-0000-0100-0000877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70</xdr:row>
          <xdr:rowOff>57150</xdr:rowOff>
        </xdr:from>
        <xdr:to>
          <xdr:col>4</xdr:col>
          <xdr:colOff>361950</xdr:colOff>
          <xdr:row>71</xdr:row>
          <xdr:rowOff>28575</xdr:rowOff>
        </xdr:to>
        <xdr:sp macro="" textlink="">
          <xdr:nvSpPr>
            <xdr:cNvPr id="95368" name="Option Button 136" hidden="1">
              <a:extLst>
                <a:ext uri="{63B3BB69-23CF-44E3-9099-C40C66FF867C}">
                  <a14:compatExt spid="_x0000_s95368"/>
                </a:ext>
                <a:ext uri="{FF2B5EF4-FFF2-40B4-BE49-F238E27FC236}">
                  <a16:creationId xmlns:a16="http://schemas.microsoft.com/office/drawing/2014/main" id="{00000000-0008-0000-0100-00008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札不要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70</xdr:row>
          <xdr:rowOff>57150</xdr:rowOff>
        </xdr:from>
        <xdr:to>
          <xdr:col>8</xdr:col>
          <xdr:colOff>352425</xdr:colOff>
          <xdr:row>71</xdr:row>
          <xdr:rowOff>28575</xdr:rowOff>
        </xdr:to>
        <xdr:sp macro="" textlink="">
          <xdr:nvSpPr>
            <xdr:cNvPr id="95369" name="Option Button 137" hidden="1">
              <a:extLst>
                <a:ext uri="{63B3BB69-23CF-44E3-9099-C40C66FF867C}">
                  <a14:compatExt spid="_x0000_s95369"/>
                </a:ext>
                <a:ext uri="{FF2B5EF4-FFF2-40B4-BE49-F238E27FC236}">
                  <a16:creationId xmlns:a16="http://schemas.microsoft.com/office/drawing/2014/main" id="{00000000-0008-0000-0100-00008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四角【白】／無料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70</xdr:row>
          <xdr:rowOff>57150</xdr:rowOff>
        </xdr:from>
        <xdr:to>
          <xdr:col>11</xdr:col>
          <xdr:colOff>209550</xdr:colOff>
          <xdr:row>71</xdr:row>
          <xdr:rowOff>28575</xdr:rowOff>
        </xdr:to>
        <xdr:sp macro="" textlink="">
          <xdr:nvSpPr>
            <xdr:cNvPr id="95370" name="Option Button 138" hidden="1">
              <a:extLst>
                <a:ext uri="{63B3BB69-23CF-44E3-9099-C40C66FF867C}">
                  <a14:compatExt spid="_x0000_s95370"/>
                </a:ext>
                <a:ext uri="{FF2B5EF4-FFF2-40B4-BE49-F238E27FC236}">
                  <a16:creationId xmlns:a16="http://schemas.microsoft.com/office/drawing/2014/main" id="{00000000-0008-0000-0100-00008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四角【茶】／無料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74</xdr:row>
          <xdr:rowOff>28575</xdr:rowOff>
        </xdr:from>
        <xdr:to>
          <xdr:col>5</xdr:col>
          <xdr:colOff>371475</xdr:colOff>
          <xdr:row>75</xdr:row>
          <xdr:rowOff>0</xdr:rowOff>
        </xdr:to>
        <xdr:sp macro="" textlink="">
          <xdr:nvSpPr>
            <xdr:cNvPr id="95371" name="Option Button 139" hidden="1">
              <a:extLst>
                <a:ext uri="{63B3BB69-23CF-44E3-9099-C40C66FF867C}">
                  <a14:compatExt spid="_x0000_s95371"/>
                </a:ext>
                <a:ext uri="{FF2B5EF4-FFF2-40B4-BE49-F238E27FC236}">
                  <a16:creationId xmlns:a16="http://schemas.microsoft.com/office/drawing/2014/main" id="{00000000-0008-0000-0100-00008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円【白】／1,650円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74</xdr:row>
          <xdr:rowOff>28575</xdr:rowOff>
        </xdr:from>
        <xdr:to>
          <xdr:col>8</xdr:col>
          <xdr:colOff>342900</xdr:colOff>
          <xdr:row>75</xdr:row>
          <xdr:rowOff>0</xdr:rowOff>
        </xdr:to>
        <xdr:sp macro="" textlink="">
          <xdr:nvSpPr>
            <xdr:cNvPr id="95372" name="Option Button 140" hidden="1">
              <a:extLst>
                <a:ext uri="{63B3BB69-23CF-44E3-9099-C40C66FF867C}">
                  <a14:compatExt spid="_x0000_s95372"/>
                </a:ext>
                <a:ext uri="{FF2B5EF4-FFF2-40B4-BE49-F238E27FC236}">
                  <a16:creationId xmlns:a16="http://schemas.microsoft.com/office/drawing/2014/main" id="{00000000-0008-0000-0100-00008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円【茶】／1,650円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552450</xdr:colOff>
          <xdr:row>74</xdr:row>
          <xdr:rowOff>28575</xdr:rowOff>
        </xdr:from>
        <xdr:to>
          <xdr:col>11</xdr:col>
          <xdr:colOff>323850</xdr:colOff>
          <xdr:row>75</xdr:row>
          <xdr:rowOff>0</xdr:rowOff>
        </xdr:to>
        <xdr:sp macro="" textlink="">
          <xdr:nvSpPr>
            <xdr:cNvPr id="95373" name="Option Button 141" hidden="1">
              <a:extLst>
                <a:ext uri="{63B3BB69-23CF-44E3-9099-C40C66FF867C}">
                  <a14:compatExt spid="_x0000_s95373"/>
                </a:ext>
                <a:ext uri="{FF2B5EF4-FFF2-40B4-BE49-F238E27FC236}">
                  <a16:creationId xmlns:a16="http://schemas.microsoft.com/office/drawing/2014/main" id="{00000000-0008-0000-0100-00008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円【ブルー】／1,650円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78</xdr:row>
          <xdr:rowOff>38100</xdr:rowOff>
        </xdr:from>
        <xdr:to>
          <xdr:col>5</xdr:col>
          <xdr:colOff>476250</xdr:colOff>
          <xdr:row>79</xdr:row>
          <xdr:rowOff>9525</xdr:rowOff>
        </xdr:to>
        <xdr:sp macro="" textlink="">
          <xdr:nvSpPr>
            <xdr:cNvPr id="95374" name="Option Button 142" hidden="1">
              <a:extLst>
                <a:ext uri="{63B3BB69-23CF-44E3-9099-C40C66FF867C}">
                  <a14:compatExt spid="_x0000_s95374"/>
                </a:ext>
                <a:ext uri="{FF2B5EF4-FFF2-40B4-BE49-F238E27FC236}">
                  <a16:creationId xmlns:a16="http://schemas.microsoft.com/office/drawing/2014/main" id="{00000000-0008-0000-0100-00008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木製／1,650円</a:t>
              </a:r>
            </a:p>
          </xdr:txBody>
        </xdr:sp>
        <xdr:clientData/>
      </xdr:twoCellAnchor>
    </mc:Choice>
    <mc:Fallback/>
  </mc:AlternateContent>
  <xdr:twoCellAnchor>
    <xdr:from>
      <xdr:col>3</xdr:col>
      <xdr:colOff>19050</xdr:colOff>
      <xdr:row>73</xdr:row>
      <xdr:rowOff>161925</xdr:rowOff>
    </xdr:from>
    <xdr:to>
      <xdr:col>11</xdr:col>
      <xdr:colOff>476250</xdr:colOff>
      <xdr:row>73</xdr:row>
      <xdr:rowOff>161925</xdr:rowOff>
    </xdr:to>
    <xdr:cxnSp macro="">
      <xdr:nvCxnSpPr>
        <xdr:cNvPr id="95346" name="直線コネクタ 95345">
          <a:extLst>
            <a:ext uri="{FF2B5EF4-FFF2-40B4-BE49-F238E27FC236}">
              <a16:creationId xmlns:a16="http://schemas.microsoft.com/office/drawing/2014/main" id="{1C7619B9-699D-049B-3589-6D8EBBD9BB53}"/>
            </a:ext>
          </a:extLst>
        </xdr:cNvPr>
        <xdr:cNvCxnSpPr/>
      </xdr:nvCxnSpPr>
      <xdr:spPr>
        <a:xfrm>
          <a:off x="2438400" y="12677775"/>
          <a:ext cx="447675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19050</xdr:colOff>
      <xdr:row>77</xdr:row>
      <xdr:rowOff>209550</xdr:rowOff>
    </xdr:from>
    <xdr:to>
      <xdr:col>11</xdr:col>
      <xdr:colOff>476250</xdr:colOff>
      <xdr:row>77</xdr:row>
      <xdr:rowOff>209550</xdr:rowOff>
    </xdr:to>
    <xdr:cxnSp macro="">
      <xdr:nvCxnSpPr>
        <xdr:cNvPr id="95347" name="直線コネクタ 95346">
          <a:extLst>
            <a:ext uri="{FF2B5EF4-FFF2-40B4-BE49-F238E27FC236}">
              <a16:creationId xmlns:a16="http://schemas.microsoft.com/office/drawing/2014/main" id="{EB73A7B5-CDC3-671D-2E13-333F210E34E8}"/>
            </a:ext>
          </a:extLst>
        </xdr:cNvPr>
        <xdr:cNvCxnSpPr/>
      </xdr:nvCxnSpPr>
      <xdr:spPr>
        <a:xfrm>
          <a:off x="2438400" y="13792200"/>
          <a:ext cx="447675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166910</xdr:colOff>
      <xdr:row>72</xdr:row>
      <xdr:rowOff>38169</xdr:rowOff>
    </xdr:from>
    <xdr:to>
      <xdr:col>17</xdr:col>
      <xdr:colOff>279219</xdr:colOff>
      <xdr:row>74</xdr:row>
      <xdr:rowOff>41568</xdr:rowOff>
    </xdr:to>
    <xdr:pic>
      <xdr:nvPicPr>
        <xdr:cNvPr id="95348" name="図 95347">
          <a:extLst>
            <a:ext uri="{FF2B5EF4-FFF2-40B4-BE49-F238E27FC236}">
              <a16:creationId xmlns:a16="http://schemas.microsoft.com/office/drawing/2014/main" id="{1631E2A3-D4EC-F31D-5C29-6095A44CA3B6}"/>
            </a:ext>
          </a:extLst>
        </xdr:cNvPr>
        <xdr:cNvPicPr>
          <a:picLocks noChangeAspect="1"/>
        </xdr:cNvPicPr>
      </xdr:nvPicPr>
      <xdr:blipFill>
        <a:blip xmlns:r="http://schemas.openxmlformats.org/officeDocument/2006/relationships" r:embed="rId33"/>
        <a:stretch>
          <a:fillRect/>
        </a:stretch>
      </xdr:blipFill>
      <xdr:spPr>
        <a:xfrm>
          <a:off x="8625110" y="12287319"/>
          <a:ext cx="1083859" cy="536799"/>
        </a:xfrm>
        <a:prstGeom prst="rect">
          <a:avLst/>
        </a:prstGeom>
        <a:ln>
          <a:solidFill>
            <a:schemeClr val="tx1">
              <a:lumMod val="50000"/>
              <a:lumOff val="50000"/>
            </a:schemeClr>
          </a:solidFill>
        </a:ln>
      </xdr:spPr>
    </xdr:pic>
    <xdr:clientData/>
  </xdr:twoCellAnchor>
  <xdr:twoCellAnchor>
    <xdr:from>
      <xdr:col>18</xdr:col>
      <xdr:colOff>131158</xdr:colOff>
      <xdr:row>72</xdr:row>
      <xdr:rowOff>28834</xdr:rowOff>
    </xdr:from>
    <xdr:to>
      <xdr:col>20</xdr:col>
      <xdr:colOff>183174</xdr:colOff>
      <xdr:row>74</xdr:row>
      <xdr:rowOff>48608</xdr:rowOff>
    </xdr:to>
    <xdr:pic>
      <xdr:nvPicPr>
        <xdr:cNvPr id="95349" name="図 95348">
          <a:extLst>
            <a:ext uri="{FF2B5EF4-FFF2-40B4-BE49-F238E27FC236}">
              <a16:creationId xmlns:a16="http://schemas.microsoft.com/office/drawing/2014/main" id="{837ED213-76FB-C9A7-D92B-7B8C2B3983BB}"/>
            </a:ext>
          </a:extLst>
        </xdr:cNvPr>
        <xdr:cNvPicPr>
          <a:picLocks noChangeAspect="1"/>
        </xdr:cNvPicPr>
      </xdr:nvPicPr>
      <xdr:blipFill>
        <a:blip xmlns:r="http://schemas.openxmlformats.org/officeDocument/2006/relationships" r:embed="rId34"/>
        <a:stretch>
          <a:fillRect/>
        </a:stretch>
      </xdr:blipFill>
      <xdr:spPr>
        <a:xfrm>
          <a:off x="10046683" y="12277984"/>
          <a:ext cx="1023566" cy="553174"/>
        </a:xfrm>
        <a:prstGeom prst="rect">
          <a:avLst/>
        </a:prstGeom>
        <a:ln>
          <a:solidFill>
            <a:schemeClr val="tx1">
              <a:lumMod val="50000"/>
              <a:lumOff val="50000"/>
            </a:schemeClr>
          </a:solidFill>
        </a:ln>
      </xdr:spPr>
    </xdr:pic>
    <xdr:clientData/>
  </xdr:twoCellAnchor>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22</xdr:col>
          <xdr:colOff>0</xdr:colOff>
          <xdr:row>75</xdr:row>
          <xdr:rowOff>0</xdr:rowOff>
        </xdr:to>
        <xdr:sp macro="" textlink="">
          <xdr:nvSpPr>
            <xdr:cNvPr id="95375" name="Group Box 143" hidden="1">
              <a:extLst>
                <a:ext uri="{63B3BB69-23CF-44E3-9099-C40C66FF867C}">
                  <a14:compatExt spid="_x0000_s95375"/>
                </a:ext>
                <a:ext uri="{FF2B5EF4-FFF2-40B4-BE49-F238E27FC236}">
                  <a16:creationId xmlns:a16="http://schemas.microsoft.com/office/drawing/2014/main" id="{00000000-0008-0000-0100-00008F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71</xdr:row>
          <xdr:rowOff>38100</xdr:rowOff>
        </xdr:from>
        <xdr:to>
          <xdr:col>18</xdr:col>
          <xdr:colOff>0</xdr:colOff>
          <xdr:row>72</xdr:row>
          <xdr:rowOff>9525</xdr:rowOff>
        </xdr:to>
        <xdr:sp macro="" textlink="">
          <xdr:nvSpPr>
            <xdr:cNvPr id="95376" name="Option Button 144" hidden="1">
              <a:extLst>
                <a:ext uri="{63B3BB69-23CF-44E3-9099-C40C66FF867C}">
                  <a14:compatExt spid="_x0000_s95376"/>
                </a:ext>
                <a:ext uri="{FF2B5EF4-FFF2-40B4-BE49-F238E27FC236}">
                  <a16:creationId xmlns:a16="http://schemas.microsoft.com/office/drawing/2014/main" id="{00000000-0008-0000-0100-00009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送り主名のみ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71</xdr:row>
          <xdr:rowOff>38100</xdr:rowOff>
        </xdr:from>
        <xdr:to>
          <xdr:col>21</xdr:col>
          <xdr:colOff>57150</xdr:colOff>
          <xdr:row>72</xdr:row>
          <xdr:rowOff>9525</xdr:rowOff>
        </xdr:to>
        <xdr:sp macro="" textlink="">
          <xdr:nvSpPr>
            <xdr:cNvPr id="95377" name="Option Button 145" hidden="1">
              <a:extLst>
                <a:ext uri="{63B3BB69-23CF-44E3-9099-C40C66FF867C}">
                  <a14:compatExt spid="_x0000_s95377"/>
                </a:ext>
                <a:ext uri="{FF2B5EF4-FFF2-40B4-BE49-F238E27FC236}">
                  <a16:creationId xmlns:a16="http://schemas.microsoft.com/office/drawing/2014/main" id="{00000000-0008-0000-0100-00009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お届け先も入れる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78</xdr:row>
          <xdr:rowOff>0</xdr:rowOff>
        </xdr:from>
        <xdr:to>
          <xdr:col>22</xdr:col>
          <xdr:colOff>0</xdr:colOff>
          <xdr:row>79</xdr:row>
          <xdr:rowOff>0</xdr:rowOff>
        </xdr:to>
        <xdr:sp macro="" textlink="">
          <xdr:nvSpPr>
            <xdr:cNvPr id="95379" name="Group Box 147" hidden="1">
              <a:extLst>
                <a:ext uri="{63B3BB69-23CF-44E3-9099-C40C66FF867C}">
                  <a14:compatExt spid="_x0000_s95379"/>
                </a:ext>
                <a:ext uri="{FF2B5EF4-FFF2-40B4-BE49-F238E27FC236}">
                  <a16:creationId xmlns:a16="http://schemas.microsoft.com/office/drawing/2014/main" id="{00000000-0008-0000-0100-000093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78</xdr:row>
          <xdr:rowOff>19050</xdr:rowOff>
        </xdr:from>
        <xdr:to>
          <xdr:col>17</xdr:col>
          <xdr:colOff>0</xdr:colOff>
          <xdr:row>78</xdr:row>
          <xdr:rowOff>257175</xdr:rowOff>
        </xdr:to>
        <xdr:sp macro="" textlink="">
          <xdr:nvSpPr>
            <xdr:cNvPr id="95380" name="Option Button 148" hidden="1">
              <a:extLst>
                <a:ext uri="{63B3BB69-23CF-44E3-9099-C40C66FF867C}">
                  <a14:compatExt spid="_x0000_s95380"/>
                </a:ext>
                <a:ext uri="{FF2B5EF4-FFF2-40B4-BE49-F238E27FC236}">
                  <a16:creationId xmlns:a16="http://schemas.microsoft.com/office/drawing/2014/main" id="{00000000-0008-0000-0100-00009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75</xdr:row>
          <xdr:rowOff>0</xdr:rowOff>
        </xdr:from>
        <xdr:to>
          <xdr:col>22</xdr:col>
          <xdr:colOff>0</xdr:colOff>
          <xdr:row>78</xdr:row>
          <xdr:rowOff>0</xdr:rowOff>
        </xdr:to>
        <xdr:sp macro="" textlink="">
          <xdr:nvSpPr>
            <xdr:cNvPr id="95382" name="Group Box 150" hidden="1">
              <a:extLst>
                <a:ext uri="{63B3BB69-23CF-44E3-9099-C40C66FF867C}">
                  <a14:compatExt spid="_x0000_s95382"/>
                </a:ext>
                <a:ext uri="{FF2B5EF4-FFF2-40B4-BE49-F238E27FC236}">
                  <a16:creationId xmlns:a16="http://schemas.microsoft.com/office/drawing/2014/main" id="{00000000-0008-0000-0100-000096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75</xdr:row>
          <xdr:rowOff>9525</xdr:rowOff>
        </xdr:from>
        <xdr:to>
          <xdr:col>17</xdr:col>
          <xdr:colOff>0</xdr:colOff>
          <xdr:row>75</xdr:row>
          <xdr:rowOff>247650</xdr:rowOff>
        </xdr:to>
        <xdr:sp macro="" textlink="">
          <xdr:nvSpPr>
            <xdr:cNvPr id="95383" name="Option Button 151" hidden="1">
              <a:extLst>
                <a:ext uri="{63B3BB69-23CF-44E3-9099-C40C66FF867C}">
                  <a14:compatExt spid="_x0000_s95383"/>
                </a:ext>
                <a:ext uri="{FF2B5EF4-FFF2-40B4-BE49-F238E27FC236}">
                  <a16:creationId xmlns:a16="http://schemas.microsoft.com/office/drawing/2014/main" id="{00000000-0008-0000-0100-00009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御祝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75</xdr:row>
          <xdr:rowOff>9525</xdr:rowOff>
        </xdr:from>
        <xdr:to>
          <xdr:col>19</xdr:col>
          <xdr:colOff>190500</xdr:colOff>
          <xdr:row>75</xdr:row>
          <xdr:rowOff>247650</xdr:rowOff>
        </xdr:to>
        <xdr:sp macro="" textlink="">
          <xdr:nvSpPr>
            <xdr:cNvPr id="95384" name="Option Button 152" hidden="1">
              <a:extLst>
                <a:ext uri="{63B3BB69-23CF-44E3-9099-C40C66FF867C}">
                  <a14:compatExt spid="_x0000_s95384"/>
                </a:ext>
                <a:ext uri="{FF2B5EF4-FFF2-40B4-BE49-F238E27FC236}">
                  <a16:creationId xmlns:a16="http://schemas.microsoft.com/office/drawing/2014/main" id="{00000000-0008-0000-0100-00009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Congratulations!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75</xdr:row>
          <xdr:rowOff>9525</xdr:rowOff>
        </xdr:from>
        <xdr:to>
          <xdr:col>21</xdr:col>
          <xdr:colOff>400050</xdr:colOff>
          <xdr:row>75</xdr:row>
          <xdr:rowOff>247650</xdr:rowOff>
        </xdr:to>
        <xdr:sp macro="" textlink="">
          <xdr:nvSpPr>
            <xdr:cNvPr id="95385" name="Option Button 153" hidden="1">
              <a:extLst>
                <a:ext uri="{63B3BB69-23CF-44E3-9099-C40C66FF867C}">
                  <a14:compatExt spid="_x0000_s95385"/>
                </a:ext>
                <a:ext uri="{FF2B5EF4-FFF2-40B4-BE49-F238E27FC236}">
                  <a16:creationId xmlns:a16="http://schemas.microsoft.com/office/drawing/2014/main" id="{00000000-0008-0000-0100-00009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御移転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76</xdr:row>
          <xdr:rowOff>9525</xdr:rowOff>
        </xdr:from>
        <xdr:to>
          <xdr:col>17</xdr:col>
          <xdr:colOff>0</xdr:colOff>
          <xdr:row>76</xdr:row>
          <xdr:rowOff>247650</xdr:rowOff>
        </xdr:to>
        <xdr:sp macro="" textlink="">
          <xdr:nvSpPr>
            <xdr:cNvPr id="95386" name="Option Button 154" hidden="1">
              <a:extLst>
                <a:ext uri="{63B3BB69-23CF-44E3-9099-C40C66FF867C}">
                  <a14:compatExt spid="_x0000_s95386"/>
                </a:ext>
                <a:ext uri="{FF2B5EF4-FFF2-40B4-BE49-F238E27FC236}">
                  <a16:creationId xmlns:a16="http://schemas.microsoft.com/office/drawing/2014/main" id="{00000000-0008-0000-0100-00009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御就任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76</xdr:row>
          <xdr:rowOff>9525</xdr:rowOff>
        </xdr:from>
        <xdr:to>
          <xdr:col>18</xdr:col>
          <xdr:colOff>428625</xdr:colOff>
          <xdr:row>76</xdr:row>
          <xdr:rowOff>247650</xdr:rowOff>
        </xdr:to>
        <xdr:sp macro="" textlink="">
          <xdr:nvSpPr>
            <xdr:cNvPr id="95387" name="Option Button 155" hidden="1">
              <a:extLst>
                <a:ext uri="{63B3BB69-23CF-44E3-9099-C40C66FF867C}">
                  <a14:compatExt spid="_x0000_s95387"/>
                </a:ext>
                <a:ext uri="{FF2B5EF4-FFF2-40B4-BE49-F238E27FC236}">
                  <a16:creationId xmlns:a16="http://schemas.microsoft.com/office/drawing/2014/main" id="{00000000-0008-0000-0100-00009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77</xdr:row>
          <xdr:rowOff>0</xdr:rowOff>
        </xdr:from>
        <xdr:to>
          <xdr:col>16</xdr:col>
          <xdr:colOff>190500</xdr:colOff>
          <xdr:row>77</xdr:row>
          <xdr:rowOff>238125</xdr:rowOff>
        </xdr:to>
        <xdr:sp macro="" textlink="">
          <xdr:nvSpPr>
            <xdr:cNvPr id="95388" name="Option Button 156" hidden="1">
              <a:extLst>
                <a:ext uri="{63B3BB69-23CF-44E3-9099-C40C66FF867C}">
                  <a14:compatExt spid="_x0000_s95388"/>
                </a:ext>
                <a:ext uri="{FF2B5EF4-FFF2-40B4-BE49-F238E27FC236}">
                  <a16:creationId xmlns:a16="http://schemas.microsoft.com/office/drawing/2014/main" id="{00000000-0008-0000-0100-00009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76</xdr:row>
          <xdr:rowOff>9525</xdr:rowOff>
        </xdr:from>
        <xdr:to>
          <xdr:col>21</xdr:col>
          <xdr:colOff>466725</xdr:colOff>
          <xdr:row>76</xdr:row>
          <xdr:rowOff>247650</xdr:rowOff>
        </xdr:to>
        <xdr:sp macro="" textlink="">
          <xdr:nvSpPr>
            <xdr:cNvPr id="95389" name="Option Button 157" hidden="1">
              <a:extLst>
                <a:ext uri="{63B3BB69-23CF-44E3-9099-C40C66FF867C}">
                  <a14:compatExt spid="_x0000_s95389"/>
                </a:ext>
                <a:ext uri="{FF2B5EF4-FFF2-40B4-BE49-F238E27FC236}">
                  <a16:creationId xmlns:a16="http://schemas.microsoft.com/office/drawing/2014/main" id="{00000000-0008-0000-0100-00009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87</xdr:row>
          <xdr:rowOff>9525</xdr:rowOff>
        </xdr:from>
        <xdr:to>
          <xdr:col>8</xdr:col>
          <xdr:colOff>542925</xdr:colOff>
          <xdr:row>87</xdr:row>
          <xdr:rowOff>247650</xdr:rowOff>
        </xdr:to>
        <xdr:sp macro="" textlink="">
          <xdr:nvSpPr>
            <xdr:cNvPr id="95390" name="Option Button 158" hidden="1">
              <a:extLst>
                <a:ext uri="{63B3BB69-23CF-44E3-9099-C40C66FF867C}">
                  <a14:compatExt spid="_x0000_s95390"/>
                </a:ext>
                <a:ext uri="{FF2B5EF4-FFF2-40B4-BE49-F238E27FC236}">
                  <a16:creationId xmlns:a16="http://schemas.microsoft.com/office/drawing/2014/main" id="{00000000-0008-0000-0100-00009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代筆依頼（メッセージを下にご入力ください）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87</xdr:row>
          <xdr:rowOff>247650</xdr:rowOff>
        </xdr:from>
        <xdr:to>
          <xdr:col>8</xdr:col>
          <xdr:colOff>542925</xdr:colOff>
          <xdr:row>88</xdr:row>
          <xdr:rowOff>219075</xdr:rowOff>
        </xdr:to>
        <xdr:sp macro="" textlink="">
          <xdr:nvSpPr>
            <xdr:cNvPr id="95391" name="Option Button 159" hidden="1">
              <a:extLst>
                <a:ext uri="{63B3BB69-23CF-44E3-9099-C40C66FF867C}">
                  <a14:compatExt spid="_x0000_s95391"/>
                </a:ext>
                <a:ext uri="{FF2B5EF4-FFF2-40B4-BE49-F238E27FC236}">
                  <a16:creationId xmlns:a16="http://schemas.microsoft.com/office/drawing/2014/main" id="{00000000-0008-0000-0100-00009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お客様ご用意（納品3日前までに郵送でお送りください）</a:t>
              </a:r>
            </a:p>
          </xdr:txBody>
        </xdr:sp>
        <xdr:clientData/>
      </xdr:twoCellAnchor>
    </mc:Choice>
    <mc:Fallback/>
  </mc:AlternateContent>
  <xdr:twoCellAnchor>
    <xdr:from>
      <xdr:col>3</xdr:col>
      <xdr:colOff>0</xdr:colOff>
      <xdr:row>52</xdr:row>
      <xdr:rowOff>200025</xdr:rowOff>
    </xdr:from>
    <xdr:to>
      <xdr:col>22</xdr:col>
      <xdr:colOff>9525</xdr:colOff>
      <xdr:row>52</xdr:row>
      <xdr:rowOff>200025</xdr:rowOff>
    </xdr:to>
    <xdr:cxnSp macro="">
      <xdr:nvCxnSpPr>
        <xdr:cNvPr id="6" name="直線コネクタ 5">
          <a:extLst>
            <a:ext uri="{FF2B5EF4-FFF2-40B4-BE49-F238E27FC236}">
              <a16:creationId xmlns:a16="http://schemas.microsoft.com/office/drawing/2014/main" id="{7798D2BA-E62F-43D4-BB13-EEB32F5FB8B9}"/>
            </a:ext>
          </a:extLst>
        </xdr:cNvPr>
        <xdr:cNvCxnSpPr/>
      </xdr:nvCxnSpPr>
      <xdr:spPr>
        <a:xfrm>
          <a:off x="2533650" y="14316075"/>
          <a:ext cx="937260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58</xdr:row>
      <xdr:rowOff>0</xdr:rowOff>
    </xdr:from>
    <xdr:to>
      <xdr:col>22</xdr:col>
      <xdr:colOff>9525</xdr:colOff>
      <xdr:row>58</xdr:row>
      <xdr:rowOff>0</xdr:rowOff>
    </xdr:to>
    <xdr:cxnSp macro="">
      <xdr:nvCxnSpPr>
        <xdr:cNvPr id="8" name="直線コネクタ 7">
          <a:extLst>
            <a:ext uri="{FF2B5EF4-FFF2-40B4-BE49-F238E27FC236}">
              <a16:creationId xmlns:a16="http://schemas.microsoft.com/office/drawing/2014/main" id="{95A0D7B2-04CF-DF2F-433F-935AA4EC7601}"/>
            </a:ext>
          </a:extLst>
        </xdr:cNvPr>
        <xdr:cNvCxnSpPr/>
      </xdr:nvCxnSpPr>
      <xdr:spPr>
        <a:xfrm>
          <a:off x="2533650" y="15716250"/>
          <a:ext cx="937260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17</xdr:col>
          <xdr:colOff>76200</xdr:colOff>
          <xdr:row>78</xdr:row>
          <xdr:rowOff>19050</xdr:rowOff>
        </xdr:from>
        <xdr:to>
          <xdr:col>21</xdr:col>
          <xdr:colOff>342900</xdr:colOff>
          <xdr:row>78</xdr:row>
          <xdr:rowOff>257175</xdr:rowOff>
        </xdr:to>
        <xdr:sp macro="" textlink="">
          <xdr:nvSpPr>
            <xdr:cNvPr id="95392" name="Option Button 160" hidden="1">
              <a:extLst>
                <a:ext uri="{63B3BB69-23CF-44E3-9099-C40C66FF867C}">
                  <a14:compatExt spid="_x0000_s95392"/>
                </a:ext>
                <a:ext uri="{FF2B5EF4-FFF2-40B4-BE49-F238E27FC236}">
                  <a16:creationId xmlns:a16="http://schemas.microsoft.com/office/drawing/2014/main" id="{00000000-0008-0000-0100-0000A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ロゴを入れる（PNGデータをお送りください）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600075</xdr:colOff>
          <xdr:row>37</xdr:row>
          <xdr:rowOff>0</xdr:rowOff>
        </xdr:from>
        <xdr:to>
          <xdr:col>5</xdr:col>
          <xdr:colOff>600075</xdr:colOff>
          <xdr:row>47</xdr:row>
          <xdr:rowOff>0</xdr:rowOff>
        </xdr:to>
        <xdr:sp macro="" textlink="">
          <xdr:nvSpPr>
            <xdr:cNvPr id="49202" name="Group Box 50" hidden="1">
              <a:extLst>
                <a:ext uri="{63B3BB69-23CF-44E3-9099-C40C66FF867C}">
                  <a14:compatExt spid="_x0000_s49202"/>
                </a:ext>
                <a:ext uri="{FF2B5EF4-FFF2-40B4-BE49-F238E27FC236}">
                  <a16:creationId xmlns:a16="http://schemas.microsoft.com/office/drawing/2014/main" id="{00000000-0008-0000-0200-00003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37</xdr:row>
          <xdr:rowOff>19050</xdr:rowOff>
        </xdr:from>
        <xdr:to>
          <xdr:col>5</xdr:col>
          <xdr:colOff>523875</xdr:colOff>
          <xdr:row>37</xdr:row>
          <xdr:rowOff>257175</xdr:rowOff>
        </xdr:to>
        <xdr:sp macro="" textlink="">
          <xdr:nvSpPr>
            <xdr:cNvPr id="49203" name="Option Button 51" hidden="1">
              <a:extLst>
                <a:ext uri="{63B3BB69-23CF-44E3-9099-C40C66FF867C}">
                  <a14:compatExt spid="_x0000_s49203"/>
                </a:ext>
                <a:ext uri="{FF2B5EF4-FFF2-40B4-BE49-F238E27FC236}">
                  <a16:creationId xmlns:a16="http://schemas.microsoft.com/office/drawing/2014/main" id="{00000000-0008-0000-0200-00003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38</xdr:row>
          <xdr:rowOff>19050</xdr:rowOff>
        </xdr:from>
        <xdr:to>
          <xdr:col>5</xdr:col>
          <xdr:colOff>523875</xdr:colOff>
          <xdr:row>38</xdr:row>
          <xdr:rowOff>257175</xdr:rowOff>
        </xdr:to>
        <xdr:sp macro="" textlink="">
          <xdr:nvSpPr>
            <xdr:cNvPr id="49204" name="Option Button 52" hidden="1">
              <a:extLst>
                <a:ext uri="{63B3BB69-23CF-44E3-9099-C40C66FF867C}">
                  <a14:compatExt spid="_x0000_s49204"/>
                </a:ext>
                <a:ext uri="{FF2B5EF4-FFF2-40B4-BE49-F238E27FC236}">
                  <a16:creationId xmlns:a16="http://schemas.microsoft.com/office/drawing/2014/main" id="{00000000-0008-0000-0200-00003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39</xdr:row>
          <xdr:rowOff>19050</xdr:rowOff>
        </xdr:from>
        <xdr:to>
          <xdr:col>5</xdr:col>
          <xdr:colOff>523875</xdr:colOff>
          <xdr:row>39</xdr:row>
          <xdr:rowOff>257175</xdr:rowOff>
        </xdr:to>
        <xdr:sp macro="" textlink="">
          <xdr:nvSpPr>
            <xdr:cNvPr id="49205" name="Option Button 53" hidden="1">
              <a:extLst>
                <a:ext uri="{63B3BB69-23CF-44E3-9099-C40C66FF867C}">
                  <a14:compatExt spid="_x0000_s49205"/>
                </a:ext>
                <a:ext uri="{FF2B5EF4-FFF2-40B4-BE49-F238E27FC236}">
                  <a16:creationId xmlns:a16="http://schemas.microsoft.com/office/drawing/2014/main" id="{00000000-0008-0000-0200-00003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40</xdr:row>
          <xdr:rowOff>0</xdr:rowOff>
        </xdr:from>
        <xdr:to>
          <xdr:col>5</xdr:col>
          <xdr:colOff>523875</xdr:colOff>
          <xdr:row>40</xdr:row>
          <xdr:rowOff>238125</xdr:rowOff>
        </xdr:to>
        <xdr:sp macro="" textlink="">
          <xdr:nvSpPr>
            <xdr:cNvPr id="49206" name="Option Button 54" hidden="1">
              <a:extLst>
                <a:ext uri="{63B3BB69-23CF-44E3-9099-C40C66FF867C}">
                  <a14:compatExt spid="_x0000_s49206"/>
                </a:ext>
                <a:ext uri="{FF2B5EF4-FFF2-40B4-BE49-F238E27FC236}">
                  <a16:creationId xmlns:a16="http://schemas.microsoft.com/office/drawing/2014/main" id="{00000000-0008-0000-0200-00003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41</xdr:row>
          <xdr:rowOff>0</xdr:rowOff>
        </xdr:from>
        <xdr:to>
          <xdr:col>5</xdr:col>
          <xdr:colOff>523875</xdr:colOff>
          <xdr:row>41</xdr:row>
          <xdr:rowOff>238125</xdr:rowOff>
        </xdr:to>
        <xdr:sp macro="" textlink="">
          <xdr:nvSpPr>
            <xdr:cNvPr id="49207" name="Option Button 55" hidden="1">
              <a:extLst>
                <a:ext uri="{63B3BB69-23CF-44E3-9099-C40C66FF867C}">
                  <a14:compatExt spid="_x0000_s49207"/>
                </a:ext>
                <a:ext uri="{FF2B5EF4-FFF2-40B4-BE49-F238E27FC236}">
                  <a16:creationId xmlns:a16="http://schemas.microsoft.com/office/drawing/2014/main" id="{00000000-0008-0000-0200-00003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42</xdr:row>
          <xdr:rowOff>9525</xdr:rowOff>
        </xdr:from>
        <xdr:to>
          <xdr:col>5</xdr:col>
          <xdr:colOff>523875</xdr:colOff>
          <xdr:row>42</xdr:row>
          <xdr:rowOff>247650</xdr:rowOff>
        </xdr:to>
        <xdr:sp macro="" textlink="">
          <xdr:nvSpPr>
            <xdr:cNvPr id="49208" name="Option Button 56" hidden="1">
              <a:extLst>
                <a:ext uri="{63B3BB69-23CF-44E3-9099-C40C66FF867C}">
                  <a14:compatExt spid="_x0000_s49208"/>
                </a:ext>
                <a:ext uri="{FF2B5EF4-FFF2-40B4-BE49-F238E27FC236}">
                  <a16:creationId xmlns:a16="http://schemas.microsoft.com/office/drawing/2014/main" id="{00000000-0008-0000-0200-00003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43</xdr:row>
          <xdr:rowOff>19050</xdr:rowOff>
        </xdr:from>
        <xdr:to>
          <xdr:col>5</xdr:col>
          <xdr:colOff>523875</xdr:colOff>
          <xdr:row>43</xdr:row>
          <xdr:rowOff>257175</xdr:rowOff>
        </xdr:to>
        <xdr:sp macro="" textlink="">
          <xdr:nvSpPr>
            <xdr:cNvPr id="49209" name="Option Button 57" hidden="1">
              <a:extLst>
                <a:ext uri="{63B3BB69-23CF-44E3-9099-C40C66FF867C}">
                  <a14:compatExt spid="_x0000_s49209"/>
                </a:ext>
                <a:ext uri="{FF2B5EF4-FFF2-40B4-BE49-F238E27FC236}">
                  <a16:creationId xmlns:a16="http://schemas.microsoft.com/office/drawing/2014/main" id="{00000000-0008-0000-0200-00003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44</xdr:row>
          <xdr:rowOff>9525</xdr:rowOff>
        </xdr:from>
        <xdr:to>
          <xdr:col>5</xdr:col>
          <xdr:colOff>523875</xdr:colOff>
          <xdr:row>44</xdr:row>
          <xdr:rowOff>247650</xdr:rowOff>
        </xdr:to>
        <xdr:sp macro="" textlink="">
          <xdr:nvSpPr>
            <xdr:cNvPr id="49210" name="Option Button 58" hidden="1">
              <a:extLst>
                <a:ext uri="{63B3BB69-23CF-44E3-9099-C40C66FF867C}">
                  <a14:compatExt spid="_x0000_s49210"/>
                </a:ext>
                <a:ext uri="{FF2B5EF4-FFF2-40B4-BE49-F238E27FC236}">
                  <a16:creationId xmlns:a16="http://schemas.microsoft.com/office/drawing/2014/main" id="{00000000-0008-0000-0200-00003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45</xdr:row>
          <xdr:rowOff>9525</xdr:rowOff>
        </xdr:from>
        <xdr:to>
          <xdr:col>5</xdr:col>
          <xdr:colOff>523875</xdr:colOff>
          <xdr:row>45</xdr:row>
          <xdr:rowOff>247650</xdr:rowOff>
        </xdr:to>
        <xdr:sp macro="" textlink="">
          <xdr:nvSpPr>
            <xdr:cNvPr id="49212" name="Option Button 60" hidden="1">
              <a:extLst>
                <a:ext uri="{63B3BB69-23CF-44E3-9099-C40C66FF867C}">
                  <a14:compatExt spid="_x0000_s49212"/>
                </a:ext>
                <a:ext uri="{FF2B5EF4-FFF2-40B4-BE49-F238E27FC236}">
                  <a16:creationId xmlns:a16="http://schemas.microsoft.com/office/drawing/2014/main" id="{00000000-0008-0000-0200-00003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46</xdr:row>
          <xdr:rowOff>9525</xdr:rowOff>
        </xdr:from>
        <xdr:to>
          <xdr:col>5</xdr:col>
          <xdr:colOff>523875</xdr:colOff>
          <xdr:row>46</xdr:row>
          <xdr:rowOff>247650</xdr:rowOff>
        </xdr:to>
        <xdr:sp macro="" textlink="">
          <xdr:nvSpPr>
            <xdr:cNvPr id="49213" name="Option Button 61" hidden="1">
              <a:extLst>
                <a:ext uri="{63B3BB69-23CF-44E3-9099-C40C66FF867C}">
                  <a14:compatExt spid="_x0000_s49213"/>
                </a:ext>
                <a:ext uri="{FF2B5EF4-FFF2-40B4-BE49-F238E27FC236}">
                  <a16:creationId xmlns:a16="http://schemas.microsoft.com/office/drawing/2014/main" id="{00000000-0008-0000-0200-00003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a:t>
              </a:r>
            </a:p>
          </xdr:txBody>
        </xdr:sp>
        <xdr:clientData/>
      </xdr:twoCellAnchor>
    </mc:Choice>
    <mc:Fallback/>
  </mc:AlternateContent>
  <xdr:twoCellAnchor>
    <xdr:from>
      <xdr:col>5</xdr:col>
      <xdr:colOff>209550</xdr:colOff>
      <xdr:row>36</xdr:row>
      <xdr:rowOff>200026</xdr:rowOff>
    </xdr:from>
    <xdr:to>
      <xdr:col>5</xdr:col>
      <xdr:colOff>390525</xdr:colOff>
      <xdr:row>37</xdr:row>
      <xdr:rowOff>78106</xdr:rowOff>
    </xdr:to>
    <xdr:sp macro="" textlink="">
      <xdr:nvSpPr>
        <xdr:cNvPr id="19" name="矢印: 下 18">
          <a:extLst>
            <a:ext uri="{FF2B5EF4-FFF2-40B4-BE49-F238E27FC236}">
              <a16:creationId xmlns:a16="http://schemas.microsoft.com/office/drawing/2014/main" id="{DA6E27C8-FFA5-8737-8637-328B25E89FCD}"/>
            </a:ext>
          </a:extLst>
        </xdr:cNvPr>
        <xdr:cNvSpPr/>
      </xdr:nvSpPr>
      <xdr:spPr>
        <a:xfrm>
          <a:off x="3095625" y="10048876"/>
          <a:ext cx="180975" cy="144780"/>
        </a:xfrm>
        <a:prstGeom prst="downArrow">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21</xdr:col>
          <xdr:colOff>0</xdr:colOff>
          <xdr:row>34</xdr:row>
          <xdr:rowOff>0</xdr:rowOff>
        </xdr:to>
        <xdr:sp macro="" textlink="">
          <xdr:nvSpPr>
            <xdr:cNvPr id="49218" name="Group Box 66" hidden="1">
              <a:extLst>
                <a:ext uri="{63B3BB69-23CF-44E3-9099-C40C66FF867C}">
                  <a14:compatExt spid="_x0000_s49218"/>
                </a:ext>
                <a:ext uri="{FF2B5EF4-FFF2-40B4-BE49-F238E27FC236}">
                  <a16:creationId xmlns:a16="http://schemas.microsoft.com/office/drawing/2014/main" id="{00000000-0008-0000-0200-00004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57150</xdr:rowOff>
        </xdr:from>
        <xdr:to>
          <xdr:col>5</xdr:col>
          <xdr:colOff>219075</xdr:colOff>
          <xdr:row>50</xdr:row>
          <xdr:rowOff>28575</xdr:rowOff>
        </xdr:to>
        <xdr:sp macro="" textlink="">
          <xdr:nvSpPr>
            <xdr:cNvPr id="49219" name="Option Button 67" hidden="1">
              <a:extLst>
                <a:ext uri="{63B3BB69-23CF-44E3-9099-C40C66FF867C}">
                  <a14:compatExt spid="_x0000_s49219"/>
                </a:ext>
                <a:ext uri="{FF2B5EF4-FFF2-40B4-BE49-F238E27FC236}">
                  <a16:creationId xmlns:a16="http://schemas.microsoft.com/office/drawing/2014/main" id="{00000000-0008-0000-0200-00004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エナジー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49</xdr:row>
          <xdr:rowOff>57150</xdr:rowOff>
        </xdr:from>
        <xdr:to>
          <xdr:col>8</xdr:col>
          <xdr:colOff>314325</xdr:colOff>
          <xdr:row>50</xdr:row>
          <xdr:rowOff>28575</xdr:rowOff>
        </xdr:to>
        <xdr:sp macro="" textlink="">
          <xdr:nvSpPr>
            <xdr:cNvPr id="49220" name="Option Button 68" hidden="1">
              <a:extLst>
                <a:ext uri="{63B3BB69-23CF-44E3-9099-C40C66FF867C}">
                  <a14:compatExt spid="_x0000_s49220"/>
                </a:ext>
                <a:ext uri="{FF2B5EF4-FFF2-40B4-BE49-F238E27FC236}">
                  <a16:creationId xmlns:a16="http://schemas.microsoft.com/office/drawing/2014/main" id="{00000000-0008-0000-0200-00004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エレガント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49</xdr:row>
          <xdr:rowOff>57150</xdr:rowOff>
        </xdr:from>
        <xdr:to>
          <xdr:col>11</xdr:col>
          <xdr:colOff>314325</xdr:colOff>
          <xdr:row>50</xdr:row>
          <xdr:rowOff>28575</xdr:rowOff>
        </xdr:to>
        <xdr:sp macro="" textlink="">
          <xdr:nvSpPr>
            <xdr:cNvPr id="49222" name="Option Button 70" hidden="1">
              <a:extLst>
                <a:ext uri="{63B3BB69-23CF-44E3-9099-C40C66FF867C}">
                  <a14:compatExt spid="_x0000_s49222"/>
                </a:ext>
                <a:ext uri="{FF2B5EF4-FFF2-40B4-BE49-F238E27FC236}">
                  <a16:creationId xmlns:a16="http://schemas.microsoft.com/office/drawing/2014/main" id="{00000000-0008-0000-0200-00004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628650</xdr:colOff>
          <xdr:row>49</xdr:row>
          <xdr:rowOff>57150</xdr:rowOff>
        </xdr:from>
        <xdr:to>
          <xdr:col>14</xdr:col>
          <xdr:colOff>390525</xdr:colOff>
          <xdr:row>50</xdr:row>
          <xdr:rowOff>28575</xdr:rowOff>
        </xdr:to>
        <xdr:sp macro="" textlink="">
          <xdr:nvSpPr>
            <xdr:cNvPr id="49223" name="Option Button 71" hidden="1">
              <a:extLst>
                <a:ext uri="{63B3BB69-23CF-44E3-9099-C40C66FF867C}">
                  <a14:compatExt spid="_x0000_s49223"/>
                </a:ext>
                <a:ext uri="{FF2B5EF4-FFF2-40B4-BE49-F238E27FC236}">
                  <a16:creationId xmlns:a16="http://schemas.microsoft.com/office/drawing/2014/main" id="{00000000-0008-0000-0200-00004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スタイリッシュ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49</xdr:row>
          <xdr:rowOff>57150</xdr:rowOff>
        </xdr:from>
        <xdr:to>
          <xdr:col>17</xdr:col>
          <xdr:colOff>238125</xdr:colOff>
          <xdr:row>50</xdr:row>
          <xdr:rowOff>28575</xdr:rowOff>
        </xdr:to>
        <xdr:sp macro="" textlink="">
          <xdr:nvSpPr>
            <xdr:cNvPr id="49224" name="Option Button 72" hidden="1">
              <a:extLst>
                <a:ext uri="{63B3BB69-23CF-44E3-9099-C40C66FF867C}">
                  <a14:compatExt spid="_x0000_s49224"/>
                </a:ext>
                <a:ext uri="{FF2B5EF4-FFF2-40B4-BE49-F238E27FC236}">
                  <a16:creationId xmlns:a16="http://schemas.microsoft.com/office/drawing/2014/main" id="{00000000-0008-0000-0200-00004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華やか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619125</xdr:colOff>
          <xdr:row>49</xdr:row>
          <xdr:rowOff>57150</xdr:rowOff>
        </xdr:from>
        <xdr:to>
          <xdr:col>20</xdr:col>
          <xdr:colOff>209550</xdr:colOff>
          <xdr:row>50</xdr:row>
          <xdr:rowOff>28575</xdr:rowOff>
        </xdr:to>
        <xdr:sp macro="" textlink="">
          <xdr:nvSpPr>
            <xdr:cNvPr id="49226" name="Option Button 74" hidden="1">
              <a:extLst>
                <a:ext uri="{63B3BB69-23CF-44E3-9099-C40C66FF867C}">
                  <a14:compatExt spid="_x0000_s49226"/>
                </a:ext>
                <a:ext uri="{FF2B5EF4-FFF2-40B4-BE49-F238E27FC236}">
                  <a16:creationId xmlns:a16="http://schemas.microsoft.com/office/drawing/2014/main" id="{00000000-0008-0000-0200-00004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ゴージャス</a:t>
              </a:r>
            </a:p>
          </xdr:txBody>
        </xdr:sp>
        <xdr:clientData/>
      </xdr:twoCellAnchor>
    </mc:Choice>
    <mc:Fallback/>
  </mc:AlternateContent>
  <xdr:twoCellAnchor>
    <xdr:from>
      <xdr:col>3</xdr:col>
      <xdr:colOff>133350</xdr:colOff>
      <xdr:row>50</xdr:row>
      <xdr:rowOff>66674</xdr:rowOff>
    </xdr:from>
    <xdr:to>
      <xdr:col>6</xdr:col>
      <xdr:colOff>128401</xdr:colOff>
      <xdr:row>56</xdr:row>
      <xdr:rowOff>185550</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6775" y="4229099"/>
          <a:ext cx="1719076" cy="1719076"/>
        </a:xfrm>
        <a:prstGeom prst="rect">
          <a:avLst/>
        </a:prstGeom>
      </xdr:spPr>
    </xdr:pic>
    <xdr:clientData/>
  </xdr:twoCellAnchor>
  <xdr:twoCellAnchor>
    <xdr:from>
      <xdr:col>6</xdr:col>
      <xdr:colOff>275785</xdr:colOff>
      <xdr:row>50</xdr:row>
      <xdr:rowOff>66674</xdr:rowOff>
    </xdr:from>
    <xdr:to>
      <xdr:col>9</xdr:col>
      <xdr:colOff>80336</xdr:colOff>
      <xdr:row>56</xdr:row>
      <xdr:rowOff>185550</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163235" y="4229099"/>
          <a:ext cx="1719076" cy="1719076"/>
        </a:xfrm>
        <a:prstGeom prst="rect">
          <a:avLst/>
        </a:prstGeom>
      </xdr:spPr>
    </xdr:pic>
    <xdr:clientData/>
  </xdr:twoCellAnchor>
  <xdr:twoCellAnchor>
    <xdr:from>
      <xdr:col>9</xdr:col>
      <xdr:colOff>227720</xdr:colOff>
      <xdr:row>50</xdr:row>
      <xdr:rowOff>66674</xdr:rowOff>
    </xdr:from>
    <xdr:to>
      <xdr:col>12</xdr:col>
      <xdr:colOff>32271</xdr:colOff>
      <xdr:row>56</xdr:row>
      <xdr:rowOff>185550</xdr:rowOff>
    </xdr:to>
    <xdr:pic>
      <xdr:nvPicPr>
        <xdr:cNvPr id="18" name="図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29695" y="4229099"/>
          <a:ext cx="1719076" cy="1719076"/>
        </a:xfrm>
        <a:prstGeom prst="rect">
          <a:avLst/>
        </a:prstGeom>
      </xdr:spPr>
    </xdr:pic>
    <xdr:clientData/>
  </xdr:twoCellAnchor>
  <xdr:twoCellAnchor>
    <xdr:from>
      <xdr:col>12</xdr:col>
      <xdr:colOff>179655</xdr:colOff>
      <xdr:row>50</xdr:row>
      <xdr:rowOff>66674</xdr:rowOff>
    </xdr:from>
    <xdr:to>
      <xdr:col>14</xdr:col>
      <xdr:colOff>622381</xdr:colOff>
      <xdr:row>56</xdr:row>
      <xdr:rowOff>185550</xdr:rowOff>
    </xdr:to>
    <xdr:pic>
      <xdr:nvPicPr>
        <xdr:cNvPr id="22" name="図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896155" y="4229099"/>
          <a:ext cx="1719076" cy="1719076"/>
        </a:xfrm>
        <a:prstGeom prst="rect">
          <a:avLst/>
        </a:prstGeom>
      </xdr:spPr>
    </xdr:pic>
    <xdr:clientData/>
  </xdr:twoCellAnchor>
  <xdr:twoCellAnchor>
    <xdr:from>
      <xdr:col>18</xdr:col>
      <xdr:colOff>83018</xdr:colOff>
      <xdr:row>50</xdr:row>
      <xdr:rowOff>66927</xdr:rowOff>
    </xdr:from>
    <xdr:to>
      <xdr:col>20</xdr:col>
      <xdr:colOff>525239</xdr:colOff>
      <xdr:row>56</xdr:row>
      <xdr:rowOff>185298</xdr:rowOff>
    </xdr:to>
    <xdr:pic>
      <xdr:nvPicPr>
        <xdr:cNvPr id="17" name="図 16">
          <a:extLst>
            <a:ext uri="{FF2B5EF4-FFF2-40B4-BE49-F238E27FC236}">
              <a16:creationId xmlns:a16="http://schemas.microsoft.com/office/drawing/2014/main" id="{B3EBB5CE-E714-48A8-7B99-3910D9DD83B1}"/>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83842" t="3543" r="648" b="5511"/>
        <a:stretch/>
      </xdr:blipFill>
      <xdr:spPr>
        <a:xfrm>
          <a:off x="21628568" y="4229352"/>
          <a:ext cx="1718571" cy="1718571"/>
        </a:xfrm>
        <a:prstGeom prst="rect">
          <a:avLst/>
        </a:prstGeom>
      </xdr:spPr>
    </xdr:pic>
    <xdr:clientData/>
  </xdr:twoCellAnchor>
  <xdr:twoCellAnchor>
    <xdr:from>
      <xdr:col>15</xdr:col>
      <xdr:colOff>131590</xdr:colOff>
      <xdr:row>50</xdr:row>
      <xdr:rowOff>66927</xdr:rowOff>
    </xdr:from>
    <xdr:to>
      <xdr:col>17</xdr:col>
      <xdr:colOff>573811</xdr:colOff>
      <xdr:row>56</xdr:row>
      <xdr:rowOff>185298</xdr:rowOff>
    </xdr:to>
    <xdr:pic>
      <xdr:nvPicPr>
        <xdr:cNvPr id="52" name="図 51">
          <a:extLst>
            <a:ext uri="{FF2B5EF4-FFF2-40B4-BE49-F238E27FC236}">
              <a16:creationId xmlns:a16="http://schemas.microsoft.com/office/drawing/2014/main" id="{EE1827B5-BEFA-1CBC-4B6E-CD6F7C1705B7}"/>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67157" t="3543" r="17215" b="4822"/>
        <a:stretch/>
      </xdr:blipFill>
      <xdr:spPr>
        <a:xfrm>
          <a:off x="19762615" y="4229352"/>
          <a:ext cx="1718571" cy="1718571"/>
        </a:xfrm>
        <a:prstGeom prst="rect">
          <a:avLst/>
        </a:prstGeom>
      </xdr:spPr>
    </xdr:pic>
    <xdr:clientData/>
  </xdr:twoCellAnchor>
  <xdr:twoCellAnchor>
    <xdr:from>
      <xdr:col>3</xdr:col>
      <xdr:colOff>133350</xdr:colOff>
      <xdr:row>55</xdr:row>
      <xdr:rowOff>141442</xdr:rowOff>
    </xdr:from>
    <xdr:to>
      <xdr:col>6</xdr:col>
      <xdr:colOff>135071</xdr:colOff>
      <xdr:row>56</xdr:row>
      <xdr:rowOff>171449</xdr:rowOff>
    </xdr:to>
    <xdr:sp macro="" textlink="">
      <xdr:nvSpPr>
        <xdr:cNvPr id="49158" name="テキスト ボックス 49157">
          <a:extLst>
            <a:ext uri="{FF2B5EF4-FFF2-40B4-BE49-F238E27FC236}">
              <a16:creationId xmlns:a16="http://schemas.microsoft.com/office/drawing/2014/main" id="{782B2CFF-E0CA-2233-5F54-241FDCCD04DA}"/>
            </a:ext>
          </a:extLst>
        </xdr:cNvPr>
        <xdr:cNvSpPr txBox="1"/>
      </xdr:nvSpPr>
      <xdr:spPr>
        <a:xfrm>
          <a:off x="12296775"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27,500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xdr:twoCellAnchor>
    <xdr:from>
      <xdr:col>6</xdr:col>
      <xdr:colOff>266700</xdr:colOff>
      <xdr:row>55</xdr:row>
      <xdr:rowOff>141442</xdr:rowOff>
    </xdr:from>
    <xdr:to>
      <xdr:col>9</xdr:col>
      <xdr:colOff>77921</xdr:colOff>
      <xdr:row>56</xdr:row>
      <xdr:rowOff>171449</xdr:rowOff>
    </xdr:to>
    <xdr:sp macro="" textlink="">
      <xdr:nvSpPr>
        <xdr:cNvPr id="49217" name="テキスト ボックス 49216">
          <a:extLst>
            <a:ext uri="{FF2B5EF4-FFF2-40B4-BE49-F238E27FC236}">
              <a16:creationId xmlns:a16="http://schemas.microsoft.com/office/drawing/2014/main" id="{8006BBE8-BD86-CEBC-6905-EBC47D6DC4D3}"/>
            </a:ext>
          </a:extLst>
        </xdr:cNvPr>
        <xdr:cNvSpPr txBox="1"/>
      </xdr:nvSpPr>
      <xdr:spPr>
        <a:xfrm>
          <a:off x="14154150"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33,000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xdr:twoCellAnchor>
    <xdr:from>
      <xdr:col>9</xdr:col>
      <xdr:colOff>219075</xdr:colOff>
      <xdr:row>55</xdr:row>
      <xdr:rowOff>141442</xdr:rowOff>
    </xdr:from>
    <xdr:to>
      <xdr:col>12</xdr:col>
      <xdr:colOff>30296</xdr:colOff>
      <xdr:row>56</xdr:row>
      <xdr:rowOff>171449</xdr:rowOff>
    </xdr:to>
    <xdr:sp macro="" textlink="">
      <xdr:nvSpPr>
        <xdr:cNvPr id="49227" name="テキスト ボックス 49226">
          <a:extLst>
            <a:ext uri="{FF2B5EF4-FFF2-40B4-BE49-F238E27FC236}">
              <a16:creationId xmlns:a16="http://schemas.microsoft.com/office/drawing/2014/main" id="{DEE798DB-843C-FB9E-15FF-A9AC1DE5FA66}"/>
            </a:ext>
          </a:extLst>
        </xdr:cNvPr>
        <xdr:cNvSpPr txBox="1"/>
      </xdr:nvSpPr>
      <xdr:spPr>
        <a:xfrm>
          <a:off x="16021050"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41,800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xdr:twoCellAnchor>
    <xdr:from>
      <xdr:col>12</xdr:col>
      <xdr:colOff>170130</xdr:colOff>
      <xdr:row>55</xdr:row>
      <xdr:rowOff>141442</xdr:rowOff>
    </xdr:from>
    <xdr:to>
      <xdr:col>14</xdr:col>
      <xdr:colOff>619526</xdr:colOff>
      <xdr:row>56</xdr:row>
      <xdr:rowOff>171449</xdr:rowOff>
    </xdr:to>
    <xdr:sp macro="" textlink="">
      <xdr:nvSpPr>
        <xdr:cNvPr id="49228" name="テキスト ボックス 49227">
          <a:extLst>
            <a:ext uri="{FF2B5EF4-FFF2-40B4-BE49-F238E27FC236}">
              <a16:creationId xmlns:a16="http://schemas.microsoft.com/office/drawing/2014/main" id="{856DCDC0-3C68-BF38-F9E0-59A3168E2831}"/>
            </a:ext>
          </a:extLst>
        </xdr:cNvPr>
        <xdr:cNvSpPr txBox="1"/>
      </xdr:nvSpPr>
      <xdr:spPr>
        <a:xfrm>
          <a:off x="17886630"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55,000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mc:AlternateContent xmlns:mc="http://schemas.openxmlformats.org/markup-compatibility/2006">
    <mc:Choice xmlns:a14="http://schemas.microsoft.com/office/drawing/2010/main" Requires="a14">
      <xdr:twoCellAnchor editAs="oneCell">
        <xdr:from>
          <xdr:col>3</xdr:col>
          <xdr:colOff>352425</xdr:colOff>
          <xdr:row>33</xdr:row>
          <xdr:rowOff>9525</xdr:rowOff>
        </xdr:from>
        <xdr:to>
          <xdr:col>4</xdr:col>
          <xdr:colOff>552450</xdr:colOff>
          <xdr:row>33</xdr:row>
          <xdr:rowOff>247650</xdr:rowOff>
        </xdr:to>
        <xdr:sp macro="" textlink="">
          <xdr:nvSpPr>
            <xdr:cNvPr id="49240" name="Option Button 88" hidden="1">
              <a:extLst>
                <a:ext uri="{63B3BB69-23CF-44E3-9099-C40C66FF867C}">
                  <a14:compatExt spid="_x0000_s49240"/>
                </a:ext>
                <a:ext uri="{FF2B5EF4-FFF2-40B4-BE49-F238E27FC236}">
                  <a16:creationId xmlns:a16="http://schemas.microsoft.com/office/drawing/2014/main" id="{00000000-0008-0000-0200-00005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9525</xdr:rowOff>
        </xdr:from>
        <xdr:to>
          <xdr:col>10</xdr:col>
          <xdr:colOff>238125</xdr:colOff>
          <xdr:row>33</xdr:row>
          <xdr:rowOff>247650</xdr:rowOff>
        </xdr:to>
        <xdr:sp macro="" textlink="">
          <xdr:nvSpPr>
            <xdr:cNvPr id="49241" name="Option Button 89" hidden="1">
              <a:extLst>
                <a:ext uri="{63B3BB69-23CF-44E3-9099-C40C66FF867C}">
                  <a14:compatExt spid="_x0000_s49241"/>
                </a:ext>
                <a:ext uri="{FF2B5EF4-FFF2-40B4-BE49-F238E27FC236}">
                  <a16:creationId xmlns:a16="http://schemas.microsoft.com/office/drawing/2014/main" id="{00000000-0008-0000-0200-00005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色あり希望（色はご選択いただけません）</a:t>
              </a:r>
            </a:p>
          </xdr:txBody>
        </xdr:sp>
        <xdr:clientData/>
      </xdr:twoCellAnchor>
    </mc:Choice>
    <mc:Fallback/>
  </mc:AlternateContent>
  <xdr:twoCellAnchor>
    <xdr:from>
      <xdr:col>8</xdr:col>
      <xdr:colOff>304800</xdr:colOff>
      <xdr:row>67</xdr:row>
      <xdr:rowOff>180975</xdr:rowOff>
    </xdr:from>
    <xdr:to>
      <xdr:col>9</xdr:col>
      <xdr:colOff>476250</xdr:colOff>
      <xdr:row>68</xdr:row>
      <xdr:rowOff>171451</xdr:rowOff>
    </xdr:to>
    <xdr:sp macro="" textlink="">
      <xdr:nvSpPr>
        <xdr:cNvPr id="11" name="四角形: 角を丸くする 10">
          <a:hlinkClick xmlns:r="http://schemas.openxmlformats.org/officeDocument/2006/relationships" r:id="rId6"/>
          <a:extLst>
            <a:ext uri="{FF2B5EF4-FFF2-40B4-BE49-F238E27FC236}">
              <a16:creationId xmlns:a16="http://schemas.microsoft.com/office/drawing/2014/main" id="{94997B65-0566-43C5-AA9A-009E63B0B7E3}"/>
            </a:ext>
          </a:extLst>
        </xdr:cNvPr>
        <xdr:cNvSpPr/>
      </xdr:nvSpPr>
      <xdr:spPr>
        <a:xfrm>
          <a:off x="4991100" y="18297525"/>
          <a:ext cx="809625" cy="257176"/>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配送規定</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8</xdr:col>
      <xdr:colOff>419100</xdr:colOff>
      <xdr:row>15</xdr:row>
      <xdr:rowOff>219076</xdr:rowOff>
    </xdr:from>
    <xdr:to>
      <xdr:col>10</xdr:col>
      <xdr:colOff>28574</xdr:colOff>
      <xdr:row>16</xdr:row>
      <xdr:rowOff>228601</xdr:rowOff>
    </xdr:to>
    <xdr:sp macro="" textlink="">
      <xdr:nvSpPr>
        <xdr:cNvPr id="27" name="四角形: 角を丸くする 26">
          <a:hlinkClick xmlns:r="http://schemas.openxmlformats.org/officeDocument/2006/relationships" r:id="rId7"/>
          <a:extLst>
            <a:ext uri="{FF2B5EF4-FFF2-40B4-BE49-F238E27FC236}">
              <a16:creationId xmlns:a16="http://schemas.microsoft.com/office/drawing/2014/main" id="{CCE0E97F-48E9-4E22-AB39-05F13EFDF5DE}"/>
            </a:ext>
          </a:extLst>
        </xdr:cNvPr>
        <xdr:cNvSpPr/>
      </xdr:nvSpPr>
      <xdr:spPr>
        <a:xfrm>
          <a:off x="5105400" y="4467226"/>
          <a:ext cx="809624"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アプリ</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20</xdr:col>
          <xdr:colOff>0</xdr:colOff>
          <xdr:row>12</xdr:row>
          <xdr:rowOff>0</xdr:rowOff>
        </xdr:to>
        <xdr:sp macro="" textlink="">
          <xdr:nvSpPr>
            <xdr:cNvPr id="49368" name="Group Box 216" hidden="1">
              <a:extLst>
                <a:ext uri="{63B3BB69-23CF-44E3-9099-C40C66FF867C}">
                  <a14:compatExt spid="_x0000_s49368"/>
                </a:ext>
                <a:ext uri="{FF2B5EF4-FFF2-40B4-BE49-F238E27FC236}">
                  <a16:creationId xmlns:a16="http://schemas.microsoft.com/office/drawing/2014/main" id="{00000000-0008-0000-0200-0000D8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xdr:row>
          <xdr:rowOff>28575</xdr:rowOff>
        </xdr:from>
        <xdr:to>
          <xdr:col>14</xdr:col>
          <xdr:colOff>371475</xdr:colOff>
          <xdr:row>10</xdr:row>
          <xdr:rowOff>0</xdr:rowOff>
        </xdr:to>
        <xdr:sp macro="" textlink="">
          <xdr:nvSpPr>
            <xdr:cNvPr id="49369" name="Option Button 217" hidden="1">
              <a:extLst>
                <a:ext uri="{63B3BB69-23CF-44E3-9099-C40C66FF867C}">
                  <a14:compatExt spid="_x0000_s49369"/>
                </a:ext>
                <a:ext uri="{FF2B5EF4-FFF2-40B4-BE49-F238E27FC236}">
                  <a16:creationId xmlns:a16="http://schemas.microsoft.com/office/drawing/2014/main" id="{00000000-0008-0000-0200-0000D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xdr:row>
          <xdr:rowOff>28575</xdr:rowOff>
        </xdr:from>
        <xdr:to>
          <xdr:col>16</xdr:col>
          <xdr:colOff>371475</xdr:colOff>
          <xdr:row>10</xdr:row>
          <xdr:rowOff>0</xdr:rowOff>
        </xdr:to>
        <xdr:sp macro="" textlink="">
          <xdr:nvSpPr>
            <xdr:cNvPr id="49370" name="Option Button 218" hidden="1">
              <a:extLst>
                <a:ext uri="{63B3BB69-23CF-44E3-9099-C40C66FF867C}">
                  <a14:compatExt spid="_x0000_s49370"/>
                </a:ext>
                <a:ext uri="{FF2B5EF4-FFF2-40B4-BE49-F238E27FC236}">
                  <a16:creationId xmlns:a16="http://schemas.microsoft.com/office/drawing/2014/main" id="{00000000-0008-0000-0200-0000D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ご移転お祝い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28575</xdr:rowOff>
        </xdr:from>
        <xdr:to>
          <xdr:col>18</xdr:col>
          <xdr:colOff>457200</xdr:colOff>
          <xdr:row>10</xdr:row>
          <xdr:rowOff>0</xdr:rowOff>
        </xdr:to>
        <xdr:sp macro="" textlink="">
          <xdr:nvSpPr>
            <xdr:cNvPr id="49371" name="Option Button 219" hidden="1">
              <a:extLst>
                <a:ext uri="{63B3BB69-23CF-44E3-9099-C40C66FF867C}">
                  <a14:compatExt spid="_x0000_s49371"/>
                </a:ext>
                <a:ext uri="{FF2B5EF4-FFF2-40B4-BE49-F238E27FC236}">
                  <a16:creationId xmlns:a16="http://schemas.microsoft.com/office/drawing/2014/main" id="{00000000-0008-0000-0200-0000D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ご就任お祝い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10</xdr:row>
          <xdr:rowOff>19050</xdr:rowOff>
        </xdr:from>
        <xdr:to>
          <xdr:col>14</xdr:col>
          <xdr:colOff>381000</xdr:colOff>
          <xdr:row>10</xdr:row>
          <xdr:rowOff>257175</xdr:rowOff>
        </xdr:to>
        <xdr:sp macro="" textlink="">
          <xdr:nvSpPr>
            <xdr:cNvPr id="49372" name="Option Button 220" hidden="1">
              <a:extLst>
                <a:ext uri="{63B3BB69-23CF-44E3-9099-C40C66FF867C}">
                  <a14:compatExt spid="_x0000_s49372"/>
                </a:ext>
                <a:ext uri="{FF2B5EF4-FFF2-40B4-BE49-F238E27FC236}">
                  <a16:creationId xmlns:a16="http://schemas.microsoft.com/office/drawing/2014/main" id="{00000000-0008-0000-0200-0000D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上場お祝い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10</xdr:row>
          <xdr:rowOff>19050</xdr:rowOff>
        </xdr:from>
        <xdr:to>
          <xdr:col>16</xdr:col>
          <xdr:colOff>276225</xdr:colOff>
          <xdr:row>10</xdr:row>
          <xdr:rowOff>257175</xdr:rowOff>
        </xdr:to>
        <xdr:sp macro="" textlink="">
          <xdr:nvSpPr>
            <xdr:cNvPr id="49373" name="Option Button 221" hidden="1">
              <a:extLst>
                <a:ext uri="{63B3BB69-23CF-44E3-9099-C40C66FF867C}">
                  <a14:compatExt spid="_x0000_s49373"/>
                </a:ext>
                <a:ext uri="{FF2B5EF4-FFF2-40B4-BE49-F238E27FC236}">
                  <a16:creationId xmlns:a16="http://schemas.microsoft.com/office/drawing/2014/main" id="{00000000-0008-0000-0200-0000D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ご開店お祝い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19050</xdr:rowOff>
        </xdr:from>
        <xdr:to>
          <xdr:col>18</xdr:col>
          <xdr:colOff>457200</xdr:colOff>
          <xdr:row>10</xdr:row>
          <xdr:rowOff>257175</xdr:rowOff>
        </xdr:to>
        <xdr:sp macro="" textlink="">
          <xdr:nvSpPr>
            <xdr:cNvPr id="49374" name="Option Button 222" hidden="1">
              <a:extLst>
                <a:ext uri="{63B3BB69-23CF-44E3-9099-C40C66FF867C}">
                  <a14:compatExt spid="_x0000_s49374"/>
                </a:ext>
                <a:ext uri="{FF2B5EF4-FFF2-40B4-BE49-F238E27FC236}">
                  <a16:creationId xmlns:a16="http://schemas.microsoft.com/office/drawing/2014/main" id="{00000000-0008-0000-0200-0000D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お誕生日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11</xdr:row>
          <xdr:rowOff>9525</xdr:rowOff>
        </xdr:from>
        <xdr:to>
          <xdr:col>14</xdr:col>
          <xdr:colOff>238125</xdr:colOff>
          <xdr:row>11</xdr:row>
          <xdr:rowOff>247650</xdr:rowOff>
        </xdr:to>
        <xdr:sp macro="" textlink="">
          <xdr:nvSpPr>
            <xdr:cNvPr id="49375" name="Option Button 223" hidden="1">
              <a:extLst>
                <a:ext uri="{63B3BB69-23CF-44E3-9099-C40C66FF867C}">
                  <a14:compatExt spid="_x0000_s49375"/>
                </a:ext>
                <a:ext uri="{FF2B5EF4-FFF2-40B4-BE49-F238E27FC236}">
                  <a16:creationId xmlns:a16="http://schemas.microsoft.com/office/drawing/2014/main" id="{00000000-0008-0000-0200-0000D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8</xdr:col>
      <xdr:colOff>285749</xdr:colOff>
      <xdr:row>20</xdr:row>
      <xdr:rowOff>238125</xdr:rowOff>
    </xdr:from>
    <xdr:to>
      <xdr:col>10</xdr:col>
      <xdr:colOff>9524</xdr:colOff>
      <xdr:row>21</xdr:row>
      <xdr:rowOff>228601</xdr:rowOff>
    </xdr:to>
    <xdr:sp macro="" textlink="">
      <xdr:nvSpPr>
        <xdr:cNvPr id="28" name="四角形: 角を丸くする 27">
          <a:hlinkClick xmlns:r="http://schemas.openxmlformats.org/officeDocument/2006/relationships" r:id="rId8"/>
          <a:extLst>
            <a:ext uri="{FF2B5EF4-FFF2-40B4-BE49-F238E27FC236}">
              <a16:creationId xmlns:a16="http://schemas.microsoft.com/office/drawing/2014/main" id="{DE4E2D39-1C33-404E-B250-971ADBEA215E}"/>
            </a:ext>
          </a:extLst>
        </xdr:cNvPr>
        <xdr:cNvSpPr/>
      </xdr:nvSpPr>
      <xdr:spPr>
        <a:xfrm>
          <a:off x="4972049" y="5819775"/>
          <a:ext cx="923925" cy="257176"/>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お支払い</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16</xdr:col>
      <xdr:colOff>552451</xdr:colOff>
      <xdr:row>12</xdr:row>
      <xdr:rowOff>171450</xdr:rowOff>
    </xdr:from>
    <xdr:to>
      <xdr:col>19</xdr:col>
      <xdr:colOff>19050</xdr:colOff>
      <xdr:row>13</xdr:row>
      <xdr:rowOff>219075</xdr:rowOff>
    </xdr:to>
    <xdr:sp macro="" textlink="">
      <xdr:nvSpPr>
        <xdr:cNvPr id="29" name="四角形: 角を丸くする 28">
          <a:hlinkClick xmlns:r="http://schemas.openxmlformats.org/officeDocument/2006/relationships" r:id="rId9"/>
          <a:extLst>
            <a:ext uri="{FF2B5EF4-FFF2-40B4-BE49-F238E27FC236}">
              <a16:creationId xmlns:a16="http://schemas.microsoft.com/office/drawing/2014/main" id="{7E040A11-FD9C-4686-8603-2232DDED162C}"/>
            </a:ext>
          </a:extLst>
        </xdr:cNvPr>
        <xdr:cNvSpPr/>
      </xdr:nvSpPr>
      <xdr:spPr>
        <a:xfrm>
          <a:off x="10639426" y="3619500"/>
          <a:ext cx="1266824" cy="3143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お届けまでの流れ</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371474</xdr:colOff>
      <xdr:row>1</xdr:row>
      <xdr:rowOff>219075</xdr:rowOff>
    </xdr:from>
    <xdr:to>
      <xdr:col>10</xdr:col>
      <xdr:colOff>0</xdr:colOff>
      <xdr:row>2</xdr:row>
      <xdr:rowOff>228600</xdr:rowOff>
    </xdr:to>
    <xdr:sp macro="" textlink="">
      <xdr:nvSpPr>
        <xdr:cNvPr id="30" name="四角形: 角を丸くする 29">
          <a:hlinkClick xmlns:r="http://schemas.openxmlformats.org/officeDocument/2006/relationships" r:id="rId10"/>
          <a:extLst>
            <a:ext uri="{FF2B5EF4-FFF2-40B4-BE49-F238E27FC236}">
              <a16:creationId xmlns:a16="http://schemas.microsoft.com/office/drawing/2014/main" id="{B504A8E0-38D3-473A-8C29-2D5D28C6C2BB}"/>
            </a:ext>
          </a:extLst>
        </xdr:cNvPr>
        <xdr:cNvSpPr/>
      </xdr:nvSpPr>
      <xdr:spPr>
        <a:xfrm>
          <a:off x="5057774" y="733425"/>
          <a:ext cx="828676"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伝票</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18</xdr:col>
      <xdr:colOff>419098</xdr:colOff>
      <xdr:row>78</xdr:row>
      <xdr:rowOff>171450</xdr:rowOff>
    </xdr:from>
    <xdr:to>
      <xdr:col>20</xdr:col>
      <xdr:colOff>19049</xdr:colOff>
      <xdr:row>79</xdr:row>
      <xdr:rowOff>180975</xdr:rowOff>
    </xdr:to>
    <xdr:sp macro="" textlink="">
      <xdr:nvSpPr>
        <xdr:cNvPr id="33" name="四角形: 角を丸くする 32">
          <a:hlinkClick xmlns:r="http://schemas.openxmlformats.org/officeDocument/2006/relationships" r:id="rId11"/>
          <a:extLst>
            <a:ext uri="{FF2B5EF4-FFF2-40B4-BE49-F238E27FC236}">
              <a16:creationId xmlns:a16="http://schemas.microsoft.com/office/drawing/2014/main" id="{96A08D6B-4B27-4277-BBE5-05F6B50A2FBD}"/>
            </a:ext>
          </a:extLst>
        </xdr:cNvPr>
        <xdr:cNvSpPr/>
      </xdr:nvSpPr>
      <xdr:spPr>
        <a:xfrm>
          <a:off x="11106148" y="21221700"/>
          <a:ext cx="800101"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サンプル</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72</xdr:row>
          <xdr:rowOff>0</xdr:rowOff>
        </xdr:from>
        <xdr:to>
          <xdr:col>20</xdr:col>
          <xdr:colOff>0</xdr:colOff>
          <xdr:row>75</xdr:row>
          <xdr:rowOff>0</xdr:rowOff>
        </xdr:to>
        <xdr:sp macro="" textlink="">
          <xdr:nvSpPr>
            <xdr:cNvPr id="49384" name="Group Box 232" hidden="1">
              <a:extLst>
                <a:ext uri="{63B3BB69-23CF-44E3-9099-C40C66FF867C}">
                  <a14:compatExt spid="_x0000_s49384"/>
                </a:ext>
                <a:ext uri="{FF2B5EF4-FFF2-40B4-BE49-F238E27FC236}">
                  <a16:creationId xmlns:a16="http://schemas.microsoft.com/office/drawing/2014/main" id="{00000000-0008-0000-0200-0000E8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72</xdr:row>
          <xdr:rowOff>47625</xdr:rowOff>
        </xdr:from>
        <xdr:to>
          <xdr:col>15</xdr:col>
          <xdr:colOff>381000</xdr:colOff>
          <xdr:row>73</xdr:row>
          <xdr:rowOff>19050</xdr:rowOff>
        </xdr:to>
        <xdr:sp macro="" textlink="">
          <xdr:nvSpPr>
            <xdr:cNvPr id="49385" name="Option Button 233" hidden="1">
              <a:extLst>
                <a:ext uri="{63B3BB69-23CF-44E3-9099-C40C66FF867C}">
                  <a14:compatExt spid="_x0000_s49385"/>
                </a:ext>
                <a:ext uri="{FF2B5EF4-FFF2-40B4-BE49-F238E27FC236}">
                  <a16:creationId xmlns:a16="http://schemas.microsoft.com/office/drawing/2014/main" id="{00000000-0008-0000-0200-0000E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73</xdr:row>
          <xdr:rowOff>9525</xdr:rowOff>
        </xdr:from>
        <xdr:to>
          <xdr:col>19</xdr:col>
          <xdr:colOff>47625</xdr:colOff>
          <xdr:row>73</xdr:row>
          <xdr:rowOff>247650</xdr:rowOff>
        </xdr:to>
        <xdr:sp macro="" textlink="">
          <xdr:nvSpPr>
            <xdr:cNvPr id="49386" name="Option Button 234" hidden="1">
              <a:extLst>
                <a:ext uri="{63B3BB69-23CF-44E3-9099-C40C66FF867C}">
                  <a14:compatExt spid="_x0000_s49386"/>
                </a:ext>
                <a:ext uri="{FF2B5EF4-FFF2-40B4-BE49-F238E27FC236}">
                  <a16:creationId xmlns:a16="http://schemas.microsoft.com/office/drawing/2014/main" id="{00000000-0008-0000-0200-0000E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代筆依頼（メッセージを下にご入力ください）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73</xdr:row>
          <xdr:rowOff>247650</xdr:rowOff>
        </xdr:from>
        <xdr:to>
          <xdr:col>19</xdr:col>
          <xdr:colOff>47625</xdr:colOff>
          <xdr:row>74</xdr:row>
          <xdr:rowOff>219075</xdr:rowOff>
        </xdr:to>
        <xdr:sp macro="" textlink="">
          <xdr:nvSpPr>
            <xdr:cNvPr id="49387" name="Option Button 235" hidden="1">
              <a:extLst>
                <a:ext uri="{63B3BB69-23CF-44E3-9099-C40C66FF867C}">
                  <a14:compatExt spid="_x0000_s49387"/>
                </a:ext>
                <a:ext uri="{FF2B5EF4-FFF2-40B4-BE49-F238E27FC236}">
                  <a16:creationId xmlns:a16="http://schemas.microsoft.com/office/drawing/2014/main" id="{00000000-0008-0000-0200-0000E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お客様ご用意（納品3日前までに郵送でお送りください）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1009650</xdr:colOff>
          <xdr:row>22</xdr:row>
          <xdr:rowOff>0</xdr:rowOff>
        </xdr:from>
        <xdr:to>
          <xdr:col>10</xdr:col>
          <xdr:colOff>0</xdr:colOff>
          <xdr:row>24</xdr:row>
          <xdr:rowOff>0</xdr:rowOff>
        </xdr:to>
        <xdr:sp macro="" textlink="">
          <xdr:nvSpPr>
            <xdr:cNvPr id="49389" name="Group Box 237" hidden="1">
              <a:extLst>
                <a:ext uri="{63B3BB69-23CF-44E3-9099-C40C66FF867C}">
                  <a14:compatExt spid="_x0000_s49389"/>
                </a:ext>
                <a:ext uri="{FF2B5EF4-FFF2-40B4-BE49-F238E27FC236}">
                  <a16:creationId xmlns:a16="http://schemas.microsoft.com/office/drawing/2014/main" id="{00000000-0008-0000-0200-0000ED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9525</xdr:rowOff>
        </xdr:from>
        <xdr:to>
          <xdr:col>4</xdr:col>
          <xdr:colOff>381000</xdr:colOff>
          <xdr:row>22</xdr:row>
          <xdr:rowOff>247650</xdr:rowOff>
        </xdr:to>
        <xdr:sp macro="" textlink="">
          <xdr:nvSpPr>
            <xdr:cNvPr id="49390" name="Option Button 238" hidden="1">
              <a:extLst>
                <a:ext uri="{63B3BB69-23CF-44E3-9099-C40C66FF867C}">
                  <a14:compatExt spid="_x0000_s49390"/>
                </a:ext>
                <a:ext uri="{FF2B5EF4-FFF2-40B4-BE49-F238E27FC236}">
                  <a16:creationId xmlns:a16="http://schemas.microsoft.com/office/drawing/2014/main" id="{00000000-0008-0000-0200-0000E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22</xdr:row>
          <xdr:rowOff>9525</xdr:rowOff>
        </xdr:from>
        <xdr:to>
          <xdr:col>7</xdr:col>
          <xdr:colOff>485775</xdr:colOff>
          <xdr:row>22</xdr:row>
          <xdr:rowOff>247650</xdr:rowOff>
        </xdr:to>
        <xdr:sp macro="" textlink="">
          <xdr:nvSpPr>
            <xdr:cNvPr id="49391" name="Option Button 239" hidden="1">
              <a:extLst>
                <a:ext uri="{63B3BB69-23CF-44E3-9099-C40C66FF867C}">
                  <a14:compatExt spid="_x0000_s49391"/>
                </a:ext>
                <a:ext uri="{FF2B5EF4-FFF2-40B4-BE49-F238E27FC236}">
                  <a16:creationId xmlns:a16="http://schemas.microsoft.com/office/drawing/2014/main" id="{00000000-0008-0000-0200-0000E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9525</xdr:rowOff>
        </xdr:from>
        <xdr:to>
          <xdr:col>5</xdr:col>
          <xdr:colOff>28575</xdr:colOff>
          <xdr:row>23</xdr:row>
          <xdr:rowOff>247650</xdr:rowOff>
        </xdr:to>
        <xdr:sp macro="" textlink="">
          <xdr:nvSpPr>
            <xdr:cNvPr id="49392" name="Option Button 240" hidden="1">
              <a:extLst>
                <a:ext uri="{63B3BB69-23CF-44E3-9099-C40C66FF867C}">
                  <a14:compatExt spid="_x0000_s49392"/>
                </a:ext>
                <a:ext uri="{FF2B5EF4-FFF2-40B4-BE49-F238E27FC236}">
                  <a16:creationId xmlns:a16="http://schemas.microsoft.com/office/drawing/2014/main" id="{00000000-0008-0000-0200-0000F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請求書（メール送付）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23</xdr:row>
          <xdr:rowOff>9525</xdr:rowOff>
        </xdr:from>
        <xdr:to>
          <xdr:col>7</xdr:col>
          <xdr:colOff>485775</xdr:colOff>
          <xdr:row>23</xdr:row>
          <xdr:rowOff>247650</xdr:rowOff>
        </xdr:to>
        <xdr:sp macro="" textlink="">
          <xdr:nvSpPr>
            <xdr:cNvPr id="49393" name="Option Button 241" hidden="1">
              <a:extLst>
                <a:ext uri="{63B3BB69-23CF-44E3-9099-C40C66FF867C}">
                  <a14:compatExt spid="_x0000_s49393"/>
                </a:ext>
                <a:ext uri="{FF2B5EF4-FFF2-40B4-BE49-F238E27FC236}">
                  <a16:creationId xmlns:a16="http://schemas.microsoft.com/office/drawing/2014/main" id="{00000000-0008-0000-0200-0000F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請求書（郵送）</a:t>
              </a:r>
            </a:p>
          </xdr:txBody>
        </xdr:sp>
        <xdr:clientData/>
      </xdr:twoCellAnchor>
    </mc:Choice>
    <mc:Fallback/>
  </mc:AlternateContent>
  <xdr:twoCellAnchor>
    <xdr:from>
      <xdr:col>8</xdr:col>
      <xdr:colOff>457200</xdr:colOff>
      <xdr:row>71</xdr:row>
      <xdr:rowOff>209550</xdr:rowOff>
    </xdr:from>
    <xdr:to>
      <xdr:col>9</xdr:col>
      <xdr:colOff>581026</xdr:colOff>
      <xdr:row>72</xdr:row>
      <xdr:rowOff>219075</xdr:rowOff>
    </xdr:to>
    <xdr:sp macro="" textlink="">
      <xdr:nvSpPr>
        <xdr:cNvPr id="7" name="四角形: 角を丸くする 6">
          <a:hlinkClick xmlns:r="http://schemas.openxmlformats.org/officeDocument/2006/relationships" r:id="rId12"/>
          <a:extLst>
            <a:ext uri="{FF2B5EF4-FFF2-40B4-BE49-F238E27FC236}">
              <a16:creationId xmlns:a16="http://schemas.microsoft.com/office/drawing/2014/main" id="{889B678C-A5D5-4ED8-ACEF-A9E4E71BE5F4}"/>
            </a:ext>
          </a:extLst>
        </xdr:cNvPr>
        <xdr:cNvSpPr/>
      </xdr:nvSpPr>
      <xdr:spPr>
        <a:xfrm>
          <a:off x="5143500" y="19392900"/>
          <a:ext cx="723901"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166910</xdr:colOff>
      <xdr:row>74</xdr:row>
      <xdr:rowOff>38169</xdr:rowOff>
    </xdr:from>
    <xdr:to>
      <xdr:col>5</xdr:col>
      <xdr:colOff>279219</xdr:colOff>
      <xdr:row>76</xdr:row>
      <xdr:rowOff>41568</xdr:rowOff>
    </xdr:to>
    <xdr:pic>
      <xdr:nvPicPr>
        <xdr:cNvPr id="8" name="図 7">
          <a:extLst>
            <a:ext uri="{FF2B5EF4-FFF2-40B4-BE49-F238E27FC236}">
              <a16:creationId xmlns:a16="http://schemas.microsoft.com/office/drawing/2014/main" id="{57010975-66BB-4161-95B2-2846C68E737B}"/>
            </a:ext>
          </a:extLst>
        </xdr:cNvPr>
        <xdr:cNvPicPr>
          <a:picLocks noChangeAspect="1"/>
        </xdr:cNvPicPr>
      </xdr:nvPicPr>
      <xdr:blipFill>
        <a:blip xmlns:r="http://schemas.openxmlformats.org/officeDocument/2006/relationships" r:embed="rId13"/>
        <a:stretch>
          <a:fillRect/>
        </a:stretch>
      </xdr:blipFill>
      <xdr:spPr>
        <a:xfrm>
          <a:off x="7948835" y="19488219"/>
          <a:ext cx="1083859" cy="536799"/>
        </a:xfrm>
        <a:prstGeom prst="rect">
          <a:avLst/>
        </a:prstGeom>
        <a:ln>
          <a:solidFill>
            <a:schemeClr val="tx1">
              <a:lumMod val="50000"/>
              <a:lumOff val="50000"/>
            </a:schemeClr>
          </a:solidFill>
        </a:ln>
      </xdr:spPr>
    </xdr:pic>
    <xdr:clientData/>
  </xdr:twoCellAnchor>
  <xdr:twoCellAnchor>
    <xdr:from>
      <xdr:col>6</xdr:col>
      <xdr:colOff>131158</xdr:colOff>
      <xdr:row>74</xdr:row>
      <xdr:rowOff>28834</xdr:rowOff>
    </xdr:from>
    <xdr:to>
      <xdr:col>8</xdr:col>
      <xdr:colOff>183174</xdr:colOff>
      <xdr:row>76</xdr:row>
      <xdr:rowOff>48608</xdr:rowOff>
    </xdr:to>
    <xdr:pic>
      <xdr:nvPicPr>
        <xdr:cNvPr id="12" name="図 11">
          <a:extLst>
            <a:ext uri="{FF2B5EF4-FFF2-40B4-BE49-F238E27FC236}">
              <a16:creationId xmlns:a16="http://schemas.microsoft.com/office/drawing/2014/main" id="{CE6D2CFC-DCB2-4E45-B9CD-D881EE676918}"/>
            </a:ext>
          </a:extLst>
        </xdr:cNvPr>
        <xdr:cNvPicPr>
          <a:picLocks noChangeAspect="1"/>
        </xdr:cNvPicPr>
      </xdr:nvPicPr>
      <xdr:blipFill>
        <a:blip xmlns:r="http://schemas.openxmlformats.org/officeDocument/2006/relationships" r:embed="rId14"/>
        <a:stretch>
          <a:fillRect/>
        </a:stretch>
      </xdr:blipFill>
      <xdr:spPr>
        <a:xfrm>
          <a:off x="9370408" y="19478884"/>
          <a:ext cx="1023566" cy="553174"/>
        </a:xfrm>
        <a:prstGeom prst="rect">
          <a:avLst/>
        </a:prstGeom>
        <a:ln>
          <a:solidFill>
            <a:schemeClr val="tx1">
              <a:lumMod val="50000"/>
              <a:lumOff val="50000"/>
            </a:schemeClr>
          </a:solidFill>
        </a:ln>
      </xdr:spPr>
    </xdr:pic>
    <xdr:clientData/>
  </xdr:twoCellAnchor>
  <mc:AlternateContent xmlns:mc="http://schemas.openxmlformats.org/markup-compatibility/2006">
    <mc:Choice xmlns:a14="http://schemas.microsoft.com/office/drawing/2010/main" Requires="a14">
      <xdr:twoCellAnchor editAs="oneCell">
        <xdr:from>
          <xdr:col>3</xdr:col>
          <xdr:colOff>0</xdr:colOff>
          <xdr:row>73</xdr:row>
          <xdr:rowOff>0</xdr:rowOff>
        </xdr:from>
        <xdr:to>
          <xdr:col>10</xdr:col>
          <xdr:colOff>0</xdr:colOff>
          <xdr:row>77</xdr:row>
          <xdr:rowOff>0</xdr:rowOff>
        </xdr:to>
        <xdr:sp macro="" textlink="">
          <xdr:nvSpPr>
            <xdr:cNvPr id="49408" name="Group Box 256" hidden="1">
              <a:extLst>
                <a:ext uri="{63B3BB69-23CF-44E3-9099-C40C66FF867C}">
                  <a14:compatExt spid="_x0000_s49408"/>
                </a:ext>
                <a:ext uri="{FF2B5EF4-FFF2-40B4-BE49-F238E27FC236}">
                  <a16:creationId xmlns:a16="http://schemas.microsoft.com/office/drawing/2014/main" id="{00000000-0008-0000-0200-000000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73</xdr:row>
          <xdr:rowOff>38100</xdr:rowOff>
        </xdr:from>
        <xdr:to>
          <xdr:col>5</xdr:col>
          <xdr:colOff>257175</xdr:colOff>
          <xdr:row>74</xdr:row>
          <xdr:rowOff>9525</xdr:rowOff>
        </xdr:to>
        <xdr:sp macro="" textlink="">
          <xdr:nvSpPr>
            <xdr:cNvPr id="49409" name="Option Button 257" hidden="1">
              <a:extLst>
                <a:ext uri="{63B3BB69-23CF-44E3-9099-C40C66FF867C}">
                  <a14:compatExt spid="_x0000_s49409"/>
                </a:ext>
                <a:ext uri="{FF2B5EF4-FFF2-40B4-BE49-F238E27FC236}">
                  <a16:creationId xmlns:a16="http://schemas.microsoft.com/office/drawing/2014/main" id="{00000000-0008-0000-0200-00000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送り主名のみ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73</xdr:row>
          <xdr:rowOff>38100</xdr:rowOff>
        </xdr:from>
        <xdr:to>
          <xdr:col>8</xdr:col>
          <xdr:colOff>314325</xdr:colOff>
          <xdr:row>74</xdr:row>
          <xdr:rowOff>9525</xdr:rowOff>
        </xdr:to>
        <xdr:sp macro="" textlink="">
          <xdr:nvSpPr>
            <xdr:cNvPr id="49410" name="Option Button 258" hidden="1">
              <a:extLst>
                <a:ext uri="{63B3BB69-23CF-44E3-9099-C40C66FF867C}">
                  <a14:compatExt spid="_x0000_s49410"/>
                </a:ext>
                <a:ext uri="{FF2B5EF4-FFF2-40B4-BE49-F238E27FC236}">
                  <a16:creationId xmlns:a16="http://schemas.microsoft.com/office/drawing/2014/main" id="{00000000-0008-0000-0200-00000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お届け先も入れる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10</xdr:col>
          <xdr:colOff>0</xdr:colOff>
          <xdr:row>81</xdr:row>
          <xdr:rowOff>0</xdr:rowOff>
        </xdr:to>
        <xdr:sp macro="" textlink="">
          <xdr:nvSpPr>
            <xdr:cNvPr id="49411" name="Group Box 259" hidden="1">
              <a:extLst>
                <a:ext uri="{63B3BB69-23CF-44E3-9099-C40C66FF867C}">
                  <a14:compatExt spid="_x0000_s49411"/>
                </a:ext>
                <a:ext uri="{FF2B5EF4-FFF2-40B4-BE49-F238E27FC236}">
                  <a16:creationId xmlns:a16="http://schemas.microsoft.com/office/drawing/2014/main" id="{00000000-0008-0000-0200-000003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80</xdr:row>
          <xdr:rowOff>19050</xdr:rowOff>
        </xdr:from>
        <xdr:to>
          <xdr:col>4</xdr:col>
          <xdr:colOff>371475</xdr:colOff>
          <xdr:row>80</xdr:row>
          <xdr:rowOff>257175</xdr:rowOff>
        </xdr:to>
        <xdr:sp macro="" textlink="">
          <xdr:nvSpPr>
            <xdr:cNvPr id="49412" name="Option Button 260" hidden="1">
              <a:extLst>
                <a:ext uri="{63B3BB69-23CF-44E3-9099-C40C66FF867C}">
                  <a14:compatExt spid="_x0000_s49412"/>
                </a:ext>
                <a:ext uri="{FF2B5EF4-FFF2-40B4-BE49-F238E27FC236}">
                  <a16:creationId xmlns:a16="http://schemas.microsoft.com/office/drawing/2014/main" id="{00000000-0008-0000-0200-00000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0</xdr:rowOff>
        </xdr:from>
        <xdr:to>
          <xdr:col>10</xdr:col>
          <xdr:colOff>0</xdr:colOff>
          <xdr:row>80</xdr:row>
          <xdr:rowOff>0</xdr:rowOff>
        </xdr:to>
        <xdr:sp macro="" textlink="">
          <xdr:nvSpPr>
            <xdr:cNvPr id="49413" name="Group Box 261" hidden="1">
              <a:extLst>
                <a:ext uri="{63B3BB69-23CF-44E3-9099-C40C66FF867C}">
                  <a14:compatExt spid="_x0000_s49413"/>
                </a:ext>
                <a:ext uri="{FF2B5EF4-FFF2-40B4-BE49-F238E27FC236}">
                  <a16:creationId xmlns:a16="http://schemas.microsoft.com/office/drawing/2014/main" id="{00000000-0008-0000-0200-000005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77</xdr:row>
          <xdr:rowOff>9525</xdr:rowOff>
        </xdr:from>
        <xdr:to>
          <xdr:col>4</xdr:col>
          <xdr:colOff>371475</xdr:colOff>
          <xdr:row>77</xdr:row>
          <xdr:rowOff>247650</xdr:rowOff>
        </xdr:to>
        <xdr:sp macro="" textlink="">
          <xdr:nvSpPr>
            <xdr:cNvPr id="49414" name="Option Button 262" hidden="1">
              <a:extLst>
                <a:ext uri="{63B3BB69-23CF-44E3-9099-C40C66FF867C}">
                  <a14:compatExt spid="_x0000_s49414"/>
                </a:ext>
                <a:ext uri="{FF2B5EF4-FFF2-40B4-BE49-F238E27FC236}">
                  <a16:creationId xmlns:a16="http://schemas.microsoft.com/office/drawing/2014/main" id="{00000000-0008-0000-0200-00000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御祝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77</xdr:row>
          <xdr:rowOff>9525</xdr:rowOff>
        </xdr:from>
        <xdr:to>
          <xdr:col>6</xdr:col>
          <xdr:colOff>561975</xdr:colOff>
          <xdr:row>77</xdr:row>
          <xdr:rowOff>247650</xdr:rowOff>
        </xdr:to>
        <xdr:sp macro="" textlink="">
          <xdr:nvSpPr>
            <xdr:cNvPr id="49415" name="Option Button 263" hidden="1">
              <a:extLst>
                <a:ext uri="{63B3BB69-23CF-44E3-9099-C40C66FF867C}">
                  <a14:compatExt spid="_x0000_s49415"/>
                </a:ext>
                <a:ext uri="{FF2B5EF4-FFF2-40B4-BE49-F238E27FC236}">
                  <a16:creationId xmlns:a16="http://schemas.microsoft.com/office/drawing/2014/main" id="{00000000-0008-0000-0200-00000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Congratulations!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77</xdr:row>
          <xdr:rowOff>9525</xdr:rowOff>
        </xdr:from>
        <xdr:to>
          <xdr:col>9</xdr:col>
          <xdr:colOff>285750</xdr:colOff>
          <xdr:row>77</xdr:row>
          <xdr:rowOff>247650</xdr:rowOff>
        </xdr:to>
        <xdr:sp macro="" textlink="">
          <xdr:nvSpPr>
            <xdr:cNvPr id="49416" name="Option Button 264" hidden="1">
              <a:extLst>
                <a:ext uri="{63B3BB69-23CF-44E3-9099-C40C66FF867C}">
                  <a14:compatExt spid="_x0000_s49416"/>
                </a:ext>
                <a:ext uri="{FF2B5EF4-FFF2-40B4-BE49-F238E27FC236}">
                  <a16:creationId xmlns:a16="http://schemas.microsoft.com/office/drawing/2014/main" id="{00000000-0008-0000-0200-00000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御移転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78</xdr:row>
          <xdr:rowOff>9525</xdr:rowOff>
        </xdr:from>
        <xdr:to>
          <xdr:col>4</xdr:col>
          <xdr:colOff>371475</xdr:colOff>
          <xdr:row>78</xdr:row>
          <xdr:rowOff>247650</xdr:rowOff>
        </xdr:to>
        <xdr:sp macro="" textlink="">
          <xdr:nvSpPr>
            <xdr:cNvPr id="49417" name="Option Button 265" hidden="1">
              <a:extLst>
                <a:ext uri="{63B3BB69-23CF-44E3-9099-C40C66FF867C}">
                  <a14:compatExt spid="_x0000_s49417"/>
                </a:ext>
                <a:ext uri="{FF2B5EF4-FFF2-40B4-BE49-F238E27FC236}">
                  <a16:creationId xmlns:a16="http://schemas.microsoft.com/office/drawing/2014/main" id="{00000000-0008-0000-0200-00000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御就任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78</xdr:row>
          <xdr:rowOff>9525</xdr:rowOff>
        </xdr:from>
        <xdr:to>
          <xdr:col>6</xdr:col>
          <xdr:colOff>314325</xdr:colOff>
          <xdr:row>78</xdr:row>
          <xdr:rowOff>247650</xdr:rowOff>
        </xdr:to>
        <xdr:sp macro="" textlink="">
          <xdr:nvSpPr>
            <xdr:cNvPr id="49418" name="Option Button 266" hidden="1">
              <a:extLst>
                <a:ext uri="{63B3BB69-23CF-44E3-9099-C40C66FF867C}">
                  <a14:compatExt spid="_x0000_s49418"/>
                </a:ext>
                <a:ext uri="{FF2B5EF4-FFF2-40B4-BE49-F238E27FC236}">
                  <a16:creationId xmlns:a16="http://schemas.microsoft.com/office/drawing/2014/main" id="{00000000-0008-0000-0200-00000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78</xdr:row>
          <xdr:rowOff>9525</xdr:rowOff>
        </xdr:from>
        <xdr:to>
          <xdr:col>9</xdr:col>
          <xdr:colOff>409575</xdr:colOff>
          <xdr:row>78</xdr:row>
          <xdr:rowOff>247650</xdr:rowOff>
        </xdr:to>
        <xdr:sp macro="" textlink="">
          <xdr:nvSpPr>
            <xdr:cNvPr id="49419" name="Option Button 267" hidden="1">
              <a:extLst>
                <a:ext uri="{63B3BB69-23CF-44E3-9099-C40C66FF867C}">
                  <a14:compatExt spid="_x0000_s49419"/>
                </a:ext>
                <a:ext uri="{FF2B5EF4-FFF2-40B4-BE49-F238E27FC236}">
                  <a16:creationId xmlns:a16="http://schemas.microsoft.com/office/drawing/2014/main" id="{00000000-0008-0000-0200-00000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79</xdr:row>
          <xdr:rowOff>9525</xdr:rowOff>
        </xdr:from>
        <xdr:to>
          <xdr:col>4</xdr:col>
          <xdr:colOff>342900</xdr:colOff>
          <xdr:row>79</xdr:row>
          <xdr:rowOff>247650</xdr:rowOff>
        </xdr:to>
        <xdr:sp macro="" textlink="">
          <xdr:nvSpPr>
            <xdr:cNvPr id="49420" name="Option Button 268" hidden="1">
              <a:extLst>
                <a:ext uri="{63B3BB69-23CF-44E3-9099-C40C66FF867C}">
                  <a14:compatExt spid="_x0000_s49420"/>
                </a:ext>
                <a:ext uri="{FF2B5EF4-FFF2-40B4-BE49-F238E27FC236}">
                  <a16:creationId xmlns:a16="http://schemas.microsoft.com/office/drawing/2014/main" id="{00000000-0008-0000-0200-00000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80</xdr:row>
          <xdr:rowOff>19050</xdr:rowOff>
        </xdr:from>
        <xdr:to>
          <xdr:col>8</xdr:col>
          <xdr:colOff>485775</xdr:colOff>
          <xdr:row>80</xdr:row>
          <xdr:rowOff>257175</xdr:rowOff>
        </xdr:to>
        <xdr:sp macro="" textlink="">
          <xdr:nvSpPr>
            <xdr:cNvPr id="49421" name="Option Button 269" hidden="1">
              <a:extLst>
                <a:ext uri="{63B3BB69-23CF-44E3-9099-C40C66FF867C}">
                  <a14:compatExt spid="_x0000_s49421"/>
                </a:ext>
                <a:ext uri="{FF2B5EF4-FFF2-40B4-BE49-F238E27FC236}">
                  <a16:creationId xmlns:a16="http://schemas.microsoft.com/office/drawing/2014/main" id="{00000000-0008-0000-0200-00000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ロゴを入れる（PNGデータをお送りください）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106</xdr:row>
          <xdr:rowOff>38100</xdr:rowOff>
        </xdr:from>
        <xdr:to>
          <xdr:col>16</xdr:col>
          <xdr:colOff>57150</xdr:colOff>
          <xdr:row>106</xdr:row>
          <xdr:rowOff>238125</xdr:rowOff>
        </xdr:to>
        <xdr:sp macro="" textlink="">
          <xdr:nvSpPr>
            <xdr:cNvPr id="49422" name="Check Box 270" hidden="1">
              <a:extLst>
                <a:ext uri="{63B3BB69-23CF-44E3-9099-C40C66FF867C}">
                  <a14:compatExt spid="_x0000_s49422"/>
                </a:ext>
                <a:ext uri="{FF2B5EF4-FFF2-40B4-BE49-F238E27FC236}">
                  <a16:creationId xmlns:a16="http://schemas.microsoft.com/office/drawing/2014/main" id="{00000000-0008-0000-0200-00000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19</xdr:col>
      <xdr:colOff>209550</xdr:colOff>
      <xdr:row>107</xdr:row>
      <xdr:rowOff>114300</xdr:rowOff>
    </xdr:from>
    <xdr:to>
      <xdr:col>22</xdr:col>
      <xdr:colOff>19050</xdr:colOff>
      <xdr:row>108</xdr:row>
      <xdr:rowOff>104776</xdr:rowOff>
    </xdr:to>
    <xdr:sp macro="" textlink="">
      <xdr:nvSpPr>
        <xdr:cNvPr id="13" name="四角形: 角を丸くする 12">
          <a:hlinkClick xmlns:r="http://schemas.openxmlformats.org/officeDocument/2006/relationships" r:id="rId15"/>
          <a:extLst>
            <a:ext uri="{FF2B5EF4-FFF2-40B4-BE49-F238E27FC236}">
              <a16:creationId xmlns:a16="http://schemas.microsoft.com/office/drawing/2014/main" id="{659509F9-D5C9-4ED5-8568-0E81EA5C2A5B}"/>
            </a:ext>
          </a:extLst>
        </xdr:cNvPr>
        <xdr:cNvSpPr/>
      </xdr:nvSpPr>
      <xdr:spPr>
        <a:xfrm>
          <a:off x="11496675" y="28898850"/>
          <a:ext cx="1247775" cy="257176"/>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入力が完了したら</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1009650</xdr:colOff>
          <xdr:row>26</xdr:row>
          <xdr:rowOff>0</xdr:rowOff>
        </xdr:from>
        <xdr:to>
          <xdr:col>9</xdr:col>
          <xdr:colOff>600075</xdr:colOff>
          <xdr:row>27</xdr:row>
          <xdr:rowOff>0</xdr:rowOff>
        </xdr:to>
        <xdr:sp macro="" textlink="">
          <xdr:nvSpPr>
            <xdr:cNvPr id="49423" name="Group Box 271" hidden="1">
              <a:extLst>
                <a:ext uri="{63B3BB69-23CF-44E3-9099-C40C66FF867C}">
                  <a14:compatExt spid="_x0000_s49423"/>
                </a:ext>
                <a:ext uri="{FF2B5EF4-FFF2-40B4-BE49-F238E27FC236}">
                  <a16:creationId xmlns:a16="http://schemas.microsoft.com/office/drawing/2014/main" id="{00000000-0008-0000-0200-00000F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26</xdr:row>
          <xdr:rowOff>9525</xdr:rowOff>
        </xdr:from>
        <xdr:to>
          <xdr:col>4</xdr:col>
          <xdr:colOff>371475</xdr:colOff>
          <xdr:row>26</xdr:row>
          <xdr:rowOff>247650</xdr:rowOff>
        </xdr:to>
        <xdr:sp macro="" textlink="">
          <xdr:nvSpPr>
            <xdr:cNvPr id="49424" name="Option Button 272" hidden="1">
              <a:extLst>
                <a:ext uri="{63B3BB69-23CF-44E3-9099-C40C66FF867C}">
                  <a14:compatExt spid="_x0000_s49424"/>
                </a:ext>
                <a:ext uri="{FF2B5EF4-FFF2-40B4-BE49-F238E27FC236}">
                  <a16:creationId xmlns:a16="http://schemas.microsoft.com/office/drawing/2014/main" id="{00000000-0008-0000-0200-00001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9525</xdr:rowOff>
        </xdr:from>
        <xdr:to>
          <xdr:col>9</xdr:col>
          <xdr:colOff>361950</xdr:colOff>
          <xdr:row>26</xdr:row>
          <xdr:rowOff>247650</xdr:rowOff>
        </xdr:to>
        <xdr:sp macro="" textlink="">
          <xdr:nvSpPr>
            <xdr:cNvPr id="49425" name="Option Button 273" hidden="1">
              <a:extLst>
                <a:ext uri="{63B3BB69-23CF-44E3-9099-C40C66FF867C}">
                  <a14:compatExt spid="_x0000_s49425"/>
                </a:ext>
                <a:ext uri="{FF2B5EF4-FFF2-40B4-BE49-F238E27FC236}">
                  <a16:creationId xmlns:a16="http://schemas.microsoft.com/office/drawing/2014/main" id="{00000000-0008-0000-0200-00001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ご担当者様以外（送付先を備考欄にご入力ください）</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0</xdr:colOff>
          <xdr:row>29</xdr:row>
          <xdr:rowOff>0</xdr:rowOff>
        </xdr:to>
        <xdr:sp macro="" textlink="">
          <xdr:nvSpPr>
            <xdr:cNvPr id="90155" name="Group Box 43" hidden="1">
              <a:extLst>
                <a:ext uri="{63B3BB69-23CF-44E3-9099-C40C66FF867C}">
                  <a14:compatExt spid="_x0000_s90155"/>
                </a:ext>
                <a:ext uri="{FF2B5EF4-FFF2-40B4-BE49-F238E27FC236}">
                  <a16:creationId xmlns:a16="http://schemas.microsoft.com/office/drawing/2014/main" id="{00000000-0008-0000-0300-00002B60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19050</xdr:rowOff>
        </xdr:from>
        <xdr:to>
          <xdr:col>3</xdr:col>
          <xdr:colOff>981075</xdr:colOff>
          <xdr:row>28</xdr:row>
          <xdr:rowOff>0</xdr:rowOff>
        </xdr:to>
        <xdr:sp macro="" textlink="">
          <xdr:nvSpPr>
            <xdr:cNvPr id="90156" name="Option Button 44" hidden="1">
              <a:extLst>
                <a:ext uri="{63B3BB69-23CF-44E3-9099-C40C66FF867C}">
                  <a14:compatExt spid="_x0000_s90156"/>
                </a:ext>
                <a:ext uri="{FF2B5EF4-FFF2-40B4-BE49-F238E27FC236}">
                  <a16:creationId xmlns:a16="http://schemas.microsoft.com/office/drawing/2014/main" id="{00000000-0008-0000-0300-00002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1533525</xdr:colOff>
          <xdr:row>27</xdr:row>
          <xdr:rowOff>19050</xdr:rowOff>
        </xdr:from>
        <xdr:to>
          <xdr:col>3</xdr:col>
          <xdr:colOff>2400300</xdr:colOff>
          <xdr:row>28</xdr:row>
          <xdr:rowOff>0</xdr:rowOff>
        </xdr:to>
        <xdr:sp macro="" textlink="">
          <xdr:nvSpPr>
            <xdr:cNvPr id="90157" name="Option Button 45" hidden="1">
              <a:extLst>
                <a:ext uri="{63B3BB69-23CF-44E3-9099-C40C66FF867C}">
                  <a14:compatExt spid="_x0000_s90157"/>
                </a:ext>
                <a:ext uri="{FF2B5EF4-FFF2-40B4-BE49-F238E27FC236}">
                  <a16:creationId xmlns:a16="http://schemas.microsoft.com/office/drawing/2014/main" id="{00000000-0008-0000-0300-00002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事前振込み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257175</xdr:rowOff>
        </xdr:from>
        <xdr:to>
          <xdr:col>3</xdr:col>
          <xdr:colOff>1228725</xdr:colOff>
          <xdr:row>28</xdr:row>
          <xdr:rowOff>238125</xdr:rowOff>
        </xdr:to>
        <xdr:sp macro="" textlink="">
          <xdr:nvSpPr>
            <xdr:cNvPr id="90158" name="Option Button 46" hidden="1">
              <a:extLst>
                <a:ext uri="{63B3BB69-23CF-44E3-9099-C40C66FF867C}">
                  <a14:compatExt spid="_x0000_s90158"/>
                </a:ext>
                <a:ext uri="{FF2B5EF4-FFF2-40B4-BE49-F238E27FC236}">
                  <a16:creationId xmlns:a16="http://schemas.microsoft.com/office/drawing/2014/main" id="{00000000-0008-0000-0300-00002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請求書（メール送付）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1533525</xdr:colOff>
          <xdr:row>28</xdr:row>
          <xdr:rowOff>0</xdr:rowOff>
        </xdr:from>
        <xdr:to>
          <xdr:col>3</xdr:col>
          <xdr:colOff>2400300</xdr:colOff>
          <xdr:row>28</xdr:row>
          <xdr:rowOff>238125</xdr:rowOff>
        </xdr:to>
        <xdr:sp macro="" textlink="">
          <xdr:nvSpPr>
            <xdr:cNvPr id="90159" name="Option Button 47" hidden="1">
              <a:extLst>
                <a:ext uri="{63B3BB69-23CF-44E3-9099-C40C66FF867C}">
                  <a14:compatExt spid="_x0000_s90159"/>
                </a:ext>
                <a:ext uri="{FF2B5EF4-FFF2-40B4-BE49-F238E27FC236}">
                  <a16:creationId xmlns:a16="http://schemas.microsoft.com/office/drawing/2014/main" id="{00000000-0008-0000-0300-00002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請求書（郵送）</a:t>
              </a:r>
            </a:p>
          </xdr:txBody>
        </xdr:sp>
        <xdr:clientData fLocksWithSheet="0"/>
      </xdr:twoCellAnchor>
    </mc:Choice>
    <mc:Fallback/>
  </mc:AlternateContent>
  <xdr:twoCellAnchor>
    <xdr:from>
      <xdr:col>3</xdr:col>
      <xdr:colOff>2619375</xdr:colOff>
      <xdr:row>24</xdr:row>
      <xdr:rowOff>190500</xdr:rowOff>
    </xdr:from>
    <xdr:to>
      <xdr:col>5</xdr:col>
      <xdr:colOff>9525</xdr:colOff>
      <xdr:row>25</xdr:row>
      <xdr:rowOff>180976</xdr:rowOff>
    </xdr:to>
    <xdr:sp macro="" textlink="">
      <xdr:nvSpPr>
        <xdr:cNvPr id="6" name="四角形: 角を丸くする 5">
          <a:hlinkClick xmlns:r="http://schemas.openxmlformats.org/officeDocument/2006/relationships" r:id="rId1"/>
          <a:extLst>
            <a:ext uri="{FF2B5EF4-FFF2-40B4-BE49-F238E27FC236}">
              <a16:creationId xmlns:a16="http://schemas.microsoft.com/office/drawing/2014/main" id="{084EE1FA-10B3-4D61-9671-A8AF886E4090}"/>
            </a:ext>
          </a:extLst>
        </xdr:cNvPr>
        <xdr:cNvSpPr/>
      </xdr:nvSpPr>
      <xdr:spPr>
        <a:xfrm>
          <a:off x="4114800" y="6467475"/>
          <a:ext cx="809625" cy="257176"/>
        </a:xfrm>
        <a:prstGeom prst="roundRect">
          <a:avLst/>
        </a:prstGeom>
        <a:solidFill>
          <a:srgbClr val="00B050"/>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お支払い</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3</xdr:col>
      <xdr:colOff>2552700</xdr:colOff>
      <xdr:row>10</xdr:row>
      <xdr:rowOff>219075</xdr:rowOff>
    </xdr:from>
    <xdr:to>
      <xdr:col>4</xdr:col>
      <xdr:colOff>19051</xdr:colOff>
      <xdr:row>11</xdr:row>
      <xdr:rowOff>228600</xdr:rowOff>
    </xdr:to>
    <xdr:sp macro="" textlink="">
      <xdr:nvSpPr>
        <xdr:cNvPr id="7" name="四角形: 角を丸くする 6">
          <a:hlinkClick xmlns:r="http://schemas.openxmlformats.org/officeDocument/2006/relationships" r:id="rId2"/>
          <a:extLst>
            <a:ext uri="{FF2B5EF4-FFF2-40B4-BE49-F238E27FC236}">
              <a16:creationId xmlns:a16="http://schemas.microsoft.com/office/drawing/2014/main" id="{6CEBBA1B-D748-45AB-A788-EF865970112C}"/>
            </a:ext>
          </a:extLst>
        </xdr:cNvPr>
        <xdr:cNvSpPr/>
      </xdr:nvSpPr>
      <xdr:spPr>
        <a:xfrm>
          <a:off x="4048125" y="2762250"/>
          <a:ext cx="685801" cy="276225"/>
        </a:xfrm>
        <a:prstGeom prst="roundRect">
          <a:avLst/>
        </a:prstGeom>
        <a:solidFill>
          <a:srgbClr val="00B050"/>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アプリ</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9</xdr:col>
      <xdr:colOff>47625</xdr:colOff>
      <xdr:row>0</xdr:row>
      <xdr:rowOff>114300</xdr:rowOff>
    </xdr:from>
    <xdr:to>
      <xdr:col>9</xdr:col>
      <xdr:colOff>800100</xdr:colOff>
      <xdr:row>1</xdr:row>
      <xdr:rowOff>171450</xdr:rowOff>
    </xdr:to>
    <xdr:sp macro="" textlink="">
      <xdr:nvSpPr>
        <xdr:cNvPr id="3" name="四角形: 角を丸くする 2">
          <a:hlinkClick xmlns:r="http://schemas.openxmlformats.org/officeDocument/2006/relationships" r:id="rId3"/>
          <a:extLst>
            <a:ext uri="{FF2B5EF4-FFF2-40B4-BE49-F238E27FC236}">
              <a16:creationId xmlns:a16="http://schemas.microsoft.com/office/drawing/2014/main" id="{33B202EA-405B-472C-8FE5-F6593E277FF0}"/>
            </a:ext>
          </a:extLst>
        </xdr:cNvPr>
        <xdr:cNvSpPr/>
      </xdr:nvSpPr>
      <xdr:spPr>
        <a:xfrm>
          <a:off x="7258050" y="114300"/>
          <a:ext cx="752475" cy="314325"/>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参考画像</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16</xdr:col>
      <xdr:colOff>866776</xdr:colOff>
      <xdr:row>2</xdr:row>
      <xdr:rowOff>219075</xdr:rowOff>
    </xdr:from>
    <xdr:to>
      <xdr:col>16</xdr:col>
      <xdr:colOff>1676400</xdr:colOff>
      <xdr:row>4</xdr:row>
      <xdr:rowOff>0</xdr:rowOff>
    </xdr:to>
    <xdr:sp macro="" textlink="">
      <xdr:nvSpPr>
        <xdr:cNvPr id="5" name="四角形: 角を丸くする 4">
          <a:hlinkClick xmlns:r="http://schemas.openxmlformats.org/officeDocument/2006/relationships" r:id="rId4"/>
          <a:extLst>
            <a:ext uri="{FF2B5EF4-FFF2-40B4-BE49-F238E27FC236}">
              <a16:creationId xmlns:a16="http://schemas.microsoft.com/office/drawing/2014/main" id="{99CBAEAA-69E7-4FD9-81A3-3F0C61373DB7}"/>
            </a:ext>
          </a:extLst>
        </xdr:cNvPr>
        <xdr:cNvSpPr/>
      </xdr:nvSpPr>
      <xdr:spPr>
        <a:xfrm>
          <a:off x="10696576" y="733425"/>
          <a:ext cx="809624" cy="295275"/>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選択肢へ</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16</xdr:col>
      <xdr:colOff>857250</xdr:colOff>
      <xdr:row>13</xdr:row>
      <xdr:rowOff>219074</xdr:rowOff>
    </xdr:from>
    <xdr:to>
      <xdr:col>16</xdr:col>
      <xdr:colOff>1676400</xdr:colOff>
      <xdr:row>15</xdr:row>
      <xdr:rowOff>0</xdr:rowOff>
    </xdr:to>
    <xdr:sp macro="" textlink="">
      <xdr:nvSpPr>
        <xdr:cNvPr id="10" name="四角形: 角を丸くする 9">
          <a:hlinkClick xmlns:r="http://schemas.openxmlformats.org/officeDocument/2006/relationships" r:id="rId5"/>
          <a:extLst>
            <a:ext uri="{FF2B5EF4-FFF2-40B4-BE49-F238E27FC236}">
              <a16:creationId xmlns:a16="http://schemas.microsoft.com/office/drawing/2014/main" id="{23675D0B-64A5-4F4D-988F-2D288688353F}"/>
            </a:ext>
          </a:extLst>
        </xdr:cNvPr>
        <xdr:cNvSpPr/>
      </xdr:nvSpPr>
      <xdr:spPr>
        <a:xfrm>
          <a:off x="10687050" y="4333874"/>
          <a:ext cx="819150" cy="295276"/>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選択肢へ</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16</xdr:col>
      <xdr:colOff>857145</xdr:colOff>
      <xdr:row>24</xdr:row>
      <xdr:rowOff>228598</xdr:rowOff>
    </xdr:from>
    <xdr:to>
      <xdr:col>16</xdr:col>
      <xdr:colOff>1676401</xdr:colOff>
      <xdr:row>26</xdr:row>
      <xdr:rowOff>0</xdr:rowOff>
    </xdr:to>
    <xdr:sp macro="" textlink="">
      <xdr:nvSpPr>
        <xdr:cNvPr id="11" name="四角形: 角を丸くする 10">
          <a:hlinkClick xmlns:r="http://schemas.openxmlformats.org/officeDocument/2006/relationships" r:id="rId6"/>
          <a:extLst>
            <a:ext uri="{FF2B5EF4-FFF2-40B4-BE49-F238E27FC236}">
              <a16:creationId xmlns:a16="http://schemas.microsoft.com/office/drawing/2014/main" id="{83C5291C-34E5-4930-8B37-E1373D5D4CCE}"/>
            </a:ext>
          </a:extLst>
        </xdr:cNvPr>
        <xdr:cNvSpPr/>
      </xdr:nvSpPr>
      <xdr:spPr>
        <a:xfrm>
          <a:off x="10686945" y="7429498"/>
          <a:ext cx="819256" cy="295277"/>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選択肢へ</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695325</xdr:colOff>
      <xdr:row>35</xdr:row>
      <xdr:rowOff>161926</xdr:rowOff>
    </xdr:from>
    <xdr:to>
      <xdr:col>9</xdr:col>
      <xdr:colOff>169699</xdr:colOff>
      <xdr:row>37</xdr:row>
      <xdr:rowOff>28979</xdr:rowOff>
    </xdr:to>
    <xdr:pic>
      <xdr:nvPicPr>
        <xdr:cNvPr id="12" name="図 11">
          <a:extLst>
            <a:ext uri="{FF2B5EF4-FFF2-40B4-BE49-F238E27FC236}">
              <a16:creationId xmlns:a16="http://schemas.microsoft.com/office/drawing/2014/main" id="{60D89017-B255-403F-A1F5-6D36125EE2B7}"/>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ackgroundRemoval t="9916" b="90717" l="1473" r="94291">
                      <a14:foregroundMark x1="59300" y1="91561" x2="57274" y2="91350"/>
                      <a14:foregroundMark x1="60958" y1="89873" x2="60958" y2="89873"/>
                      <a14:foregroundMark x1="94291" y1="20464" x2="90792" y2="29536"/>
                      <a14:foregroundMark x1="6630" y1="22363" x2="6446" y2="26160"/>
                      <a14:foregroundMark x1="2578" y1="25527" x2="2210" y2="27426"/>
                      <a14:foregroundMark x1="1473" y1="31646" x2="1842" y2="32489"/>
                    </a14:backgroundRemoval>
                  </a14:imgEffect>
                </a14:imgLayer>
              </a14:imgProps>
            </a:ext>
          </a:extLst>
        </a:blip>
        <a:stretch>
          <a:fillRect/>
        </a:stretch>
      </xdr:blipFill>
      <xdr:spPr>
        <a:xfrm>
          <a:off x="7048500" y="9448801"/>
          <a:ext cx="331624" cy="400453"/>
        </a:xfrm>
        <a:prstGeom prst="rect">
          <a:avLst/>
        </a:prstGeom>
      </xdr:spPr>
    </xdr:pic>
    <xdr:clientData/>
  </xdr:twoCellAnchor>
  <xdr:oneCellAnchor>
    <xdr:from>
      <xdr:col>9</xdr:col>
      <xdr:colOff>361950</xdr:colOff>
      <xdr:row>35</xdr:row>
      <xdr:rowOff>114300</xdr:rowOff>
    </xdr:from>
    <xdr:ext cx="581025" cy="581025"/>
    <xdr:pic>
      <xdr:nvPicPr>
        <xdr:cNvPr id="13" name="図 12">
          <a:extLst>
            <a:ext uri="{FF2B5EF4-FFF2-40B4-BE49-F238E27FC236}">
              <a16:creationId xmlns:a16="http://schemas.microsoft.com/office/drawing/2014/main" id="{3189FA20-AA28-4742-921C-714D466FB2C8}"/>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572375" y="9401175"/>
          <a:ext cx="581025" cy="581025"/>
        </a:xfrm>
        <a:prstGeom prst="rect">
          <a:avLst/>
        </a:prstGeom>
      </xdr:spPr>
    </xdr:pic>
    <xdr:clientData/>
  </xdr:oneCellAnchor>
  <xdr:twoCellAnchor>
    <xdr:from>
      <xdr:col>9</xdr:col>
      <xdr:colOff>38101</xdr:colOff>
      <xdr:row>15</xdr:row>
      <xdr:rowOff>133350</xdr:rowOff>
    </xdr:from>
    <xdr:to>
      <xdr:col>9</xdr:col>
      <xdr:colOff>809627</xdr:colOff>
      <xdr:row>16</xdr:row>
      <xdr:rowOff>142875</xdr:rowOff>
    </xdr:to>
    <xdr:sp macro="" textlink="">
      <xdr:nvSpPr>
        <xdr:cNvPr id="15" name="四角形: 角を丸くする 14">
          <a:hlinkClick xmlns:r="http://schemas.openxmlformats.org/officeDocument/2006/relationships" r:id="rId11"/>
          <a:extLst>
            <a:ext uri="{FF2B5EF4-FFF2-40B4-BE49-F238E27FC236}">
              <a16:creationId xmlns:a16="http://schemas.microsoft.com/office/drawing/2014/main" id="{9D7C0884-9451-17F9-0CE0-9EF22B0CAFC6}"/>
            </a:ext>
          </a:extLst>
        </xdr:cNvPr>
        <xdr:cNvSpPr/>
      </xdr:nvSpPr>
      <xdr:spPr>
        <a:xfrm>
          <a:off x="7248526" y="4086225"/>
          <a:ext cx="771526" cy="276225"/>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参考画像</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10</xdr:col>
          <xdr:colOff>0</xdr:colOff>
          <xdr:row>14</xdr:row>
          <xdr:rowOff>0</xdr:rowOff>
        </xdr:to>
        <xdr:sp macro="" textlink="">
          <xdr:nvSpPr>
            <xdr:cNvPr id="90338" name="Group Box 226" hidden="1">
              <a:extLst>
                <a:ext uri="{63B3BB69-23CF-44E3-9099-C40C66FF867C}">
                  <a14:compatExt spid="_x0000_s90338"/>
                </a:ext>
                <a:ext uri="{FF2B5EF4-FFF2-40B4-BE49-F238E27FC236}">
                  <a16:creationId xmlns:a16="http://schemas.microsoft.com/office/drawing/2014/main" id="{00000000-0008-0000-0300-0000E2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xdr:row>
          <xdr:rowOff>0</xdr:rowOff>
        </xdr:from>
        <xdr:to>
          <xdr:col>7</xdr:col>
          <xdr:colOff>857250</xdr:colOff>
          <xdr:row>4</xdr:row>
          <xdr:rowOff>238125</xdr:rowOff>
        </xdr:to>
        <xdr:sp macro="" textlink="">
          <xdr:nvSpPr>
            <xdr:cNvPr id="90340" name="Option Button 228" hidden="1">
              <a:extLst>
                <a:ext uri="{63B3BB69-23CF-44E3-9099-C40C66FF867C}">
                  <a14:compatExt spid="_x0000_s90340"/>
                </a:ext>
                <a:ext uri="{FF2B5EF4-FFF2-40B4-BE49-F238E27FC236}">
                  <a16:creationId xmlns:a16="http://schemas.microsoft.com/office/drawing/2014/main" id="{00000000-0008-0000-0300-0000E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0</xdr:rowOff>
        </xdr:from>
        <xdr:to>
          <xdr:col>7</xdr:col>
          <xdr:colOff>857250</xdr:colOff>
          <xdr:row>5</xdr:row>
          <xdr:rowOff>238125</xdr:rowOff>
        </xdr:to>
        <xdr:sp macro="" textlink="">
          <xdr:nvSpPr>
            <xdr:cNvPr id="90341" name="Option Button 229" hidden="1">
              <a:extLst>
                <a:ext uri="{63B3BB69-23CF-44E3-9099-C40C66FF867C}">
                  <a14:compatExt spid="_x0000_s90341"/>
                </a:ext>
                <a:ext uri="{FF2B5EF4-FFF2-40B4-BE49-F238E27FC236}">
                  <a16:creationId xmlns:a16="http://schemas.microsoft.com/office/drawing/2014/main" id="{00000000-0008-0000-0300-0000E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210cm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xdr:row>
          <xdr:rowOff>0</xdr:rowOff>
        </xdr:from>
        <xdr:to>
          <xdr:col>7</xdr:col>
          <xdr:colOff>857250</xdr:colOff>
          <xdr:row>6</xdr:row>
          <xdr:rowOff>238125</xdr:rowOff>
        </xdr:to>
        <xdr:sp macro="" textlink="">
          <xdr:nvSpPr>
            <xdr:cNvPr id="90342" name="Option Button 230" hidden="1">
              <a:extLst>
                <a:ext uri="{63B3BB69-23CF-44E3-9099-C40C66FF867C}">
                  <a14:compatExt spid="_x0000_s90342"/>
                </a:ext>
                <a:ext uri="{FF2B5EF4-FFF2-40B4-BE49-F238E27FC236}">
                  <a16:creationId xmlns:a16="http://schemas.microsoft.com/office/drawing/2014/main" id="{00000000-0008-0000-0300-0000E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230cm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xdr:row>
          <xdr:rowOff>0</xdr:rowOff>
        </xdr:from>
        <xdr:to>
          <xdr:col>7</xdr:col>
          <xdr:colOff>857250</xdr:colOff>
          <xdr:row>7</xdr:row>
          <xdr:rowOff>238125</xdr:rowOff>
        </xdr:to>
        <xdr:sp macro="" textlink="">
          <xdr:nvSpPr>
            <xdr:cNvPr id="90343" name="Option Button 231" hidden="1">
              <a:extLst>
                <a:ext uri="{63B3BB69-23CF-44E3-9099-C40C66FF867C}">
                  <a14:compatExt spid="_x0000_s90343"/>
                </a:ext>
                <a:ext uri="{FF2B5EF4-FFF2-40B4-BE49-F238E27FC236}">
                  <a16:creationId xmlns:a16="http://schemas.microsoft.com/office/drawing/2014/main" id="{00000000-0008-0000-0300-0000E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10</xdr:col>
          <xdr:colOff>0</xdr:colOff>
          <xdr:row>23</xdr:row>
          <xdr:rowOff>0</xdr:rowOff>
        </xdr:to>
        <xdr:sp macro="" textlink="">
          <xdr:nvSpPr>
            <xdr:cNvPr id="90344" name="Group Box 232" hidden="1">
              <a:extLst>
                <a:ext uri="{63B3BB69-23CF-44E3-9099-C40C66FF867C}">
                  <a14:compatExt spid="_x0000_s90344"/>
                </a:ext>
                <a:ext uri="{FF2B5EF4-FFF2-40B4-BE49-F238E27FC236}">
                  <a16:creationId xmlns:a16="http://schemas.microsoft.com/office/drawing/2014/main" id="{00000000-0008-0000-0300-0000E8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771525</xdr:colOff>
          <xdr:row>23</xdr:row>
          <xdr:rowOff>0</xdr:rowOff>
        </xdr:to>
        <xdr:sp macro="" textlink="">
          <xdr:nvSpPr>
            <xdr:cNvPr id="90345" name="Option Button 233" hidden="1">
              <a:extLst>
                <a:ext uri="{63B3BB69-23CF-44E3-9099-C40C66FF867C}">
                  <a14:compatExt spid="_x0000_s90345"/>
                </a:ext>
                <a:ext uri="{FF2B5EF4-FFF2-40B4-BE49-F238E27FC236}">
                  <a16:creationId xmlns:a16="http://schemas.microsoft.com/office/drawing/2014/main" id="{00000000-0008-0000-0300-0000E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ポインセチア（1鉢～）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9525</xdr:rowOff>
        </xdr:from>
        <xdr:to>
          <xdr:col>8</xdr:col>
          <xdr:colOff>371475</xdr:colOff>
          <xdr:row>19</xdr:row>
          <xdr:rowOff>247650</xdr:rowOff>
        </xdr:to>
        <xdr:sp macro="" textlink="">
          <xdr:nvSpPr>
            <xdr:cNvPr id="90346" name="Option Button 234" hidden="1">
              <a:extLst>
                <a:ext uri="{63B3BB69-23CF-44E3-9099-C40C66FF867C}">
                  <a14:compatExt spid="_x0000_s90346"/>
                </a:ext>
                <a:ext uri="{FF2B5EF4-FFF2-40B4-BE49-F238E27FC236}">
                  <a16:creationId xmlns:a16="http://schemas.microsoft.com/office/drawing/2014/main" id="{00000000-0008-0000-0300-0000E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布</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19050</xdr:rowOff>
        </xdr:from>
        <xdr:to>
          <xdr:col>8</xdr:col>
          <xdr:colOff>371475</xdr:colOff>
          <xdr:row>21</xdr:row>
          <xdr:rowOff>0</xdr:rowOff>
        </xdr:to>
        <xdr:sp macro="" textlink="">
          <xdr:nvSpPr>
            <xdr:cNvPr id="90347" name="Option Button 235" hidden="1">
              <a:extLst>
                <a:ext uri="{63B3BB69-23CF-44E3-9099-C40C66FF867C}">
                  <a14:compatExt spid="_x0000_s90347"/>
                </a:ext>
                <a:ext uri="{FF2B5EF4-FFF2-40B4-BE49-F238E27FC236}">
                  <a16:creationId xmlns:a16="http://schemas.microsoft.com/office/drawing/2014/main" id="{00000000-0008-0000-0300-0000E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BOX（3/4周）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19050</xdr:rowOff>
        </xdr:from>
        <xdr:to>
          <xdr:col>8</xdr:col>
          <xdr:colOff>676275</xdr:colOff>
          <xdr:row>22</xdr:row>
          <xdr:rowOff>0</xdr:rowOff>
        </xdr:to>
        <xdr:sp macro="" textlink="">
          <xdr:nvSpPr>
            <xdr:cNvPr id="90348" name="Option Button 236" hidden="1">
              <a:extLst>
                <a:ext uri="{63B3BB69-23CF-44E3-9099-C40C66FF867C}">
                  <a14:compatExt spid="_x0000_s90348"/>
                </a:ext>
                <a:ext uri="{FF2B5EF4-FFF2-40B4-BE49-F238E27FC236}">
                  <a16:creationId xmlns:a16="http://schemas.microsoft.com/office/drawing/2014/main" id="{00000000-0008-0000-0300-0000E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BOX（1周）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10</xdr:col>
          <xdr:colOff>0</xdr:colOff>
          <xdr:row>31</xdr:row>
          <xdr:rowOff>0</xdr:rowOff>
        </xdr:to>
        <xdr:sp macro="" textlink="">
          <xdr:nvSpPr>
            <xdr:cNvPr id="90352" name="Group Box 240" hidden="1">
              <a:extLst>
                <a:ext uri="{63B3BB69-23CF-44E3-9099-C40C66FF867C}">
                  <a14:compatExt spid="_x0000_s90352"/>
                </a:ext>
                <a:ext uri="{FF2B5EF4-FFF2-40B4-BE49-F238E27FC236}">
                  <a16:creationId xmlns:a16="http://schemas.microsoft.com/office/drawing/2014/main" id="{00000000-0008-0000-0300-0000F0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29</xdr:row>
          <xdr:rowOff>19050</xdr:rowOff>
        </xdr:from>
        <xdr:to>
          <xdr:col>7</xdr:col>
          <xdr:colOff>733425</xdr:colOff>
          <xdr:row>30</xdr:row>
          <xdr:rowOff>0</xdr:rowOff>
        </xdr:to>
        <xdr:sp macro="" textlink="">
          <xdr:nvSpPr>
            <xdr:cNvPr id="90353" name="Option Button 241" hidden="1">
              <a:extLst>
                <a:ext uri="{63B3BB69-23CF-44E3-9099-C40C66FF867C}">
                  <a14:compatExt spid="_x0000_s90353"/>
                </a:ext>
                <a:ext uri="{FF2B5EF4-FFF2-40B4-BE49-F238E27FC236}">
                  <a16:creationId xmlns:a16="http://schemas.microsoft.com/office/drawing/2014/main" id="{00000000-0008-0000-0300-0000F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30</xdr:row>
          <xdr:rowOff>9525</xdr:rowOff>
        </xdr:from>
        <xdr:to>
          <xdr:col>7</xdr:col>
          <xdr:colOff>733425</xdr:colOff>
          <xdr:row>30</xdr:row>
          <xdr:rowOff>247650</xdr:rowOff>
        </xdr:to>
        <xdr:sp macro="" textlink="">
          <xdr:nvSpPr>
            <xdr:cNvPr id="90354" name="Option Button 242" hidden="1">
              <a:extLst>
                <a:ext uri="{63B3BB69-23CF-44E3-9099-C40C66FF867C}">
                  <a14:compatExt spid="_x0000_s90354"/>
                </a:ext>
                <a:ext uri="{FF2B5EF4-FFF2-40B4-BE49-F238E27FC236}">
                  <a16:creationId xmlns:a16="http://schemas.microsoft.com/office/drawing/2014/main" id="{00000000-0008-0000-0300-0000F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fLocksWithSheet="0"/>
      </xdr:twoCellAnchor>
    </mc:Choice>
    <mc:Fallback/>
  </mc:AlternateContent>
  <xdr:twoCellAnchor editAs="oneCell">
    <xdr:from>
      <xdr:col>16</xdr:col>
      <xdr:colOff>390525</xdr:colOff>
      <xdr:row>4</xdr:row>
      <xdr:rowOff>95251</xdr:rowOff>
    </xdr:from>
    <xdr:to>
      <xdr:col>17</xdr:col>
      <xdr:colOff>120650</xdr:colOff>
      <xdr:row>11</xdr:row>
      <xdr:rowOff>161926</xdr:rowOff>
    </xdr:to>
    <xdr:pic>
      <xdr:nvPicPr>
        <xdr:cNvPr id="21" name="図 20">
          <a:extLst>
            <a:ext uri="{FF2B5EF4-FFF2-40B4-BE49-F238E27FC236}">
              <a16:creationId xmlns:a16="http://schemas.microsoft.com/office/drawing/2014/main" id="{639A893E-A96C-D073-7B39-73F360286681}"/>
            </a:ext>
          </a:extLst>
        </xdr:cNvPr>
        <xdr:cNvPicPr>
          <a:picLocks noChangeAspect="1"/>
        </xdr:cNvPicPr>
      </xdr:nvPicPr>
      <xdr:blipFill rotWithShape="1">
        <a:blip xmlns:r="http://schemas.openxmlformats.org/officeDocument/2006/relationships" r:embed="rId12" cstate="print">
          <a:extLst>
            <a:ext uri="{BEBA8EAE-BF5A-486C-A8C5-ECC9F3942E4B}">
              <a14:imgProps xmlns:a14="http://schemas.microsoft.com/office/drawing/2010/main">
                <a14:imgLayer r:embed="rId13">
                  <a14:imgEffect>
                    <a14:backgroundRemoval t="10000" b="90000" l="10000" r="90000"/>
                  </a14:imgEffect>
                </a14:imgLayer>
              </a14:imgProps>
            </a:ext>
            <a:ext uri="{28A0092B-C50C-407E-A947-70E740481C1C}">
              <a14:useLocalDpi xmlns:a14="http://schemas.microsoft.com/office/drawing/2010/main" val="0"/>
            </a:ext>
          </a:extLst>
        </a:blip>
        <a:srcRect t="15162" b="14079"/>
        <a:stretch>
          <a:fillRect/>
        </a:stretch>
      </xdr:blipFill>
      <xdr:spPr>
        <a:xfrm>
          <a:off x="10220325" y="1123951"/>
          <a:ext cx="1758950" cy="1866900"/>
        </a:xfrm>
        <a:prstGeom prst="rect">
          <a:avLst/>
        </a:prstGeom>
      </xdr:spPr>
    </xdr:pic>
    <xdr:clientData/>
  </xdr:twoCellAnchor>
  <xdr:twoCellAnchor>
    <xdr:from>
      <xdr:col>16</xdr:col>
      <xdr:colOff>390525</xdr:colOff>
      <xdr:row>15</xdr:row>
      <xdr:rowOff>76201</xdr:rowOff>
    </xdr:from>
    <xdr:to>
      <xdr:col>17</xdr:col>
      <xdr:colOff>120650</xdr:colOff>
      <xdr:row>23</xdr:row>
      <xdr:rowOff>9526</xdr:rowOff>
    </xdr:to>
    <xdr:grpSp>
      <xdr:nvGrpSpPr>
        <xdr:cNvPr id="45" name="グループ化 44">
          <a:extLst>
            <a:ext uri="{FF2B5EF4-FFF2-40B4-BE49-F238E27FC236}">
              <a16:creationId xmlns:a16="http://schemas.microsoft.com/office/drawing/2014/main" id="{10068E2A-2CB3-3646-16C5-746B19C3E105}"/>
            </a:ext>
          </a:extLst>
        </xdr:cNvPr>
        <xdr:cNvGrpSpPr/>
      </xdr:nvGrpSpPr>
      <xdr:grpSpPr>
        <a:xfrm>
          <a:off x="10220325" y="3933826"/>
          <a:ext cx="1758950" cy="1990725"/>
          <a:chOff x="10029825" y="4881281"/>
          <a:chExt cx="1758950" cy="1813917"/>
        </a:xfrm>
      </xdr:grpSpPr>
      <xdr:pic>
        <xdr:nvPicPr>
          <xdr:cNvPr id="38" name="図 37">
            <a:extLst>
              <a:ext uri="{FF2B5EF4-FFF2-40B4-BE49-F238E27FC236}">
                <a16:creationId xmlns:a16="http://schemas.microsoft.com/office/drawing/2014/main" id="{BEEB478D-3019-36E5-BA27-617E37710B58}"/>
              </a:ext>
            </a:extLst>
          </xdr:cNvPr>
          <xdr:cNvPicPr>
            <a:picLocks noChangeAspect="1"/>
          </xdr:cNvPicPr>
        </xdr:nvPicPr>
        <xdr:blipFill rotWithShape="1">
          <a:blip xmlns:r="http://schemas.openxmlformats.org/officeDocument/2006/relationships" r:embed="rId12" cstate="print">
            <a:extLst>
              <a:ext uri="{BEBA8EAE-BF5A-486C-A8C5-ECC9F3942E4B}">
                <a14:imgProps xmlns:a14="http://schemas.microsoft.com/office/drawing/2010/main">
                  <a14:imgLayer r:embed="rId13">
                    <a14:imgEffect>
                      <a14:backgroundRemoval t="10000" b="90000" l="10000" r="90000"/>
                    </a14:imgEffect>
                  </a14:imgLayer>
                </a14:imgProps>
              </a:ext>
              <a:ext uri="{28A0092B-C50C-407E-A947-70E740481C1C}">
                <a14:useLocalDpi xmlns:a14="http://schemas.microsoft.com/office/drawing/2010/main" val="0"/>
              </a:ext>
            </a:extLst>
          </a:blip>
          <a:srcRect t="16776" b="14474"/>
          <a:stretch>
            <a:fillRect/>
          </a:stretch>
        </xdr:blipFill>
        <xdr:spPr>
          <a:xfrm>
            <a:off x="10029825" y="4881281"/>
            <a:ext cx="1758950" cy="1813917"/>
          </a:xfrm>
          <a:prstGeom prst="rect">
            <a:avLst/>
          </a:prstGeom>
        </xdr:spPr>
      </xdr:pic>
      <xdr:grpSp>
        <xdr:nvGrpSpPr>
          <xdr:cNvPr id="43" name="グループ化 42">
            <a:extLst>
              <a:ext uri="{FF2B5EF4-FFF2-40B4-BE49-F238E27FC236}">
                <a16:creationId xmlns:a16="http://schemas.microsoft.com/office/drawing/2014/main" id="{30D7A6C6-7BBB-01A9-EB1B-4D2DB25D4C23}"/>
              </a:ext>
            </a:extLst>
          </xdr:cNvPr>
          <xdr:cNvGrpSpPr/>
        </xdr:nvGrpSpPr>
        <xdr:grpSpPr>
          <a:xfrm>
            <a:off x="10687049" y="5605246"/>
            <a:ext cx="485776" cy="747929"/>
            <a:chOff x="10687049" y="5090896"/>
            <a:chExt cx="485776" cy="747929"/>
          </a:xfrm>
        </xdr:grpSpPr>
        <xdr:pic>
          <xdr:nvPicPr>
            <xdr:cNvPr id="40" name="図 39">
              <a:extLst>
                <a:ext uri="{FF2B5EF4-FFF2-40B4-BE49-F238E27FC236}">
                  <a16:creationId xmlns:a16="http://schemas.microsoft.com/office/drawing/2014/main" id="{5826A634-3A08-7D8E-9E74-E3E699531731}"/>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687049" y="5605246"/>
              <a:ext cx="177839" cy="233579"/>
            </a:xfrm>
            <a:prstGeom prst="rect">
              <a:avLst/>
            </a:prstGeom>
          </xdr:spPr>
        </xdr:pic>
        <xdr:pic>
          <xdr:nvPicPr>
            <xdr:cNvPr id="41" name="図 40">
              <a:extLst>
                <a:ext uri="{FF2B5EF4-FFF2-40B4-BE49-F238E27FC236}">
                  <a16:creationId xmlns:a16="http://schemas.microsoft.com/office/drawing/2014/main" id="{81EB00E6-2FD7-EF07-581E-BE69AEBF0E5E}"/>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785436" y="5090896"/>
              <a:ext cx="177839" cy="233579"/>
            </a:xfrm>
            <a:prstGeom prst="rect">
              <a:avLst/>
            </a:prstGeom>
          </xdr:spPr>
        </xdr:pic>
        <xdr:pic>
          <xdr:nvPicPr>
            <xdr:cNvPr id="42" name="図 41">
              <a:extLst>
                <a:ext uri="{FF2B5EF4-FFF2-40B4-BE49-F238E27FC236}">
                  <a16:creationId xmlns:a16="http://schemas.microsoft.com/office/drawing/2014/main" id="{DA480A13-B969-2D18-5785-DA86DA31C488}"/>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994986" y="5319496"/>
              <a:ext cx="177839" cy="233579"/>
            </a:xfrm>
            <a:prstGeom prst="rect">
              <a:avLst/>
            </a:prstGeom>
          </xdr:spPr>
        </xdr:pic>
      </xdr:grpSp>
    </xdr:grpSp>
    <xdr:clientData/>
  </xdr:twoCellAnchor>
  <xdr:twoCellAnchor>
    <xdr:from>
      <xdr:col>16</xdr:col>
      <xdr:colOff>400050</xdr:colOff>
      <xdr:row>26</xdr:row>
      <xdr:rowOff>66673</xdr:rowOff>
    </xdr:from>
    <xdr:to>
      <xdr:col>17</xdr:col>
      <xdr:colOff>130175</xdr:colOff>
      <xdr:row>34</xdr:row>
      <xdr:rowOff>38099</xdr:rowOff>
    </xdr:to>
    <xdr:grpSp>
      <xdr:nvGrpSpPr>
        <xdr:cNvPr id="44" name="グループ化 43">
          <a:extLst>
            <a:ext uri="{FF2B5EF4-FFF2-40B4-BE49-F238E27FC236}">
              <a16:creationId xmlns:a16="http://schemas.microsoft.com/office/drawing/2014/main" id="{F0217614-4D93-B55D-ADB2-DA6EA7BA9816}"/>
            </a:ext>
          </a:extLst>
        </xdr:cNvPr>
        <xdr:cNvGrpSpPr/>
      </xdr:nvGrpSpPr>
      <xdr:grpSpPr>
        <a:xfrm>
          <a:off x="10229850" y="6753223"/>
          <a:ext cx="1758950" cy="2028826"/>
          <a:chOff x="9725025" y="11125198"/>
          <a:chExt cx="1758950" cy="2028826"/>
        </a:xfrm>
      </xdr:grpSpPr>
      <xdr:grpSp>
        <xdr:nvGrpSpPr>
          <xdr:cNvPr id="46" name="グループ化 45">
            <a:extLst>
              <a:ext uri="{FF2B5EF4-FFF2-40B4-BE49-F238E27FC236}">
                <a16:creationId xmlns:a16="http://schemas.microsoft.com/office/drawing/2014/main" id="{EB8488E8-32FD-0552-B252-7ECAE1F04D61}"/>
              </a:ext>
            </a:extLst>
          </xdr:cNvPr>
          <xdr:cNvGrpSpPr/>
        </xdr:nvGrpSpPr>
        <xdr:grpSpPr>
          <a:xfrm>
            <a:off x="9725025" y="11125198"/>
            <a:ext cx="1758950" cy="2028826"/>
            <a:chOff x="10029825" y="4855243"/>
            <a:chExt cx="1758950" cy="1848635"/>
          </a:xfrm>
        </xdr:grpSpPr>
        <xdr:pic>
          <xdr:nvPicPr>
            <xdr:cNvPr id="47" name="図 46">
              <a:extLst>
                <a:ext uri="{FF2B5EF4-FFF2-40B4-BE49-F238E27FC236}">
                  <a16:creationId xmlns:a16="http://schemas.microsoft.com/office/drawing/2014/main" id="{59DB79C4-392F-FB27-019F-11CA8FC7F8AA}"/>
                </a:ext>
              </a:extLst>
            </xdr:cNvPr>
            <xdr:cNvPicPr>
              <a:picLocks noChangeAspect="1"/>
            </xdr:cNvPicPr>
          </xdr:nvPicPr>
          <xdr:blipFill rotWithShape="1">
            <a:blip xmlns:r="http://schemas.openxmlformats.org/officeDocument/2006/relationships" r:embed="rId12" cstate="print">
              <a:extLst>
                <a:ext uri="{BEBA8EAE-BF5A-486C-A8C5-ECC9F3942E4B}">
                  <a14:imgProps xmlns:a14="http://schemas.microsoft.com/office/drawing/2010/main">
                    <a14:imgLayer r:embed="rId13">
                      <a14:imgEffect>
                        <a14:backgroundRemoval t="10000" b="90000" l="10000" r="90000"/>
                      </a14:imgEffect>
                    </a14:imgLayer>
                  </a14:imgProps>
                </a:ext>
                <a:ext uri="{28A0092B-C50C-407E-A947-70E740481C1C}">
                  <a14:useLocalDpi xmlns:a14="http://schemas.microsoft.com/office/drawing/2010/main" val="0"/>
                </a:ext>
              </a:extLst>
            </a:blip>
            <a:srcRect t="15789" b="14144"/>
            <a:stretch>
              <a:fillRect/>
            </a:stretch>
          </xdr:blipFill>
          <xdr:spPr>
            <a:xfrm>
              <a:off x="10029825" y="4855243"/>
              <a:ext cx="1758950" cy="1848635"/>
            </a:xfrm>
            <a:prstGeom prst="rect">
              <a:avLst/>
            </a:prstGeom>
          </xdr:spPr>
        </xdr:pic>
        <xdr:grpSp>
          <xdr:nvGrpSpPr>
            <xdr:cNvPr id="48" name="グループ化 47">
              <a:extLst>
                <a:ext uri="{FF2B5EF4-FFF2-40B4-BE49-F238E27FC236}">
                  <a16:creationId xmlns:a16="http://schemas.microsoft.com/office/drawing/2014/main" id="{76220112-8B85-17B5-3EC2-FBCEE0AB9071}"/>
                </a:ext>
              </a:extLst>
            </xdr:cNvPr>
            <xdr:cNvGrpSpPr/>
          </xdr:nvGrpSpPr>
          <xdr:grpSpPr>
            <a:xfrm>
              <a:off x="10687049" y="5605246"/>
              <a:ext cx="485776" cy="747929"/>
              <a:chOff x="10687049" y="5090896"/>
              <a:chExt cx="485776" cy="747929"/>
            </a:xfrm>
          </xdr:grpSpPr>
          <xdr:pic>
            <xdr:nvPicPr>
              <xdr:cNvPr id="49" name="図 48">
                <a:extLst>
                  <a:ext uri="{FF2B5EF4-FFF2-40B4-BE49-F238E27FC236}">
                    <a16:creationId xmlns:a16="http://schemas.microsoft.com/office/drawing/2014/main" id="{3C1BA924-FE99-FAB8-1FF3-D7C6E9D03DEC}"/>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687049" y="5605246"/>
                <a:ext cx="177839" cy="233579"/>
              </a:xfrm>
              <a:prstGeom prst="rect">
                <a:avLst/>
              </a:prstGeom>
            </xdr:spPr>
          </xdr:pic>
          <xdr:pic>
            <xdr:nvPicPr>
              <xdr:cNvPr id="50" name="図 49">
                <a:extLst>
                  <a:ext uri="{FF2B5EF4-FFF2-40B4-BE49-F238E27FC236}">
                    <a16:creationId xmlns:a16="http://schemas.microsoft.com/office/drawing/2014/main" id="{D98C676D-DF27-E85D-95E7-A6D61AC57C0E}"/>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785436" y="5090896"/>
                <a:ext cx="177839" cy="233579"/>
              </a:xfrm>
              <a:prstGeom prst="rect">
                <a:avLst/>
              </a:prstGeom>
            </xdr:spPr>
          </xdr:pic>
          <xdr:pic>
            <xdr:nvPicPr>
              <xdr:cNvPr id="51" name="図 50">
                <a:extLst>
                  <a:ext uri="{FF2B5EF4-FFF2-40B4-BE49-F238E27FC236}">
                    <a16:creationId xmlns:a16="http://schemas.microsoft.com/office/drawing/2014/main" id="{0CC2F0AF-871F-7EE3-0B69-FC4EC1BFF600}"/>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994986" y="5319496"/>
                <a:ext cx="177839" cy="233579"/>
              </a:xfrm>
              <a:prstGeom prst="rect">
                <a:avLst/>
              </a:prstGeom>
            </xdr:spPr>
          </xdr:pic>
        </xdr:grpSp>
      </xdr:grpSp>
      <xdr:pic>
        <xdr:nvPicPr>
          <xdr:cNvPr id="9" name="図 8">
            <a:extLst>
              <a:ext uri="{FF2B5EF4-FFF2-40B4-BE49-F238E27FC236}">
                <a16:creationId xmlns:a16="http://schemas.microsoft.com/office/drawing/2014/main" id="{65A93F7F-0D8B-4AA3-9B8E-B88C29C78B59}"/>
              </a:ext>
            </a:extLst>
          </xdr:cNvPr>
          <xdr:cNvPicPr>
            <a:picLocks noChangeAspect="1"/>
          </xdr:cNvPicPr>
        </xdr:nvPicPr>
        <xdr:blipFill rotWithShape="1">
          <a:blip xmlns:r="http://schemas.openxmlformats.org/officeDocument/2006/relationships" r:embed="rId16" cstate="print">
            <a:extLst>
              <a:ext uri="{BEBA8EAE-BF5A-486C-A8C5-ECC9F3942E4B}">
                <a14:imgProps xmlns:a14="http://schemas.microsoft.com/office/drawing/2010/main">
                  <a14:imgLayer r:embed="rId17">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887075" y="12296775"/>
            <a:ext cx="264160" cy="495300"/>
          </a:xfrm>
          <a:prstGeom prst="rect">
            <a:avLst/>
          </a:prstGeom>
        </xdr:spPr>
      </xdr:pic>
      <xdr:pic>
        <xdr:nvPicPr>
          <xdr:cNvPr id="14" name="図 13">
            <a:extLst>
              <a:ext uri="{FF2B5EF4-FFF2-40B4-BE49-F238E27FC236}">
                <a16:creationId xmlns:a16="http://schemas.microsoft.com/office/drawing/2014/main" id="{8FFAD450-F64F-41FE-BAE1-876E1C971769}"/>
              </a:ext>
            </a:extLst>
          </xdr:cNvPr>
          <xdr:cNvPicPr>
            <a:picLocks noChangeAspect="1"/>
          </xdr:cNvPicPr>
        </xdr:nvPicPr>
        <xdr:blipFill rotWithShape="1">
          <a:blip xmlns:r="http://schemas.openxmlformats.org/officeDocument/2006/relationships" r:embed="rId16" cstate="print">
            <a:extLst>
              <a:ext uri="{BEBA8EAE-BF5A-486C-A8C5-ECC9F3942E4B}">
                <a14:imgProps xmlns:a14="http://schemas.microsoft.com/office/drawing/2010/main">
                  <a14:imgLayer r:embed="rId17">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591800" y="12458700"/>
            <a:ext cx="264160" cy="495300"/>
          </a:xfrm>
          <a:prstGeom prst="rect">
            <a:avLst/>
          </a:prstGeom>
        </xdr:spPr>
      </xdr:pic>
      <xdr:pic>
        <xdr:nvPicPr>
          <xdr:cNvPr id="16" name="図 15">
            <a:extLst>
              <a:ext uri="{FF2B5EF4-FFF2-40B4-BE49-F238E27FC236}">
                <a16:creationId xmlns:a16="http://schemas.microsoft.com/office/drawing/2014/main" id="{AAB29263-975D-4A04-9B53-2D7DF3AA9100}"/>
              </a:ext>
            </a:extLst>
          </xdr:cNvPr>
          <xdr:cNvPicPr>
            <a:picLocks noChangeAspect="1"/>
          </xdr:cNvPicPr>
        </xdr:nvPicPr>
        <xdr:blipFill rotWithShape="1">
          <a:blip xmlns:r="http://schemas.openxmlformats.org/officeDocument/2006/relationships" r:embed="rId16" cstate="print">
            <a:extLst>
              <a:ext uri="{BEBA8EAE-BF5A-486C-A8C5-ECC9F3942E4B}">
                <a14:imgProps xmlns:a14="http://schemas.microsoft.com/office/drawing/2010/main">
                  <a14:imgLayer r:embed="rId17">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591800" y="11658600"/>
            <a:ext cx="264160" cy="495300"/>
          </a:xfrm>
          <a:prstGeom prst="rect">
            <a:avLst/>
          </a:prstGeom>
        </xdr:spPr>
      </xdr:pic>
      <xdr:pic>
        <xdr:nvPicPr>
          <xdr:cNvPr id="17" name="図 16">
            <a:extLst>
              <a:ext uri="{FF2B5EF4-FFF2-40B4-BE49-F238E27FC236}">
                <a16:creationId xmlns:a16="http://schemas.microsoft.com/office/drawing/2014/main" id="{217CDD16-CC2C-44AF-BCCE-776FC8D9D17A}"/>
              </a:ext>
            </a:extLst>
          </xdr:cNvPr>
          <xdr:cNvPicPr>
            <a:picLocks noChangeAspect="1"/>
          </xdr:cNvPicPr>
        </xdr:nvPicPr>
        <xdr:blipFill rotWithShape="1">
          <a:blip xmlns:r="http://schemas.openxmlformats.org/officeDocument/2006/relationships" r:embed="rId16" cstate="print">
            <a:extLst>
              <a:ext uri="{BEBA8EAE-BF5A-486C-A8C5-ECC9F3942E4B}">
                <a14:imgProps xmlns:a14="http://schemas.microsoft.com/office/drawing/2010/main">
                  <a14:imgLayer r:embed="rId17">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334625" y="11553825"/>
            <a:ext cx="264160" cy="495300"/>
          </a:xfrm>
          <a:prstGeom prst="rect">
            <a:avLst/>
          </a:prstGeom>
        </xdr:spPr>
      </xdr:pic>
      <xdr:pic>
        <xdr:nvPicPr>
          <xdr:cNvPr id="8" name="図 7">
            <a:extLst>
              <a:ext uri="{FF2B5EF4-FFF2-40B4-BE49-F238E27FC236}">
                <a16:creationId xmlns:a16="http://schemas.microsoft.com/office/drawing/2014/main" id="{9888AB02-FE18-A1C2-57EB-B7179738ACDE}"/>
              </a:ext>
            </a:extLst>
          </xdr:cNvPr>
          <xdr:cNvPicPr>
            <a:picLocks noChangeAspect="1"/>
          </xdr:cNvPicPr>
        </xdr:nvPicPr>
        <xdr:blipFill rotWithShape="1">
          <a:blip xmlns:r="http://schemas.openxmlformats.org/officeDocument/2006/relationships" r:embed="rId16" cstate="print">
            <a:extLst>
              <a:ext uri="{BEBA8EAE-BF5A-486C-A8C5-ECC9F3942E4B}">
                <a14:imgProps xmlns:a14="http://schemas.microsoft.com/office/drawing/2010/main">
                  <a14:imgLayer r:embed="rId17">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277475" y="12172950"/>
            <a:ext cx="264160" cy="495300"/>
          </a:xfrm>
          <a:prstGeom prst="rect">
            <a:avLst/>
          </a:prstGeom>
        </xdr:spPr>
      </xdr:pic>
    </xdr:grpSp>
    <xdr:clientData/>
  </xdr:twoCellAnchor>
  <xdr:twoCellAnchor>
    <xdr:from>
      <xdr:col>8</xdr:col>
      <xdr:colOff>390525</xdr:colOff>
      <xdr:row>0</xdr:row>
      <xdr:rowOff>133350</xdr:rowOff>
    </xdr:from>
    <xdr:to>
      <xdr:col>8</xdr:col>
      <xdr:colOff>790575</xdr:colOff>
      <xdr:row>1</xdr:row>
      <xdr:rowOff>129540</xdr:rowOff>
    </xdr:to>
    <xdr:sp macro="" textlink="">
      <xdr:nvSpPr>
        <xdr:cNvPr id="30" name="矢印: 右 29">
          <a:extLst>
            <a:ext uri="{FF2B5EF4-FFF2-40B4-BE49-F238E27FC236}">
              <a16:creationId xmlns:a16="http://schemas.microsoft.com/office/drawing/2014/main" id="{5A7EDE6A-016B-DA04-6560-41E4732BC6F0}"/>
            </a:ext>
          </a:extLst>
        </xdr:cNvPr>
        <xdr:cNvSpPr/>
      </xdr:nvSpPr>
      <xdr:spPr>
        <a:xfrm>
          <a:off x="6743700" y="133350"/>
          <a:ext cx="400050" cy="253365"/>
        </a:xfrm>
        <a:prstGeom prst="rightArrow">
          <a:avLst>
            <a:gd name="adj1" fmla="val 50000"/>
            <a:gd name="adj2" fmla="val 6842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390525</xdr:colOff>
      <xdr:row>15</xdr:row>
      <xdr:rowOff>161925</xdr:rowOff>
    </xdr:from>
    <xdr:to>
      <xdr:col>8</xdr:col>
      <xdr:colOff>790575</xdr:colOff>
      <xdr:row>16</xdr:row>
      <xdr:rowOff>158115</xdr:rowOff>
    </xdr:to>
    <xdr:sp macro="" textlink="">
      <xdr:nvSpPr>
        <xdr:cNvPr id="32" name="矢印: 右 31">
          <a:extLst>
            <a:ext uri="{FF2B5EF4-FFF2-40B4-BE49-F238E27FC236}">
              <a16:creationId xmlns:a16="http://schemas.microsoft.com/office/drawing/2014/main" id="{B4A117C6-3C9C-BB38-09DD-ABA4B1363692}"/>
            </a:ext>
          </a:extLst>
        </xdr:cNvPr>
        <xdr:cNvSpPr/>
      </xdr:nvSpPr>
      <xdr:spPr>
        <a:xfrm>
          <a:off x="6743700" y="4019550"/>
          <a:ext cx="400050" cy="253365"/>
        </a:xfrm>
        <a:prstGeom prst="rightArrow">
          <a:avLst>
            <a:gd name="adj1" fmla="val 50000"/>
            <a:gd name="adj2" fmla="val 6842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2</xdr:row>
      <xdr:rowOff>247650</xdr:rowOff>
    </xdr:from>
    <xdr:to>
      <xdr:col>16</xdr:col>
      <xdr:colOff>771525</xdr:colOff>
      <xdr:row>3</xdr:row>
      <xdr:rowOff>243840</xdr:rowOff>
    </xdr:to>
    <xdr:sp macro="" textlink="">
      <xdr:nvSpPr>
        <xdr:cNvPr id="34" name="矢印: 右 33">
          <a:extLst>
            <a:ext uri="{FF2B5EF4-FFF2-40B4-BE49-F238E27FC236}">
              <a16:creationId xmlns:a16="http://schemas.microsoft.com/office/drawing/2014/main" id="{BDD2F5EC-4DE1-5722-59D2-276126761A0F}"/>
            </a:ext>
          </a:extLst>
        </xdr:cNvPr>
        <xdr:cNvSpPr/>
      </xdr:nvSpPr>
      <xdr:spPr>
        <a:xfrm>
          <a:off x="10201275" y="762000"/>
          <a:ext cx="400050" cy="253365"/>
        </a:xfrm>
        <a:prstGeom prst="rightArrow">
          <a:avLst>
            <a:gd name="adj1" fmla="val 50000"/>
            <a:gd name="adj2" fmla="val 68421"/>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14</xdr:row>
      <xdr:rowOff>3810</xdr:rowOff>
    </xdr:from>
    <xdr:to>
      <xdr:col>16</xdr:col>
      <xdr:colOff>771525</xdr:colOff>
      <xdr:row>15</xdr:row>
      <xdr:rowOff>0</xdr:rowOff>
    </xdr:to>
    <xdr:sp macro="" textlink="">
      <xdr:nvSpPr>
        <xdr:cNvPr id="37" name="矢印: 右 36">
          <a:extLst>
            <a:ext uri="{FF2B5EF4-FFF2-40B4-BE49-F238E27FC236}">
              <a16:creationId xmlns:a16="http://schemas.microsoft.com/office/drawing/2014/main" id="{07803BD5-2321-E79F-D5F2-6D36056C0EC6}"/>
            </a:ext>
          </a:extLst>
        </xdr:cNvPr>
        <xdr:cNvSpPr/>
      </xdr:nvSpPr>
      <xdr:spPr>
        <a:xfrm>
          <a:off x="10201275" y="4375785"/>
          <a:ext cx="400050" cy="253365"/>
        </a:xfrm>
        <a:prstGeom prst="rightArrow">
          <a:avLst>
            <a:gd name="adj1" fmla="val 50000"/>
            <a:gd name="adj2" fmla="val 68421"/>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24</xdr:row>
      <xdr:rowOff>247650</xdr:rowOff>
    </xdr:from>
    <xdr:to>
      <xdr:col>16</xdr:col>
      <xdr:colOff>771525</xdr:colOff>
      <xdr:row>25</xdr:row>
      <xdr:rowOff>243840</xdr:rowOff>
    </xdr:to>
    <xdr:sp macro="" textlink="">
      <xdr:nvSpPr>
        <xdr:cNvPr id="39" name="矢印: 右 38">
          <a:extLst>
            <a:ext uri="{FF2B5EF4-FFF2-40B4-BE49-F238E27FC236}">
              <a16:creationId xmlns:a16="http://schemas.microsoft.com/office/drawing/2014/main" id="{9F4F6066-456F-5B84-D23F-3531E87E68EB}"/>
            </a:ext>
          </a:extLst>
        </xdr:cNvPr>
        <xdr:cNvSpPr/>
      </xdr:nvSpPr>
      <xdr:spPr>
        <a:xfrm>
          <a:off x="10201275" y="7448550"/>
          <a:ext cx="400050" cy="253365"/>
        </a:xfrm>
        <a:prstGeom prst="rightArrow">
          <a:avLst>
            <a:gd name="adj1" fmla="val 50000"/>
            <a:gd name="adj2" fmla="val 68421"/>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47625</xdr:colOff>
          <xdr:row>8</xdr:row>
          <xdr:rowOff>0</xdr:rowOff>
        </xdr:from>
        <xdr:to>
          <xdr:col>7</xdr:col>
          <xdr:colOff>857250</xdr:colOff>
          <xdr:row>8</xdr:row>
          <xdr:rowOff>238125</xdr:rowOff>
        </xdr:to>
        <xdr:sp macro="" textlink="">
          <xdr:nvSpPr>
            <xdr:cNvPr id="90358" name="Option Button 246" hidden="1">
              <a:extLst>
                <a:ext uri="{63B3BB69-23CF-44E3-9099-C40C66FF867C}">
                  <a14:compatExt spid="_x0000_s90358"/>
                </a:ext>
                <a:ext uri="{FF2B5EF4-FFF2-40B4-BE49-F238E27FC236}">
                  <a16:creationId xmlns:a16="http://schemas.microsoft.com/office/drawing/2014/main" id="{00000000-0008-0000-0300-0000F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360cm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xdr:row>
          <xdr:rowOff>0</xdr:rowOff>
        </xdr:from>
        <xdr:to>
          <xdr:col>7</xdr:col>
          <xdr:colOff>857250</xdr:colOff>
          <xdr:row>9</xdr:row>
          <xdr:rowOff>238125</xdr:rowOff>
        </xdr:to>
        <xdr:sp macro="" textlink="">
          <xdr:nvSpPr>
            <xdr:cNvPr id="90359" name="Option Button 247" hidden="1">
              <a:extLst>
                <a:ext uri="{63B3BB69-23CF-44E3-9099-C40C66FF867C}">
                  <a14:compatExt spid="_x0000_s90359"/>
                </a:ext>
                <a:ext uri="{FF2B5EF4-FFF2-40B4-BE49-F238E27FC236}">
                  <a16:creationId xmlns:a16="http://schemas.microsoft.com/office/drawing/2014/main" id="{00000000-0008-0000-0300-0000F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xdr:row>
          <xdr:rowOff>9525</xdr:rowOff>
        </xdr:from>
        <xdr:to>
          <xdr:col>7</xdr:col>
          <xdr:colOff>857250</xdr:colOff>
          <xdr:row>10</xdr:row>
          <xdr:rowOff>247650</xdr:rowOff>
        </xdr:to>
        <xdr:sp macro="" textlink="">
          <xdr:nvSpPr>
            <xdr:cNvPr id="90360" name="Option Button 248" hidden="1">
              <a:extLst>
                <a:ext uri="{63B3BB69-23CF-44E3-9099-C40C66FF867C}">
                  <a14:compatExt spid="_x0000_s90360"/>
                </a:ext>
                <a:ext uri="{FF2B5EF4-FFF2-40B4-BE49-F238E27FC236}">
                  <a16:creationId xmlns:a16="http://schemas.microsoft.com/office/drawing/2014/main" id="{00000000-0008-0000-0300-0000F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210cm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xdr:row>
          <xdr:rowOff>9525</xdr:rowOff>
        </xdr:from>
        <xdr:to>
          <xdr:col>7</xdr:col>
          <xdr:colOff>857250</xdr:colOff>
          <xdr:row>11</xdr:row>
          <xdr:rowOff>247650</xdr:rowOff>
        </xdr:to>
        <xdr:sp macro="" textlink="">
          <xdr:nvSpPr>
            <xdr:cNvPr id="90361" name="Option Button 249" hidden="1">
              <a:extLst>
                <a:ext uri="{63B3BB69-23CF-44E3-9099-C40C66FF867C}">
                  <a14:compatExt spid="_x0000_s90361"/>
                </a:ext>
                <a:ext uri="{FF2B5EF4-FFF2-40B4-BE49-F238E27FC236}">
                  <a16:creationId xmlns:a16="http://schemas.microsoft.com/office/drawing/2014/main" id="{00000000-0008-0000-0300-0000F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230cm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xdr:row>
          <xdr:rowOff>0</xdr:rowOff>
        </xdr:from>
        <xdr:to>
          <xdr:col>7</xdr:col>
          <xdr:colOff>857250</xdr:colOff>
          <xdr:row>12</xdr:row>
          <xdr:rowOff>238125</xdr:rowOff>
        </xdr:to>
        <xdr:sp macro="" textlink="">
          <xdr:nvSpPr>
            <xdr:cNvPr id="90362" name="Option Button 250" hidden="1">
              <a:extLst>
                <a:ext uri="{63B3BB69-23CF-44E3-9099-C40C66FF867C}">
                  <a14:compatExt spid="_x0000_s90362"/>
                </a:ext>
                <a:ext uri="{FF2B5EF4-FFF2-40B4-BE49-F238E27FC236}">
                  <a16:creationId xmlns:a16="http://schemas.microsoft.com/office/drawing/2014/main" id="{00000000-0008-0000-0300-0000F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9525</xdr:rowOff>
        </xdr:from>
        <xdr:to>
          <xdr:col>7</xdr:col>
          <xdr:colOff>857250</xdr:colOff>
          <xdr:row>13</xdr:row>
          <xdr:rowOff>247650</xdr:rowOff>
        </xdr:to>
        <xdr:sp macro="" textlink="">
          <xdr:nvSpPr>
            <xdr:cNvPr id="90363" name="Option Button 251" hidden="1">
              <a:extLst>
                <a:ext uri="{63B3BB69-23CF-44E3-9099-C40C66FF867C}">
                  <a14:compatExt spid="_x0000_s90363"/>
                </a:ext>
                <a:ext uri="{FF2B5EF4-FFF2-40B4-BE49-F238E27FC236}">
                  <a16:creationId xmlns:a16="http://schemas.microsoft.com/office/drawing/2014/main" id="{00000000-0008-0000-0300-0000F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210cm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36</xdr:row>
          <xdr:rowOff>19050</xdr:rowOff>
        </xdr:from>
        <xdr:to>
          <xdr:col>8</xdr:col>
          <xdr:colOff>828675</xdr:colOff>
          <xdr:row>37</xdr:row>
          <xdr:rowOff>0</xdr:rowOff>
        </xdr:to>
        <xdr:sp macro="" textlink="">
          <xdr:nvSpPr>
            <xdr:cNvPr id="90375" name="Option Button 263" hidden="1">
              <a:extLst>
                <a:ext uri="{63B3BB69-23CF-44E3-9099-C40C66FF867C}">
                  <a14:compatExt spid="_x0000_s90375"/>
                </a:ext>
                <a:ext uri="{FF2B5EF4-FFF2-40B4-BE49-F238E27FC236}">
                  <a16:creationId xmlns:a16="http://schemas.microsoft.com/office/drawing/2014/main" id="{00000000-0008-0000-0300-000007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36</xdr:row>
          <xdr:rowOff>19050</xdr:rowOff>
        </xdr:from>
        <xdr:to>
          <xdr:col>9</xdr:col>
          <xdr:colOff>590550</xdr:colOff>
          <xdr:row>37</xdr:row>
          <xdr:rowOff>0</xdr:rowOff>
        </xdr:to>
        <xdr:sp macro="" textlink="">
          <xdr:nvSpPr>
            <xdr:cNvPr id="90376" name="Option Button 264" hidden="1">
              <a:extLst>
                <a:ext uri="{63B3BB69-23CF-44E3-9099-C40C66FF867C}">
                  <a14:compatExt spid="_x0000_s90376"/>
                </a:ext>
                <a:ext uri="{FF2B5EF4-FFF2-40B4-BE49-F238E27FC236}">
                  <a16:creationId xmlns:a16="http://schemas.microsoft.com/office/drawing/2014/main" id="{00000000-0008-0000-0300-000008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0</xdr:rowOff>
        </xdr:from>
        <xdr:to>
          <xdr:col>17</xdr:col>
          <xdr:colOff>0</xdr:colOff>
          <xdr:row>40</xdr:row>
          <xdr:rowOff>0</xdr:rowOff>
        </xdr:to>
        <xdr:sp macro="" textlink="">
          <xdr:nvSpPr>
            <xdr:cNvPr id="90384" name="Group Box 272" hidden="1">
              <a:extLst>
                <a:ext uri="{63B3BB69-23CF-44E3-9099-C40C66FF867C}">
                  <a14:compatExt spid="_x0000_s90384"/>
                </a:ext>
                <a:ext uri="{FF2B5EF4-FFF2-40B4-BE49-F238E27FC236}">
                  <a16:creationId xmlns:a16="http://schemas.microsoft.com/office/drawing/2014/main" id="{00000000-0008-0000-0300-00001061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38</xdr:row>
          <xdr:rowOff>9525</xdr:rowOff>
        </xdr:from>
        <xdr:to>
          <xdr:col>15</xdr:col>
          <xdr:colOff>104775</xdr:colOff>
          <xdr:row>38</xdr:row>
          <xdr:rowOff>247650</xdr:rowOff>
        </xdr:to>
        <xdr:sp macro="" textlink="">
          <xdr:nvSpPr>
            <xdr:cNvPr id="90385" name="Option Button 273" hidden="1">
              <a:extLst>
                <a:ext uri="{63B3BB69-23CF-44E3-9099-C40C66FF867C}">
                  <a14:compatExt spid="_x0000_s90385"/>
                </a:ext>
                <a:ext uri="{FF2B5EF4-FFF2-40B4-BE49-F238E27FC236}">
                  <a16:creationId xmlns:a16="http://schemas.microsoft.com/office/drawing/2014/main" id="{00000000-0008-0000-0300-000011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39</xdr:row>
          <xdr:rowOff>9525</xdr:rowOff>
        </xdr:from>
        <xdr:to>
          <xdr:col>15</xdr:col>
          <xdr:colOff>104775</xdr:colOff>
          <xdr:row>39</xdr:row>
          <xdr:rowOff>247650</xdr:rowOff>
        </xdr:to>
        <xdr:sp macro="" textlink="">
          <xdr:nvSpPr>
            <xdr:cNvPr id="90386" name="Option Button 274" hidden="1">
              <a:extLst>
                <a:ext uri="{63B3BB69-23CF-44E3-9099-C40C66FF867C}">
                  <a14:compatExt spid="_x0000_s90386"/>
                </a:ext>
                <a:ext uri="{FF2B5EF4-FFF2-40B4-BE49-F238E27FC236}">
                  <a16:creationId xmlns:a16="http://schemas.microsoft.com/office/drawing/2014/main" id="{00000000-0008-0000-0300-000012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増量希望</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47</xdr:col>
      <xdr:colOff>0</xdr:colOff>
      <xdr:row>48</xdr:row>
      <xdr:rowOff>0</xdr:rowOff>
    </xdr:from>
    <xdr:to>
      <xdr:col>47</xdr:col>
      <xdr:colOff>76200</xdr:colOff>
      <xdr:row>48</xdr:row>
      <xdr:rowOff>200025</xdr:rowOff>
    </xdr:to>
    <xdr:sp macro="" textlink="">
      <xdr:nvSpPr>
        <xdr:cNvPr id="2" name="Check Box 5" hidden="1">
          <a:extLst>
            <a:ext uri="{63B3BB69-23CF-44E3-9099-C40C66FF867C}">
              <a14:compatExt xmlns:a14="http://schemas.microsoft.com/office/drawing/2010/main" spid="_x0000_s24581"/>
            </a:ext>
            <a:ext uri="{FF2B5EF4-FFF2-40B4-BE49-F238E27FC236}">
              <a16:creationId xmlns:a16="http://schemas.microsoft.com/office/drawing/2014/main" id="{3BABFC2F-9B87-406B-8D48-1F4416BDA39D}"/>
            </a:ext>
          </a:extLst>
        </xdr:cNvPr>
        <xdr:cNvSpPr/>
      </xdr:nvSpPr>
      <xdr:spPr bwMode="auto">
        <a:xfrm>
          <a:off x="17526000" y="12715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xdr:twoCellAnchor>
    <xdr:from>
      <xdr:col>23</xdr:col>
      <xdr:colOff>9524</xdr:colOff>
      <xdr:row>49</xdr:row>
      <xdr:rowOff>133350</xdr:rowOff>
    </xdr:from>
    <xdr:to>
      <xdr:col>46</xdr:col>
      <xdr:colOff>31909</xdr:colOff>
      <xdr:row>57</xdr:row>
      <xdr:rowOff>266699</xdr:rowOff>
    </xdr:to>
    <xdr:grpSp>
      <xdr:nvGrpSpPr>
        <xdr:cNvPr id="3" name="グループ化 2">
          <a:extLst>
            <a:ext uri="{FF2B5EF4-FFF2-40B4-BE49-F238E27FC236}">
              <a16:creationId xmlns:a16="http://schemas.microsoft.com/office/drawing/2014/main" id="{0841910B-593A-456D-BADC-46BBE83FE209}"/>
            </a:ext>
          </a:extLst>
        </xdr:cNvPr>
        <xdr:cNvGrpSpPr/>
      </xdr:nvGrpSpPr>
      <xdr:grpSpPr>
        <a:xfrm>
          <a:off x="7753349" y="12992100"/>
          <a:ext cx="7642385" cy="2162174"/>
          <a:chOff x="21478875" y="1952625"/>
          <a:chExt cx="7715250" cy="2201330"/>
        </a:xfrm>
      </xdr:grpSpPr>
      <xdr:sp macro="" textlink="">
        <xdr:nvSpPr>
          <xdr:cNvPr id="4" name="正方形/長方形 3">
            <a:extLst>
              <a:ext uri="{FF2B5EF4-FFF2-40B4-BE49-F238E27FC236}">
                <a16:creationId xmlns:a16="http://schemas.microsoft.com/office/drawing/2014/main" id="{C4212884-737F-0C37-ECC5-6F4FDD077825}"/>
              </a:ext>
            </a:extLst>
          </xdr:cNvPr>
          <xdr:cNvSpPr/>
        </xdr:nvSpPr>
        <xdr:spPr>
          <a:xfrm>
            <a:off x="21478875" y="1952625"/>
            <a:ext cx="7715250" cy="220133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sp macro="" textlink="">
        <xdr:nvSpPr>
          <xdr:cNvPr id="5" name="テキスト ボックス 4">
            <a:extLst>
              <a:ext uri="{FF2B5EF4-FFF2-40B4-BE49-F238E27FC236}">
                <a16:creationId xmlns:a16="http://schemas.microsoft.com/office/drawing/2014/main" id="{31FDB6BC-229D-1640-26A3-EEF4CAFD9AA3}"/>
              </a:ext>
            </a:extLst>
          </xdr:cNvPr>
          <xdr:cNvSpPr txBox="1"/>
        </xdr:nvSpPr>
        <xdr:spPr>
          <a:xfrm>
            <a:off x="21648207" y="2016121"/>
            <a:ext cx="4288353" cy="29803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en-US" altLang="ja-JP" sz="1000">
                <a:solidFill>
                  <a:schemeClr val="tx1">
                    <a:lumMod val="65000"/>
                    <a:lumOff val="35000"/>
                  </a:schemeClr>
                </a:solidFill>
                <a:latin typeface="ヒラギノ角ゴ Pro W3" pitchFamily="34" charset="-128"/>
                <a:ea typeface="ヒラギノ角ゴ Pro W3" pitchFamily="34" charset="-128"/>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画像はサンプルです。商品により札のサイズ・形は異なります。</a:t>
            </a:r>
          </a:p>
        </xdr:txBody>
      </xdr:sp>
      <xdr:sp macro="" textlink="">
        <xdr:nvSpPr>
          <xdr:cNvPr id="6" name="テキスト ボックス 5">
            <a:extLst>
              <a:ext uri="{FF2B5EF4-FFF2-40B4-BE49-F238E27FC236}">
                <a16:creationId xmlns:a16="http://schemas.microsoft.com/office/drawing/2014/main" id="{7B012284-06C4-339B-AD0B-6B63984374E0}"/>
              </a:ext>
            </a:extLst>
          </xdr:cNvPr>
          <xdr:cNvSpPr txBox="1"/>
        </xdr:nvSpPr>
        <xdr:spPr>
          <a:xfrm>
            <a:off x="24083434" y="3343272"/>
            <a:ext cx="1905000" cy="6138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000">
                <a:solidFill>
                  <a:schemeClr val="tx1">
                    <a:lumMod val="65000"/>
                    <a:lumOff val="35000"/>
                  </a:schemeClr>
                </a:solidFill>
                <a:latin typeface="ヒラギノ角ゴ Pro W3" pitchFamily="34" charset="-128"/>
                <a:ea typeface="ヒラギノ角ゴ Pro W3" pitchFamily="34" charset="-128"/>
              </a:rPr>
              <a:t>■表書き ： </a:t>
            </a:r>
            <a:r>
              <a:rPr kumimoji="1" lang="en-US" altLang="ja-JP" sz="1000">
                <a:solidFill>
                  <a:schemeClr val="tx1">
                    <a:lumMod val="65000"/>
                    <a:lumOff val="35000"/>
                  </a:schemeClr>
                </a:solidFill>
                <a:latin typeface="ヒラギノ角ゴ Pro W3" pitchFamily="34" charset="-128"/>
                <a:ea typeface="ヒラギノ角ゴ Pro W3" pitchFamily="34" charset="-128"/>
              </a:rPr>
              <a:t>Congratulations</a:t>
            </a: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お宛名 ： 送り主名のみ記入</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ロゴ入</a:t>
            </a:r>
            <a:r>
              <a:rPr kumimoji="1" lang="ja-JP" altLang="en-US" sz="1000" baseline="0">
                <a:solidFill>
                  <a:schemeClr val="tx1">
                    <a:lumMod val="65000"/>
                    <a:lumOff val="35000"/>
                  </a:schemeClr>
                </a:solidFill>
                <a:latin typeface="ヒラギノ角ゴ Pro W3" pitchFamily="34" charset="-128"/>
                <a:ea typeface="ヒラギノ角ゴ Pro W3" pitchFamily="34" charset="-128"/>
              </a:rPr>
              <a:t> ： 会社ロゴを加える</a:t>
            </a:r>
            <a:endParaRPr kumimoji="1" lang="ja-JP" altLang="en-US" sz="1000">
              <a:solidFill>
                <a:schemeClr val="tx1">
                  <a:lumMod val="65000"/>
                  <a:lumOff val="35000"/>
                </a:schemeClr>
              </a:solidFill>
              <a:latin typeface="ヒラギノ角ゴ Pro W3" pitchFamily="34" charset="-128"/>
              <a:ea typeface="ヒラギノ角ゴ Pro W3" pitchFamily="34" charset="-128"/>
            </a:endParaRPr>
          </a:p>
        </xdr:txBody>
      </xdr:sp>
      <xdr:sp macro="" textlink="">
        <xdr:nvSpPr>
          <xdr:cNvPr id="7" name="テキスト ボックス 6">
            <a:extLst>
              <a:ext uri="{FF2B5EF4-FFF2-40B4-BE49-F238E27FC236}">
                <a16:creationId xmlns:a16="http://schemas.microsoft.com/office/drawing/2014/main" id="{3E667BF8-95AF-568B-486C-7E87ED8BA7AA}"/>
              </a:ext>
            </a:extLst>
          </xdr:cNvPr>
          <xdr:cNvSpPr txBox="1"/>
        </xdr:nvSpPr>
        <xdr:spPr>
          <a:xfrm>
            <a:off x="21744517" y="3323158"/>
            <a:ext cx="1905000" cy="6138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表書き ： 御祝</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お宛名 ： 送り主名のみ記入</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ロゴ入</a:t>
            </a:r>
            <a:r>
              <a:rPr kumimoji="1" lang="ja-JP" altLang="en-US" sz="1000" baseline="0">
                <a:solidFill>
                  <a:schemeClr val="tx1">
                    <a:lumMod val="65000"/>
                    <a:lumOff val="35000"/>
                  </a:schemeClr>
                </a:solidFill>
                <a:latin typeface="ヒラギノ角ゴ Pro W3" pitchFamily="34" charset="-128"/>
                <a:ea typeface="ヒラギノ角ゴ Pro W3" pitchFamily="34" charset="-128"/>
              </a:rPr>
              <a:t> ： ロゴは必要なし</a:t>
            </a:r>
            <a:endParaRPr kumimoji="1" lang="ja-JP" altLang="en-US" sz="1000">
              <a:solidFill>
                <a:schemeClr val="tx1">
                  <a:lumMod val="65000"/>
                  <a:lumOff val="35000"/>
                </a:schemeClr>
              </a:solidFill>
              <a:latin typeface="ヒラギノ角ゴ Pro W3" pitchFamily="34" charset="-128"/>
              <a:ea typeface="ヒラギノ角ゴ Pro W3" pitchFamily="34" charset="-128"/>
            </a:endParaRPr>
          </a:p>
        </xdr:txBody>
      </xdr:sp>
      <xdr:pic>
        <xdr:nvPicPr>
          <xdr:cNvPr id="8" name="図 7">
            <a:extLst>
              <a:ext uri="{FF2B5EF4-FFF2-40B4-BE49-F238E27FC236}">
                <a16:creationId xmlns:a16="http://schemas.microsoft.com/office/drawing/2014/main" id="{09CBF114-16E2-3886-2F17-8587563C6D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93201" y="2277558"/>
            <a:ext cx="2133599" cy="997822"/>
          </a:xfrm>
          <a:prstGeom prst="rect">
            <a:avLst/>
          </a:prstGeom>
        </xdr:spPr>
      </xdr:pic>
      <xdr:sp macro="" textlink="">
        <xdr:nvSpPr>
          <xdr:cNvPr id="9" name="テキスト ボックス 8">
            <a:extLst>
              <a:ext uri="{FF2B5EF4-FFF2-40B4-BE49-F238E27FC236}">
                <a16:creationId xmlns:a16="http://schemas.microsoft.com/office/drawing/2014/main" id="{8CA2E813-797B-509D-AD97-A326A31AB5B0}"/>
              </a:ext>
            </a:extLst>
          </xdr:cNvPr>
          <xdr:cNvSpPr txBox="1"/>
        </xdr:nvSpPr>
        <xdr:spPr>
          <a:xfrm>
            <a:off x="26431875" y="3343272"/>
            <a:ext cx="1905000" cy="6138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000">
                <a:solidFill>
                  <a:schemeClr val="tx1">
                    <a:lumMod val="65000"/>
                    <a:lumOff val="35000"/>
                  </a:schemeClr>
                </a:solidFill>
                <a:latin typeface="ヒラギノ角ゴ Pro W3" pitchFamily="34" charset="-128"/>
                <a:ea typeface="ヒラギノ角ゴ Pro W3" pitchFamily="34" charset="-128"/>
              </a:rPr>
              <a:t>■表書き ： 祝御就任</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お宛名 ： お届け先名を加える</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ロゴ入</a:t>
            </a:r>
            <a:r>
              <a:rPr kumimoji="1" lang="ja-JP" altLang="en-US" sz="1000" baseline="0">
                <a:solidFill>
                  <a:schemeClr val="tx1">
                    <a:lumMod val="65000"/>
                    <a:lumOff val="35000"/>
                  </a:schemeClr>
                </a:solidFill>
                <a:latin typeface="ヒラギノ角ゴ Pro W3" pitchFamily="34" charset="-128"/>
                <a:ea typeface="ヒラギノ角ゴ Pro W3" pitchFamily="34" charset="-128"/>
              </a:rPr>
              <a:t> ： 会社ロゴは必要なし</a:t>
            </a:r>
            <a:endParaRPr kumimoji="1" lang="ja-JP" altLang="en-US" sz="1000">
              <a:solidFill>
                <a:schemeClr val="tx1">
                  <a:lumMod val="65000"/>
                  <a:lumOff val="35000"/>
                </a:schemeClr>
              </a:solidFill>
              <a:latin typeface="ヒラギノ角ゴ Pro W3" pitchFamily="34" charset="-128"/>
              <a:ea typeface="ヒラギノ角ゴ Pro W3" pitchFamily="34" charset="-128"/>
            </a:endParaRPr>
          </a:p>
        </xdr:txBody>
      </xdr:sp>
      <xdr:pic>
        <xdr:nvPicPr>
          <xdr:cNvPr id="10" name="図 9">
            <a:extLst>
              <a:ext uri="{FF2B5EF4-FFF2-40B4-BE49-F238E27FC236}">
                <a16:creationId xmlns:a16="http://schemas.microsoft.com/office/drawing/2014/main" id="{B70B9B7E-3529-F91E-0302-FE06B50FA8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164925" y="2324100"/>
            <a:ext cx="2085975" cy="919565"/>
          </a:xfrm>
          <a:prstGeom prst="rect">
            <a:avLst/>
          </a:prstGeom>
        </xdr:spPr>
      </xdr:pic>
      <xdr:pic>
        <xdr:nvPicPr>
          <xdr:cNvPr id="11" name="図 10">
            <a:extLst>
              <a:ext uri="{FF2B5EF4-FFF2-40B4-BE49-F238E27FC236}">
                <a16:creationId xmlns:a16="http://schemas.microsoft.com/office/drawing/2014/main" id="{A9772BB5-2E04-32A7-06CB-45D08C86E9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496150" y="2302650"/>
            <a:ext cx="2107425" cy="1048999"/>
          </a:xfrm>
          <a:prstGeom prst="rect">
            <a:avLst/>
          </a:prstGeom>
        </xdr:spPr>
      </xdr:pic>
    </xdr:grpSp>
    <xdr:clientData/>
  </xdr:twoCellAnchor>
  <xdr:oneCellAnchor>
    <xdr:from>
      <xdr:col>20</xdr:col>
      <xdr:colOff>0</xdr:colOff>
      <xdr:row>4</xdr:row>
      <xdr:rowOff>0</xdr:rowOff>
    </xdr:from>
    <xdr:ext cx="76200" cy="200025"/>
    <xdr:sp macro="" textlink="">
      <xdr:nvSpPr>
        <xdr:cNvPr id="12" name="Check Box 5" hidden="1">
          <a:extLst>
            <a:ext uri="{63B3BB69-23CF-44E3-9099-C40C66FF867C}">
              <a14:compatExt xmlns:a14="http://schemas.microsoft.com/office/drawing/2010/main" spid="_x0000_s24581"/>
            </a:ext>
            <a:ext uri="{FF2B5EF4-FFF2-40B4-BE49-F238E27FC236}">
              <a16:creationId xmlns:a16="http://schemas.microsoft.com/office/drawing/2014/main" id="{27C77295-222D-4CD9-B11B-C5D7C6280F36}"/>
            </a:ext>
          </a:extLst>
        </xdr:cNvPr>
        <xdr:cNvSpPr/>
      </xdr:nvSpPr>
      <xdr:spPr bwMode="auto">
        <a:xfrm>
          <a:off x="6858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30</xdr:col>
      <xdr:colOff>31750</xdr:colOff>
      <xdr:row>94</xdr:row>
      <xdr:rowOff>102806</xdr:rowOff>
    </xdr:from>
    <xdr:to>
      <xdr:col>39</xdr:col>
      <xdr:colOff>60324</xdr:colOff>
      <xdr:row>106</xdr:row>
      <xdr:rowOff>51800</xdr:rowOff>
    </xdr:to>
    <xdr:pic>
      <xdr:nvPicPr>
        <xdr:cNvPr id="14" name="図 13">
          <a:extLst>
            <a:ext uri="{FF2B5EF4-FFF2-40B4-BE49-F238E27FC236}">
              <a16:creationId xmlns:a16="http://schemas.microsoft.com/office/drawing/2014/main" id="{23A736A7-593A-40A6-869B-30293E7E9F6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7473" t="30580" r="52107" b="14902"/>
        <a:stretch/>
      </xdr:blipFill>
      <xdr:spPr>
        <a:xfrm>
          <a:off x="10128250" y="25391681"/>
          <a:ext cx="3076574" cy="3149394"/>
        </a:xfrm>
        <a:prstGeom prst="rect">
          <a:avLst/>
        </a:prstGeom>
      </xdr:spPr>
    </xdr:pic>
    <xdr:clientData/>
  </xdr:twoCellAnchor>
  <xdr:oneCellAnchor>
    <xdr:from>
      <xdr:col>21</xdr:col>
      <xdr:colOff>0</xdr:colOff>
      <xdr:row>187</xdr:row>
      <xdr:rowOff>0</xdr:rowOff>
    </xdr:from>
    <xdr:ext cx="76200" cy="200025"/>
    <xdr:sp macro="" textlink="">
      <xdr:nvSpPr>
        <xdr:cNvPr id="15" name="Check Box 5" hidden="1">
          <a:extLst>
            <a:ext uri="{63B3BB69-23CF-44E3-9099-C40C66FF867C}">
              <a14:compatExt xmlns:a14="http://schemas.microsoft.com/office/drawing/2010/main" spid="_x0000_s24581"/>
            </a:ext>
            <a:ext uri="{FF2B5EF4-FFF2-40B4-BE49-F238E27FC236}">
              <a16:creationId xmlns:a16="http://schemas.microsoft.com/office/drawing/2014/main" id="{499D5A40-B8C8-4A39-9B9A-3A247E0DF480}"/>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2</xdr:col>
      <xdr:colOff>3175</xdr:colOff>
      <xdr:row>123</xdr:row>
      <xdr:rowOff>51859</xdr:rowOff>
    </xdr:from>
    <xdr:to>
      <xdr:col>23</xdr:col>
      <xdr:colOff>146050</xdr:colOff>
      <xdr:row>141</xdr:row>
      <xdr:rowOff>5996</xdr:rowOff>
    </xdr:to>
    <xdr:pic>
      <xdr:nvPicPr>
        <xdr:cNvPr id="16" name="図 15">
          <a:extLst>
            <a:ext uri="{FF2B5EF4-FFF2-40B4-BE49-F238E27FC236}">
              <a16:creationId xmlns:a16="http://schemas.microsoft.com/office/drawing/2014/main" id="{44598E71-BCBE-405C-97DB-CAB34433BD11}"/>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984"/>
        <a:stretch/>
      </xdr:blipFill>
      <xdr:spPr bwMode="auto">
        <a:xfrm>
          <a:off x="765175" y="33227434"/>
          <a:ext cx="7191375" cy="4754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278341</xdr:colOff>
      <xdr:row>137</xdr:row>
      <xdr:rowOff>109010</xdr:rowOff>
    </xdr:from>
    <xdr:to>
      <xdr:col>36</xdr:col>
      <xdr:colOff>151341</xdr:colOff>
      <xdr:row>140</xdr:row>
      <xdr:rowOff>188689</xdr:rowOff>
    </xdr:to>
    <xdr:pic>
      <xdr:nvPicPr>
        <xdr:cNvPr id="17" name="図 16">
          <a:extLst>
            <a:ext uri="{FF2B5EF4-FFF2-40B4-BE49-F238E27FC236}">
              <a16:creationId xmlns:a16="http://schemas.microsoft.com/office/drawing/2014/main" id="{7FDAC58E-0C69-475B-A857-772AC8D18302}"/>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4736" t="53441" r="33017" b="24373"/>
        <a:stretch/>
      </xdr:blipFill>
      <xdr:spPr bwMode="auto">
        <a:xfrm>
          <a:off x="8088841" y="37018385"/>
          <a:ext cx="4254500" cy="879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0</xdr:colOff>
      <xdr:row>187</xdr:row>
      <xdr:rowOff>0</xdr:rowOff>
    </xdr:from>
    <xdr:ext cx="76200" cy="200025"/>
    <xdr:sp macro="" textlink="">
      <xdr:nvSpPr>
        <xdr:cNvPr id="18" name="Check Box 5" hidden="1">
          <a:extLst>
            <a:ext uri="{63B3BB69-23CF-44E3-9099-C40C66FF867C}">
              <a14:compatExt xmlns:a14="http://schemas.microsoft.com/office/drawing/2010/main" spid="_x0000_s24581"/>
            </a:ext>
            <a:ext uri="{FF2B5EF4-FFF2-40B4-BE49-F238E27FC236}">
              <a16:creationId xmlns:a16="http://schemas.microsoft.com/office/drawing/2014/main" id="{6B9AEDAC-61B3-4FE2-BF50-1BAD117F4221}"/>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1</xdr:col>
      <xdr:colOff>371475</xdr:colOff>
      <xdr:row>146</xdr:row>
      <xdr:rowOff>66676</xdr:rowOff>
    </xdr:from>
    <xdr:to>
      <xdr:col>15</xdr:col>
      <xdr:colOff>110060</xdr:colOff>
      <xdr:row>154</xdr:row>
      <xdr:rowOff>69503</xdr:rowOff>
    </xdr:to>
    <xdr:pic>
      <xdr:nvPicPr>
        <xdr:cNvPr id="19" name="図 18">
          <a:extLst>
            <a:ext uri="{FF2B5EF4-FFF2-40B4-BE49-F238E27FC236}">
              <a16:creationId xmlns:a16="http://schemas.microsoft.com/office/drawing/2014/main" id="{4EE8282E-E77C-492B-B7E5-82BE1CE06174}"/>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b="61135"/>
        <a:stretch>
          <a:fillRect/>
        </a:stretch>
      </xdr:blipFill>
      <xdr:spPr>
        <a:xfrm>
          <a:off x="685800" y="37699951"/>
          <a:ext cx="4501085" cy="2136427"/>
        </a:xfrm>
        <a:prstGeom prst="rect">
          <a:avLst/>
        </a:prstGeom>
      </xdr:spPr>
    </xdr:pic>
    <xdr:clientData/>
  </xdr:twoCellAnchor>
  <xdr:oneCellAnchor>
    <xdr:from>
      <xdr:col>21</xdr:col>
      <xdr:colOff>0</xdr:colOff>
      <xdr:row>187</xdr:row>
      <xdr:rowOff>0</xdr:rowOff>
    </xdr:from>
    <xdr:ext cx="76200" cy="200025"/>
    <xdr:sp macro="" textlink="">
      <xdr:nvSpPr>
        <xdr:cNvPr id="20" name="Check Box 5" hidden="1">
          <a:extLst>
            <a:ext uri="{63B3BB69-23CF-44E3-9099-C40C66FF867C}">
              <a14:compatExt xmlns:a14="http://schemas.microsoft.com/office/drawing/2010/main" spid="_x0000_s24581"/>
            </a:ext>
            <a:ext uri="{FF2B5EF4-FFF2-40B4-BE49-F238E27FC236}">
              <a16:creationId xmlns:a16="http://schemas.microsoft.com/office/drawing/2014/main" id="{CCB28A8C-9388-41F0-B0A5-3711440E9B30}"/>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1" name="Check Box 5" hidden="1">
          <a:extLst>
            <a:ext uri="{63B3BB69-23CF-44E3-9099-C40C66FF867C}">
              <a14:compatExt xmlns:a14="http://schemas.microsoft.com/office/drawing/2010/main" spid="_x0000_s24581"/>
            </a:ext>
            <a:ext uri="{FF2B5EF4-FFF2-40B4-BE49-F238E27FC236}">
              <a16:creationId xmlns:a16="http://schemas.microsoft.com/office/drawing/2014/main" id="{5C87D58F-5565-4453-9FAC-E418F716FC7A}"/>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4</xdr:row>
      <xdr:rowOff>0</xdr:rowOff>
    </xdr:from>
    <xdr:ext cx="76200" cy="200025"/>
    <xdr:sp macro="" textlink="">
      <xdr:nvSpPr>
        <xdr:cNvPr id="22" name="Check Box 5" hidden="1">
          <a:extLst>
            <a:ext uri="{63B3BB69-23CF-44E3-9099-C40C66FF867C}">
              <a14:compatExt xmlns:a14="http://schemas.microsoft.com/office/drawing/2010/main" spid="_x0000_s24581"/>
            </a:ext>
            <a:ext uri="{FF2B5EF4-FFF2-40B4-BE49-F238E27FC236}">
              <a16:creationId xmlns:a16="http://schemas.microsoft.com/office/drawing/2014/main" id="{0B33416F-D049-4569-A92F-0EAA2E44D215}"/>
            </a:ext>
          </a:extLst>
        </xdr:cNvPr>
        <xdr:cNvSpPr/>
      </xdr:nvSpPr>
      <xdr:spPr bwMode="auto">
        <a:xfrm>
          <a:off x="6858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4</xdr:row>
      <xdr:rowOff>0</xdr:rowOff>
    </xdr:from>
    <xdr:ext cx="76200" cy="200025"/>
    <xdr:sp macro="" textlink="">
      <xdr:nvSpPr>
        <xdr:cNvPr id="23" name="Check Box 5" hidden="1">
          <a:extLst>
            <a:ext uri="{63B3BB69-23CF-44E3-9099-C40C66FF867C}">
              <a14:compatExt xmlns:a14="http://schemas.microsoft.com/office/drawing/2010/main" spid="_x0000_s24581"/>
            </a:ext>
            <a:ext uri="{FF2B5EF4-FFF2-40B4-BE49-F238E27FC236}">
              <a16:creationId xmlns:a16="http://schemas.microsoft.com/office/drawing/2014/main" id="{E65394B2-3286-4DB8-9350-21ED49C5DFC1}"/>
            </a:ext>
          </a:extLst>
        </xdr:cNvPr>
        <xdr:cNvSpPr/>
      </xdr:nvSpPr>
      <xdr:spPr bwMode="auto">
        <a:xfrm>
          <a:off x="6858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24" name="Check Box 5" hidden="1">
          <a:extLst>
            <a:ext uri="{63B3BB69-23CF-44E3-9099-C40C66FF867C}">
              <a14:compatExt xmlns:a14="http://schemas.microsoft.com/office/drawing/2010/main" spid="_x0000_s24581"/>
            </a:ext>
            <a:ext uri="{FF2B5EF4-FFF2-40B4-BE49-F238E27FC236}">
              <a16:creationId xmlns:a16="http://schemas.microsoft.com/office/drawing/2014/main" id="{396B4326-9CFB-4591-9E21-2A9598B40492}"/>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25" name="Check Box 5" hidden="1">
          <a:extLst>
            <a:ext uri="{63B3BB69-23CF-44E3-9099-C40C66FF867C}">
              <a14:compatExt xmlns:a14="http://schemas.microsoft.com/office/drawing/2010/main" spid="_x0000_s24581"/>
            </a:ext>
            <a:ext uri="{FF2B5EF4-FFF2-40B4-BE49-F238E27FC236}">
              <a16:creationId xmlns:a16="http://schemas.microsoft.com/office/drawing/2014/main" id="{BF3F31C6-409F-46ED-9147-D42EAA3118FA}"/>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26" name="Check Box 5" hidden="1">
          <a:extLst>
            <a:ext uri="{63B3BB69-23CF-44E3-9099-C40C66FF867C}">
              <a14:compatExt xmlns:a14="http://schemas.microsoft.com/office/drawing/2010/main" spid="_x0000_s24581"/>
            </a:ext>
            <a:ext uri="{FF2B5EF4-FFF2-40B4-BE49-F238E27FC236}">
              <a16:creationId xmlns:a16="http://schemas.microsoft.com/office/drawing/2014/main" id="{79D6E3A8-F786-48E1-A234-5048E57166C8}"/>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7" name="Check Box 5" hidden="1">
          <a:extLst>
            <a:ext uri="{63B3BB69-23CF-44E3-9099-C40C66FF867C}">
              <a14:compatExt xmlns:a14="http://schemas.microsoft.com/office/drawing/2010/main" spid="_x0000_s24581"/>
            </a:ext>
            <a:ext uri="{FF2B5EF4-FFF2-40B4-BE49-F238E27FC236}">
              <a16:creationId xmlns:a16="http://schemas.microsoft.com/office/drawing/2014/main" id="{275DBE3C-D02E-4073-BBDD-E4FC419532A6}"/>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8" name="Check Box 5" hidden="1">
          <a:extLst>
            <a:ext uri="{63B3BB69-23CF-44E3-9099-C40C66FF867C}">
              <a14:compatExt xmlns:a14="http://schemas.microsoft.com/office/drawing/2010/main" spid="_x0000_s24581"/>
            </a:ext>
            <a:ext uri="{FF2B5EF4-FFF2-40B4-BE49-F238E27FC236}">
              <a16:creationId xmlns:a16="http://schemas.microsoft.com/office/drawing/2014/main" id="{EC9AFBCE-EA98-4E91-B948-418075B5C694}"/>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9" name="Check Box 5" hidden="1">
          <a:extLst>
            <a:ext uri="{63B3BB69-23CF-44E3-9099-C40C66FF867C}">
              <a14:compatExt xmlns:a14="http://schemas.microsoft.com/office/drawing/2010/main" spid="_x0000_s24581"/>
            </a:ext>
            <a:ext uri="{FF2B5EF4-FFF2-40B4-BE49-F238E27FC236}">
              <a16:creationId xmlns:a16="http://schemas.microsoft.com/office/drawing/2014/main" id="{8486AB92-7EBB-4A94-8084-ECCC7D12E235}"/>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30" name="Check Box 5" hidden="1">
          <a:extLst>
            <a:ext uri="{63B3BB69-23CF-44E3-9099-C40C66FF867C}">
              <a14:compatExt xmlns:a14="http://schemas.microsoft.com/office/drawing/2010/main" spid="_x0000_s24581"/>
            </a:ext>
            <a:ext uri="{FF2B5EF4-FFF2-40B4-BE49-F238E27FC236}">
              <a16:creationId xmlns:a16="http://schemas.microsoft.com/office/drawing/2014/main" id="{D8FB01AA-EF74-4F52-982C-23C08635331D}"/>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31" name="Check Box 5" hidden="1">
          <a:extLst>
            <a:ext uri="{63B3BB69-23CF-44E3-9099-C40C66FF867C}">
              <a14:compatExt xmlns:a14="http://schemas.microsoft.com/office/drawing/2010/main" spid="_x0000_s24581"/>
            </a:ext>
            <a:ext uri="{FF2B5EF4-FFF2-40B4-BE49-F238E27FC236}">
              <a16:creationId xmlns:a16="http://schemas.microsoft.com/office/drawing/2014/main" id="{B8453BD7-A46E-431F-8C3A-46B9D4B7D0B2}"/>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xdr:from>
      <xdr:col>5</xdr:col>
      <xdr:colOff>142875</xdr:colOff>
      <xdr:row>77</xdr:row>
      <xdr:rowOff>223732</xdr:rowOff>
    </xdr:from>
    <xdr:to>
      <xdr:col>14</xdr:col>
      <xdr:colOff>371475</xdr:colOff>
      <xdr:row>82</xdr:row>
      <xdr:rowOff>24516</xdr:rowOff>
    </xdr:to>
    <xdr:grpSp>
      <xdr:nvGrpSpPr>
        <xdr:cNvPr id="33" name="グループ化 32">
          <a:extLst>
            <a:ext uri="{FF2B5EF4-FFF2-40B4-BE49-F238E27FC236}">
              <a16:creationId xmlns:a16="http://schemas.microsoft.com/office/drawing/2014/main" id="{E8E2C387-12FD-4185-9F38-7DD42B5324CB}"/>
            </a:ext>
          </a:extLst>
        </xdr:cNvPr>
        <xdr:cNvGrpSpPr/>
      </xdr:nvGrpSpPr>
      <xdr:grpSpPr>
        <a:xfrm>
          <a:off x="1790700" y="20331007"/>
          <a:ext cx="3276600" cy="1134284"/>
          <a:chOff x="1473743" y="8976114"/>
          <a:chExt cx="2945856" cy="1040188"/>
        </a:xfrm>
      </xdr:grpSpPr>
      <xdr:pic>
        <xdr:nvPicPr>
          <xdr:cNvPr id="34" name="図 33">
            <a:extLst>
              <a:ext uri="{FF2B5EF4-FFF2-40B4-BE49-F238E27FC236}">
                <a16:creationId xmlns:a16="http://schemas.microsoft.com/office/drawing/2014/main" id="{F6E31513-2CD1-BBFC-ED85-8418BE1CEFA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73743" y="8980646"/>
            <a:ext cx="743852" cy="743852"/>
          </a:xfrm>
          <a:prstGeom prst="rect">
            <a:avLst/>
          </a:prstGeom>
        </xdr:spPr>
      </xdr:pic>
      <xdr:pic>
        <xdr:nvPicPr>
          <xdr:cNvPr id="35" name="図 34">
            <a:extLst>
              <a:ext uri="{FF2B5EF4-FFF2-40B4-BE49-F238E27FC236}">
                <a16:creationId xmlns:a16="http://schemas.microsoft.com/office/drawing/2014/main" id="{2666CB24-2C7F-2711-5E2A-A583FB56974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52418" y="8978246"/>
            <a:ext cx="743852" cy="743852"/>
          </a:xfrm>
          <a:prstGeom prst="rect">
            <a:avLst/>
          </a:prstGeom>
        </xdr:spPr>
      </xdr:pic>
      <xdr:sp macro="" textlink="">
        <xdr:nvSpPr>
          <xdr:cNvPr id="36" name="テキスト ボックス 35">
            <a:extLst>
              <a:ext uri="{FF2B5EF4-FFF2-40B4-BE49-F238E27FC236}">
                <a16:creationId xmlns:a16="http://schemas.microsoft.com/office/drawing/2014/main" id="{666A18DC-7E9C-AF6F-1BF3-A2ABF3AD89D5}"/>
              </a:ext>
            </a:extLst>
          </xdr:cNvPr>
          <xdr:cNvSpPr txBox="1"/>
        </xdr:nvSpPr>
        <xdr:spPr>
          <a:xfrm>
            <a:off x="1589871" y="9725799"/>
            <a:ext cx="751889" cy="2905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Meiryo UI" panose="020B0604030504040204" pitchFamily="50" charset="-128"/>
                <a:ea typeface="Meiryo UI" panose="020B0604030504040204" pitchFamily="50" charset="-128"/>
              </a:rPr>
              <a:t>スタンド花</a:t>
            </a:r>
          </a:p>
        </xdr:txBody>
      </xdr:sp>
      <xdr:sp macro="" textlink="">
        <xdr:nvSpPr>
          <xdr:cNvPr id="37" name="テキスト ボックス 36">
            <a:extLst>
              <a:ext uri="{FF2B5EF4-FFF2-40B4-BE49-F238E27FC236}">
                <a16:creationId xmlns:a16="http://schemas.microsoft.com/office/drawing/2014/main" id="{15FAB903-0618-49DA-8154-66B0648F84C2}"/>
              </a:ext>
            </a:extLst>
          </xdr:cNvPr>
          <xdr:cNvSpPr txBox="1"/>
        </xdr:nvSpPr>
        <xdr:spPr>
          <a:xfrm>
            <a:off x="2269119" y="9725800"/>
            <a:ext cx="1066800" cy="290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latin typeface="Meiryo UI" panose="020B0604030504040204" pitchFamily="50" charset="-128"/>
                <a:ea typeface="Meiryo UI" panose="020B0604030504040204" pitchFamily="50" charset="-128"/>
              </a:rPr>
              <a:t>プレミアムスタンド花</a:t>
            </a:r>
          </a:p>
        </xdr:txBody>
      </xdr:sp>
      <xdr:pic>
        <xdr:nvPicPr>
          <xdr:cNvPr id="38" name="図 37">
            <a:extLst>
              <a:ext uri="{FF2B5EF4-FFF2-40B4-BE49-F238E27FC236}">
                <a16:creationId xmlns:a16="http://schemas.microsoft.com/office/drawing/2014/main" id="{1A7905DC-372F-2BC5-EB7A-31C57850247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38294" y="8976114"/>
            <a:ext cx="744961" cy="744962"/>
          </a:xfrm>
          <a:prstGeom prst="rect">
            <a:avLst/>
          </a:prstGeom>
        </xdr:spPr>
      </xdr:pic>
      <xdr:sp macro="" textlink="">
        <xdr:nvSpPr>
          <xdr:cNvPr id="39" name="テキスト ボックス 38">
            <a:extLst>
              <a:ext uri="{FF2B5EF4-FFF2-40B4-BE49-F238E27FC236}">
                <a16:creationId xmlns:a16="http://schemas.microsoft.com/office/drawing/2014/main" id="{1CC558A4-3BFD-B5AA-FC42-E14A56EAFD52}"/>
              </a:ext>
            </a:extLst>
          </xdr:cNvPr>
          <xdr:cNvSpPr txBox="1"/>
        </xdr:nvSpPr>
        <xdr:spPr>
          <a:xfrm>
            <a:off x="3248024" y="9725800"/>
            <a:ext cx="1171575" cy="290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latin typeface="Meiryo UI" panose="020B0604030504040204" pitchFamily="50" charset="-128"/>
                <a:ea typeface="Meiryo UI" panose="020B0604030504040204" pitchFamily="50" charset="-128"/>
              </a:rPr>
              <a:t>フラワー＆グリーン</a:t>
            </a:r>
          </a:p>
        </xdr:txBody>
      </xdr:sp>
    </xdr:grpSp>
    <xdr:clientData/>
  </xdr:twoCellAnchor>
  <xdr:twoCellAnchor editAs="oneCell">
    <xdr:from>
      <xdr:col>17</xdr:col>
      <xdr:colOff>1058</xdr:colOff>
      <xdr:row>94</xdr:row>
      <xdr:rowOff>66675</xdr:rowOff>
    </xdr:from>
    <xdr:to>
      <xdr:col>27</xdr:col>
      <xdr:colOff>21167</xdr:colOff>
      <xdr:row>112</xdr:row>
      <xdr:rowOff>151758</xdr:rowOff>
    </xdr:to>
    <xdr:pic>
      <xdr:nvPicPr>
        <xdr:cNvPr id="40" name="図 39">
          <a:extLst>
            <a:ext uri="{FF2B5EF4-FFF2-40B4-BE49-F238E27FC236}">
              <a16:creationId xmlns:a16="http://schemas.microsoft.com/office/drawing/2014/main" id="{E48ABB0F-0DCA-4DDF-A922-DCC8B8C1B9BD}"/>
            </a:ext>
          </a:extLst>
        </xdr:cNvPr>
        <xdr:cNvPicPr>
          <a:picLocks noChangeAspect="1"/>
        </xdr:cNvPicPr>
      </xdr:nvPicPr>
      <xdr:blipFill>
        <a:blip xmlns:r="http://schemas.openxmlformats.org/officeDocument/2006/relationships" r:embed="rId11"/>
        <a:stretch>
          <a:fillRect/>
        </a:stretch>
      </xdr:blipFill>
      <xdr:spPr>
        <a:xfrm>
          <a:off x="5716058" y="25355550"/>
          <a:ext cx="3449109" cy="4885683"/>
        </a:xfrm>
        <a:prstGeom prst="rect">
          <a:avLst/>
        </a:prstGeom>
      </xdr:spPr>
    </xdr:pic>
    <xdr:clientData/>
  </xdr:twoCellAnchor>
  <xdr:oneCellAnchor>
    <xdr:from>
      <xdr:col>2</xdr:col>
      <xdr:colOff>0</xdr:colOff>
      <xdr:row>180</xdr:row>
      <xdr:rowOff>0</xdr:rowOff>
    </xdr:from>
    <xdr:ext cx="76200" cy="200025"/>
    <xdr:sp macro="" textlink="">
      <xdr:nvSpPr>
        <xdr:cNvPr id="41" name="Check Box 5" hidden="1">
          <a:extLst>
            <a:ext uri="{63B3BB69-23CF-44E3-9099-C40C66FF867C}">
              <a14:compatExt xmlns:a14="http://schemas.microsoft.com/office/drawing/2010/main" spid="_x0000_s24581"/>
            </a:ext>
            <a:ext uri="{FF2B5EF4-FFF2-40B4-BE49-F238E27FC236}">
              <a16:creationId xmlns:a16="http://schemas.microsoft.com/office/drawing/2014/main" id="{579BA6F8-85CE-4E82-80C9-178DFF07DAFA}"/>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180</xdr:row>
      <xdr:rowOff>0</xdr:rowOff>
    </xdr:from>
    <xdr:ext cx="76200" cy="200025"/>
    <xdr:sp macro="" textlink="">
      <xdr:nvSpPr>
        <xdr:cNvPr id="42" name="Check Box 5" hidden="1">
          <a:extLst>
            <a:ext uri="{63B3BB69-23CF-44E3-9099-C40C66FF867C}">
              <a14:compatExt xmlns:a14="http://schemas.microsoft.com/office/drawing/2010/main" spid="_x0000_s24581"/>
            </a:ext>
            <a:ext uri="{FF2B5EF4-FFF2-40B4-BE49-F238E27FC236}">
              <a16:creationId xmlns:a16="http://schemas.microsoft.com/office/drawing/2014/main" id="{81F4F4BD-2DF6-4D04-B790-BEE505ED698D}"/>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180</xdr:row>
      <xdr:rowOff>0</xdr:rowOff>
    </xdr:from>
    <xdr:ext cx="76200" cy="200025"/>
    <xdr:sp macro="" textlink="">
      <xdr:nvSpPr>
        <xdr:cNvPr id="43" name="Check Box 5" hidden="1">
          <a:extLst>
            <a:ext uri="{63B3BB69-23CF-44E3-9099-C40C66FF867C}">
              <a14:compatExt xmlns:a14="http://schemas.microsoft.com/office/drawing/2010/main" spid="_x0000_s24581"/>
            </a:ext>
            <a:ext uri="{FF2B5EF4-FFF2-40B4-BE49-F238E27FC236}">
              <a16:creationId xmlns:a16="http://schemas.microsoft.com/office/drawing/2014/main" id="{32214091-6EB1-4289-9D5A-EA5E328D636C}"/>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180</xdr:row>
      <xdr:rowOff>0</xdr:rowOff>
    </xdr:from>
    <xdr:ext cx="76200" cy="200025"/>
    <xdr:sp macro="" textlink="">
      <xdr:nvSpPr>
        <xdr:cNvPr id="44" name="Check Box 5" hidden="1">
          <a:extLst>
            <a:ext uri="{63B3BB69-23CF-44E3-9099-C40C66FF867C}">
              <a14:compatExt xmlns:a14="http://schemas.microsoft.com/office/drawing/2010/main" spid="_x0000_s24581"/>
            </a:ext>
            <a:ext uri="{FF2B5EF4-FFF2-40B4-BE49-F238E27FC236}">
              <a16:creationId xmlns:a16="http://schemas.microsoft.com/office/drawing/2014/main" id="{31C380ED-E7DA-4446-954E-4EBE833F4C38}"/>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48</xdr:row>
      <xdr:rowOff>0</xdr:rowOff>
    </xdr:from>
    <xdr:ext cx="76200" cy="200025"/>
    <xdr:sp macro="" textlink="">
      <xdr:nvSpPr>
        <xdr:cNvPr id="45" name="Check Box 5" hidden="1">
          <a:extLst>
            <a:ext uri="{63B3BB69-23CF-44E3-9099-C40C66FF867C}">
              <a14:compatExt xmlns:a14="http://schemas.microsoft.com/office/drawing/2010/main" spid="_x0000_s24581"/>
            </a:ext>
            <a:ext uri="{FF2B5EF4-FFF2-40B4-BE49-F238E27FC236}">
              <a16:creationId xmlns:a16="http://schemas.microsoft.com/office/drawing/2014/main" id="{41B35951-39BA-4117-A0AF-DAEEC254153D}"/>
            </a:ext>
          </a:extLst>
        </xdr:cNvPr>
        <xdr:cNvSpPr/>
      </xdr:nvSpPr>
      <xdr:spPr bwMode="auto">
        <a:xfrm>
          <a:off x="0" y="12715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xdr:row>
      <xdr:rowOff>0</xdr:rowOff>
    </xdr:from>
    <xdr:ext cx="76200" cy="200025"/>
    <xdr:sp macro="" textlink="">
      <xdr:nvSpPr>
        <xdr:cNvPr id="46" name="Check Box 5" hidden="1">
          <a:extLst>
            <a:ext uri="{63B3BB69-23CF-44E3-9099-C40C66FF867C}">
              <a14:compatExt xmlns:a14="http://schemas.microsoft.com/office/drawing/2010/main" spid="_x0000_s24581"/>
            </a:ext>
            <a:ext uri="{FF2B5EF4-FFF2-40B4-BE49-F238E27FC236}">
              <a16:creationId xmlns:a16="http://schemas.microsoft.com/office/drawing/2014/main" id="{75FFE06B-957B-4D6A-B815-BCA02F285E5D}"/>
            </a:ext>
          </a:extLst>
        </xdr:cNvPr>
        <xdr:cNvSpPr/>
      </xdr:nvSpPr>
      <xdr:spPr bwMode="auto">
        <a:xfrm>
          <a:off x="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xdr:row>
      <xdr:rowOff>0</xdr:rowOff>
    </xdr:from>
    <xdr:ext cx="76200" cy="200025"/>
    <xdr:sp macro="" textlink="">
      <xdr:nvSpPr>
        <xdr:cNvPr id="47" name="Check Box 5" hidden="1">
          <a:extLst>
            <a:ext uri="{63B3BB69-23CF-44E3-9099-C40C66FF867C}">
              <a14:compatExt xmlns:a14="http://schemas.microsoft.com/office/drawing/2010/main" spid="_x0000_s24581"/>
            </a:ext>
            <a:ext uri="{FF2B5EF4-FFF2-40B4-BE49-F238E27FC236}">
              <a16:creationId xmlns:a16="http://schemas.microsoft.com/office/drawing/2014/main" id="{4A7796A0-D983-40E2-BE1E-BA5521888301}"/>
            </a:ext>
          </a:extLst>
        </xdr:cNvPr>
        <xdr:cNvSpPr/>
      </xdr:nvSpPr>
      <xdr:spPr bwMode="auto">
        <a:xfrm>
          <a:off x="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xdr:row>
      <xdr:rowOff>0</xdr:rowOff>
    </xdr:from>
    <xdr:ext cx="76200" cy="200025"/>
    <xdr:sp macro="" textlink="">
      <xdr:nvSpPr>
        <xdr:cNvPr id="48" name="Check Box 5" hidden="1">
          <a:extLst>
            <a:ext uri="{63B3BB69-23CF-44E3-9099-C40C66FF867C}">
              <a14:compatExt xmlns:a14="http://schemas.microsoft.com/office/drawing/2010/main" spid="_x0000_s24581"/>
            </a:ext>
            <a:ext uri="{FF2B5EF4-FFF2-40B4-BE49-F238E27FC236}">
              <a16:creationId xmlns:a16="http://schemas.microsoft.com/office/drawing/2014/main" id="{B8524A2F-39C0-4CCE-B55E-CD49C872403A}"/>
            </a:ext>
          </a:extLst>
        </xdr:cNvPr>
        <xdr:cNvSpPr/>
      </xdr:nvSpPr>
      <xdr:spPr bwMode="auto">
        <a:xfrm>
          <a:off x="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xdr:from>
      <xdr:col>0</xdr:col>
      <xdr:colOff>184150</xdr:colOff>
      <xdr:row>162</xdr:row>
      <xdr:rowOff>63500</xdr:rowOff>
    </xdr:from>
    <xdr:to>
      <xdr:col>8</xdr:col>
      <xdr:colOff>98425</xdr:colOff>
      <xdr:row>176</xdr:row>
      <xdr:rowOff>84667</xdr:rowOff>
    </xdr:to>
    <xdr:graphicFrame macro="">
      <xdr:nvGraphicFramePr>
        <xdr:cNvPr id="49" name="図表 48">
          <a:extLst>
            <a:ext uri="{FF2B5EF4-FFF2-40B4-BE49-F238E27FC236}">
              <a16:creationId xmlns:a16="http://schemas.microsoft.com/office/drawing/2014/main" id="{1EC476E6-9D45-45B5-B3F7-03EBCBDDF6C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oneCellAnchor>
    <xdr:from>
      <xdr:col>17</xdr:col>
      <xdr:colOff>0</xdr:colOff>
      <xdr:row>4</xdr:row>
      <xdr:rowOff>0</xdr:rowOff>
    </xdr:from>
    <xdr:ext cx="76200" cy="200025"/>
    <xdr:sp macro="" textlink="">
      <xdr:nvSpPr>
        <xdr:cNvPr id="50" name="Check Box 5" hidden="1">
          <a:extLst>
            <a:ext uri="{63B3BB69-23CF-44E3-9099-C40C66FF867C}">
              <a14:compatExt xmlns:a14="http://schemas.microsoft.com/office/drawing/2010/main" spid="_x0000_s24581"/>
            </a:ext>
            <a:ext uri="{FF2B5EF4-FFF2-40B4-BE49-F238E27FC236}">
              <a16:creationId xmlns:a16="http://schemas.microsoft.com/office/drawing/2014/main" id="{C9DDD3E3-163E-4290-B360-B4EF8B18320F}"/>
            </a:ext>
          </a:extLst>
        </xdr:cNvPr>
        <xdr:cNvSpPr/>
      </xdr:nvSpPr>
      <xdr:spPr bwMode="auto">
        <a:xfrm>
          <a:off x="5715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17</xdr:col>
      <xdr:colOff>0</xdr:colOff>
      <xdr:row>4</xdr:row>
      <xdr:rowOff>0</xdr:rowOff>
    </xdr:from>
    <xdr:ext cx="76200" cy="200025"/>
    <xdr:sp macro="" textlink="">
      <xdr:nvSpPr>
        <xdr:cNvPr id="51" name="Check Box 5" hidden="1">
          <a:extLst>
            <a:ext uri="{63B3BB69-23CF-44E3-9099-C40C66FF867C}">
              <a14:compatExt xmlns:a14="http://schemas.microsoft.com/office/drawing/2010/main" spid="_x0000_s24581"/>
            </a:ext>
            <a:ext uri="{FF2B5EF4-FFF2-40B4-BE49-F238E27FC236}">
              <a16:creationId xmlns:a16="http://schemas.microsoft.com/office/drawing/2014/main" id="{424BEE70-F0CE-464B-AACA-B8F8208A3D29}"/>
            </a:ext>
          </a:extLst>
        </xdr:cNvPr>
        <xdr:cNvSpPr/>
      </xdr:nvSpPr>
      <xdr:spPr bwMode="auto">
        <a:xfrm>
          <a:off x="5715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17</xdr:col>
      <xdr:colOff>0</xdr:colOff>
      <xdr:row>4</xdr:row>
      <xdr:rowOff>0</xdr:rowOff>
    </xdr:from>
    <xdr:ext cx="76200" cy="200025"/>
    <xdr:sp macro="" textlink="">
      <xdr:nvSpPr>
        <xdr:cNvPr id="52" name="Check Box 5" hidden="1">
          <a:extLst>
            <a:ext uri="{63B3BB69-23CF-44E3-9099-C40C66FF867C}">
              <a14:compatExt xmlns:a14="http://schemas.microsoft.com/office/drawing/2010/main" spid="_x0000_s24581"/>
            </a:ext>
            <a:ext uri="{FF2B5EF4-FFF2-40B4-BE49-F238E27FC236}">
              <a16:creationId xmlns:a16="http://schemas.microsoft.com/office/drawing/2014/main" id="{4E311AE9-95EF-4474-A982-550272DFA3E9}"/>
            </a:ext>
          </a:extLst>
        </xdr:cNvPr>
        <xdr:cNvSpPr/>
      </xdr:nvSpPr>
      <xdr:spPr bwMode="auto">
        <a:xfrm>
          <a:off x="5715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4</xdr:row>
      <xdr:rowOff>0</xdr:rowOff>
    </xdr:from>
    <xdr:ext cx="76200" cy="200025"/>
    <xdr:sp macro="" textlink="">
      <xdr:nvSpPr>
        <xdr:cNvPr id="53" name="Check Box 5" hidden="1">
          <a:extLst>
            <a:ext uri="{63B3BB69-23CF-44E3-9099-C40C66FF867C}">
              <a14:compatExt xmlns:a14="http://schemas.microsoft.com/office/drawing/2010/main" spid="_x0000_s24581"/>
            </a:ext>
            <a:ext uri="{FF2B5EF4-FFF2-40B4-BE49-F238E27FC236}">
              <a16:creationId xmlns:a16="http://schemas.microsoft.com/office/drawing/2014/main" id="{C363952C-2398-4DA7-B5E4-14099B1F1310}"/>
            </a:ext>
          </a:extLst>
        </xdr:cNvPr>
        <xdr:cNvSpPr/>
      </xdr:nvSpPr>
      <xdr:spPr bwMode="auto">
        <a:xfrm>
          <a:off x="6477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4</xdr:row>
      <xdr:rowOff>0</xdr:rowOff>
    </xdr:from>
    <xdr:ext cx="76200" cy="200025"/>
    <xdr:sp macro="" textlink="">
      <xdr:nvSpPr>
        <xdr:cNvPr id="54" name="Check Box 5" hidden="1">
          <a:extLst>
            <a:ext uri="{63B3BB69-23CF-44E3-9099-C40C66FF867C}">
              <a14:compatExt xmlns:a14="http://schemas.microsoft.com/office/drawing/2010/main" spid="_x0000_s24581"/>
            </a:ext>
            <a:ext uri="{FF2B5EF4-FFF2-40B4-BE49-F238E27FC236}">
              <a16:creationId xmlns:a16="http://schemas.microsoft.com/office/drawing/2014/main" id="{F8012C47-7C17-4E90-BB9F-666BD3F37912}"/>
            </a:ext>
          </a:extLst>
        </xdr:cNvPr>
        <xdr:cNvSpPr/>
      </xdr:nvSpPr>
      <xdr:spPr bwMode="auto">
        <a:xfrm>
          <a:off x="6477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4</xdr:row>
      <xdr:rowOff>0</xdr:rowOff>
    </xdr:from>
    <xdr:ext cx="76200" cy="200025"/>
    <xdr:sp macro="" textlink="">
      <xdr:nvSpPr>
        <xdr:cNvPr id="55" name="Check Box 5" hidden="1">
          <a:extLst>
            <a:ext uri="{63B3BB69-23CF-44E3-9099-C40C66FF867C}">
              <a14:compatExt xmlns:a14="http://schemas.microsoft.com/office/drawing/2010/main" spid="_x0000_s24581"/>
            </a:ext>
            <a:ext uri="{FF2B5EF4-FFF2-40B4-BE49-F238E27FC236}">
              <a16:creationId xmlns:a16="http://schemas.microsoft.com/office/drawing/2014/main" id="{EB9FA0B5-A880-4DCA-BC74-0B8BA004F6A6}"/>
            </a:ext>
          </a:extLst>
        </xdr:cNvPr>
        <xdr:cNvSpPr/>
      </xdr:nvSpPr>
      <xdr:spPr bwMode="auto">
        <a:xfrm>
          <a:off x="6477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15</xdr:col>
      <xdr:colOff>259291</xdr:colOff>
      <xdr:row>146</xdr:row>
      <xdr:rowOff>0</xdr:rowOff>
    </xdr:from>
    <xdr:to>
      <xdr:col>29</xdr:col>
      <xdr:colOff>188375</xdr:colOff>
      <xdr:row>158</xdr:row>
      <xdr:rowOff>219075</xdr:rowOff>
    </xdr:to>
    <xdr:pic>
      <xdr:nvPicPr>
        <xdr:cNvPr id="57" name="図 56">
          <a:extLst>
            <a:ext uri="{FF2B5EF4-FFF2-40B4-BE49-F238E27FC236}">
              <a16:creationId xmlns:a16="http://schemas.microsoft.com/office/drawing/2014/main" id="{61872077-FB13-4E02-920B-FDF39327425E}"/>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37801"/>
        <a:stretch>
          <a:fillRect/>
        </a:stretch>
      </xdr:blipFill>
      <xdr:spPr>
        <a:xfrm>
          <a:off x="5336116" y="37633275"/>
          <a:ext cx="4501084" cy="3419475"/>
        </a:xfrm>
        <a:prstGeom prst="rect">
          <a:avLst/>
        </a:prstGeom>
      </xdr:spPr>
    </xdr:pic>
    <xdr:clientData/>
  </xdr:twoCellAnchor>
  <xdr:oneCellAnchor>
    <xdr:from>
      <xdr:col>26</xdr:col>
      <xdr:colOff>0</xdr:colOff>
      <xdr:row>31</xdr:row>
      <xdr:rowOff>0</xdr:rowOff>
    </xdr:from>
    <xdr:ext cx="76200" cy="200025"/>
    <xdr:sp macro="" textlink="">
      <xdr:nvSpPr>
        <xdr:cNvPr id="58" name="Check Box 5" hidden="1">
          <a:extLst>
            <a:ext uri="{63B3BB69-23CF-44E3-9099-C40C66FF867C}">
              <a14:compatExt xmlns:a14="http://schemas.microsoft.com/office/drawing/2010/main" spid="_x0000_s24581"/>
            </a:ext>
            <a:ext uri="{FF2B5EF4-FFF2-40B4-BE49-F238E27FC236}">
              <a16:creationId xmlns:a16="http://schemas.microsoft.com/office/drawing/2014/main" id="{4F7B7E0B-E09C-4EAB-B7B8-4E5389292019}"/>
            </a:ext>
          </a:extLst>
        </xdr:cNvPr>
        <xdr:cNvSpPr/>
      </xdr:nvSpPr>
      <xdr:spPr bwMode="auto">
        <a:xfrm>
          <a:off x="14859000" y="8562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xdr:from>
      <xdr:col>13</xdr:col>
      <xdr:colOff>257561</xdr:colOff>
      <xdr:row>40</xdr:row>
      <xdr:rowOff>29828</xdr:rowOff>
    </xdr:from>
    <xdr:to>
      <xdr:col>22</xdr:col>
      <xdr:colOff>57151</xdr:colOff>
      <xdr:row>44</xdr:row>
      <xdr:rowOff>124872</xdr:rowOff>
    </xdr:to>
    <xdr:pic>
      <xdr:nvPicPr>
        <xdr:cNvPr id="59" name="図 58">
          <a:extLst>
            <a:ext uri="{FF2B5EF4-FFF2-40B4-BE49-F238E27FC236}">
              <a16:creationId xmlns:a16="http://schemas.microsoft.com/office/drawing/2014/main" id="{EFA470AE-7DE4-4AB6-BDC0-7BF789C6C8A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572386" y="10602578"/>
          <a:ext cx="2847590" cy="1161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47</xdr:col>
      <xdr:colOff>0</xdr:colOff>
      <xdr:row>31</xdr:row>
      <xdr:rowOff>0</xdr:rowOff>
    </xdr:from>
    <xdr:ext cx="76200" cy="200025"/>
    <xdr:sp macro="" textlink="">
      <xdr:nvSpPr>
        <xdr:cNvPr id="60" name="Check Box 5" hidden="1">
          <a:extLst>
            <a:ext uri="{63B3BB69-23CF-44E3-9099-C40C66FF867C}">
              <a14:compatExt xmlns:a14="http://schemas.microsoft.com/office/drawing/2010/main" spid="_x0000_s24581"/>
            </a:ext>
            <a:ext uri="{FF2B5EF4-FFF2-40B4-BE49-F238E27FC236}">
              <a16:creationId xmlns:a16="http://schemas.microsoft.com/office/drawing/2014/main" id="{1CC75C2D-9796-42D9-8CCD-767CEB77B79E}"/>
            </a:ext>
          </a:extLst>
        </xdr:cNvPr>
        <xdr:cNvSpPr/>
      </xdr:nvSpPr>
      <xdr:spPr bwMode="auto">
        <a:xfrm>
          <a:off x="17526000" y="8562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2</xdr:col>
      <xdr:colOff>0</xdr:colOff>
      <xdr:row>95</xdr:row>
      <xdr:rowOff>31749</xdr:rowOff>
    </xdr:from>
    <xdr:to>
      <xdr:col>15</xdr:col>
      <xdr:colOff>10138</xdr:colOff>
      <xdr:row>102</xdr:row>
      <xdr:rowOff>94458</xdr:rowOff>
    </xdr:to>
    <xdr:pic>
      <xdr:nvPicPr>
        <xdr:cNvPr id="61" name="図 60">
          <a:extLst>
            <a:ext uri="{FF2B5EF4-FFF2-40B4-BE49-F238E27FC236}">
              <a16:creationId xmlns:a16="http://schemas.microsoft.com/office/drawing/2014/main" id="{F83D3FD8-3F8F-44ED-8754-5E2A871D8C54}"/>
            </a:ext>
          </a:extLst>
        </xdr:cNvPr>
        <xdr:cNvPicPr>
          <a:picLocks noChangeAspect="1"/>
        </xdr:cNvPicPr>
      </xdr:nvPicPr>
      <xdr:blipFill>
        <a:blip xmlns:r="http://schemas.openxmlformats.org/officeDocument/2006/relationships" r:embed="rId18"/>
        <a:stretch>
          <a:fillRect/>
        </a:stretch>
      </xdr:blipFill>
      <xdr:spPr>
        <a:xfrm>
          <a:off x="762000" y="25587324"/>
          <a:ext cx="4391638" cy="1929609"/>
        </a:xfrm>
        <a:prstGeom prst="rect">
          <a:avLst/>
        </a:prstGeom>
      </xdr:spPr>
    </xdr:pic>
    <xdr:clientData/>
  </xdr:twoCellAnchor>
  <xdr:oneCellAnchor>
    <xdr:from>
      <xdr:col>21</xdr:col>
      <xdr:colOff>0</xdr:colOff>
      <xdr:row>186</xdr:row>
      <xdr:rowOff>0</xdr:rowOff>
    </xdr:from>
    <xdr:ext cx="76200" cy="200025"/>
    <xdr:sp macro="" textlink="">
      <xdr:nvSpPr>
        <xdr:cNvPr id="62" name="Check Box 5" hidden="1">
          <a:extLst>
            <a:ext uri="{63B3BB69-23CF-44E3-9099-C40C66FF867C}">
              <a14:compatExt xmlns:a14="http://schemas.microsoft.com/office/drawing/2010/main" spid="_x0000_s24581"/>
            </a:ext>
            <a:ext uri="{FF2B5EF4-FFF2-40B4-BE49-F238E27FC236}">
              <a16:creationId xmlns:a16="http://schemas.microsoft.com/office/drawing/2014/main" id="{C7D056A7-7870-4381-AA67-A0CCEACCE9D5}"/>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63" name="Check Box 5" hidden="1">
          <a:extLst>
            <a:ext uri="{63B3BB69-23CF-44E3-9099-C40C66FF867C}">
              <a14:compatExt xmlns:a14="http://schemas.microsoft.com/office/drawing/2010/main" spid="_x0000_s24581"/>
            </a:ext>
            <a:ext uri="{FF2B5EF4-FFF2-40B4-BE49-F238E27FC236}">
              <a16:creationId xmlns:a16="http://schemas.microsoft.com/office/drawing/2014/main" id="{031D3A3D-A145-47D0-9EA9-4D1DCC4CF0CC}"/>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64" name="Check Box 5" hidden="1">
          <a:extLst>
            <a:ext uri="{63B3BB69-23CF-44E3-9099-C40C66FF867C}">
              <a14:compatExt xmlns:a14="http://schemas.microsoft.com/office/drawing/2010/main" spid="_x0000_s24581"/>
            </a:ext>
            <a:ext uri="{FF2B5EF4-FFF2-40B4-BE49-F238E27FC236}">
              <a16:creationId xmlns:a16="http://schemas.microsoft.com/office/drawing/2014/main" id="{BC8681BE-C145-4F28-9526-FC13398293D0}"/>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65" name="Check Box 5" hidden="1">
          <a:extLst>
            <a:ext uri="{63B3BB69-23CF-44E3-9099-C40C66FF867C}">
              <a14:compatExt xmlns:a14="http://schemas.microsoft.com/office/drawing/2010/main" spid="_x0000_s24581"/>
            </a:ext>
            <a:ext uri="{FF2B5EF4-FFF2-40B4-BE49-F238E27FC236}">
              <a16:creationId xmlns:a16="http://schemas.microsoft.com/office/drawing/2014/main" id="{CE82338F-4F96-4C6E-B278-38D39054892F}"/>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66" name="Check Box 5" hidden="1">
          <a:extLst>
            <a:ext uri="{63B3BB69-23CF-44E3-9099-C40C66FF867C}">
              <a14:compatExt xmlns:a14="http://schemas.microsoft.com/office/drawing/2010/main" spid="_x0000_s24581"/>
            </a:ext>
            <a:ext uri="{FF2B5EF4-FFF2-40B4-BE49-F238E27FC236}">
              <a16:creationId xmlns:a16="http://schemas.microsoft.com/office/drawing/2014/main" id="{6052CF0D-776C-4FE5-912E-CDC76EB6BFE4}"/>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67" name="Check Box 5" hidden="1">
          <a:extLst>
            <a:ext uri="{63B3BB69-23CF-44E3-9099-C40C66FF867C}">
              <a14:compatExt xmlns:a14="http://schemas.microsoft.com/office/drawing/2010/main" spid="_x0000_s24581"/>
            </a:ext>
            <a:ext uri="{FF2B5EF4-FFF2-40B4-BE49-F238E27FC236}">
              <a16:creationId xmlns:a16="http://schemas.microsoft.com/office/drawing/2014/main" id="{89B6744D-67E8-4694-A3D9-6845DBAF6A33}"/>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68" name="Check Box 5" hidden="1">
          <a:extLst>
            <a:ext uri="{63B3BB69-23CF-44E3-9099-C40C66FF867C}">
              <a14:compatExt xmlns:a14="http://schemas.microsoft.com/office/drawing/2010/main" spid="_x0000_s24581"/>
            </a:ext>
            <a:ext uri="{FF2B5EF4-FFF2-40B4-BE49-F238E27FC236}">
              <a16:creationId xmlns:a16="http://schemas.microsoft.com/office/drawing/2014/main" id="{0C510C41-6659-45CE-AC18-0E756F7C6EDA}"/>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69" name="Check Box 5" hidden="1">
          <a:extLst>
            <a:ext uri="{63B3BB69-23CF-44E3-9099-C40C66FF867C}">
              <a14:compatExt xmlns:a14="http://schemas.microsoft.com/office/drawing/2010/main" spid="_x0000_s24581"/>
            </a:ext>
            <a:ext uri="{FF2B5EF4-FFF2-40B4-BE49-F238E27FC236}">
              <a16:creationId xmlns:a16="http://schemas.microsoft.com/office/drawing/2014/main" id="{2AB64781-50A3-41EC-844B-0476EAED54D1}"/>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70" name="Check Box 5" hidden="1">
          <a:extLst>
            <a:ext uri="{63B3BB69-23CF-44E3-9099-C40C66FF867C}">
              <a14:compatExt xmlns:a14="http://schemas.microsoft.com/office/drawing/2010/main" spid="_x0000_s24581"/>
            </a:ext>
            <a:ext uri="{FF2B5EF4-FFF2-40B4-BE49-F238E27FC236}">
              <a16:creationId xmlns:a16="http://schemas.microsoft.com/office/drawing/2014/main" id="{1D784415-F523-453C-994B-DD0298226D25}"/>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71" name="Check Box 5" hidden="1">
          <a:extLst>
            <a:ext uri="{63B3BB69-23CF-44E3-9099-C40C66FF867C}">
              <a14:compatExt xmlns:a14="http://schemas.microsoft.com/office/drawing/2010/main" spid="_x0000_s24581"/>
            </a:ext>
            <a:ext uri="{FF2B5EF4-FFF2-40B4-BE49-F238E27FC236}">
              <a16:creationId xmlns:a16="http://schemas.microsoft.com/office/drawing/2014/main" id="{2080F2CE-848D-468A-A00F-82EEB2935C08}"/>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72" name="Check Box 5" hidden="1">
          <a:extLst>
            <a:ext uri="{63B3BB69-23CF-44E3-9099-C40C66FF867C}">
              <a14:compatExt xmlns:a14="http://schemas.microsoft.com/office/drawing/2010/main" spid="_x0000_s24581"/>
            </a:ext>
            <a:ext uri="{FF2B5EF4-FFF2-40B4-BE49-F238E27FC236}">
              <a16:creationId xmlns:a16="http://schemas.microsoft.com/office/drawing/2014/main" id="{54816AA0-1BFD-42B6-8202-C6CD533B1D22}"/>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73" name="Check Box 5" hidden="1">
          <a:extLst>
            <a:ext uri="{63B3BB69-23CF-44E3-9099-C40C66FF867C}">
              <a14:compatExt xmlns:a14="http://schemas.microsoft.com/office/drawing/2010/main" spid="_x0000_s24581"/>
            </a:ext>
            <a:ext uri="{FF2B5EF4-FFF2-40B4-BE49-F238E27FC236}">
              <a16:creationId xmlns:a16="http://schemas.microsoft.com/office/drawing/2014/main" id="{438EAC0B-66F4-452C-8E5D-2A93FB5353EB}"/>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34</xdr:col>
      <xdr:colOff>161925</xdr:colOff>
      <xdr:row>7</xdr:row>
      <xdr:rowOff>49794</xdr:rowOff>
    </xdr:from>
    <xdr:ext cx="3238500" cy="1485809"/>
    <xdr:pic>
      <xdr:nvPicPr>
        <xdr:cNvPr id="74" name="図 73">
          <a:extLst>
            <a:ext uri="{FF2B5EF4-FFF2-40B4-BE49-F238E27FC236}">
              <a16:creationId xmlns:a16="http://schemas.microsoft.com/office/drawing/2014/main" id="{0F855385-B62B-43BE-833E-35C66768D1C8}"/>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9929" t="29087" r="10169" b="22021"/>
        <a:stretch/>
      </xdr:blipFill>
      <xdr:spPr>
        <a:xfrm>
          <a:off x="11591925" y="3354969"/>
          <a:ext cx="3238500" cy="1485809"/>
        </a:xfrm>
        <a:prstGeom prst="rect">
          <a:avLst/>
        </a:prstGeom>
      </xdr:spPr>
    </xdr:pic>
    <xdr:clientData/>
  </xdr:oneCellAnchor>
  <xdr:oneCellAnchor>
    <xdr:from>
      <xdr:col>44</xdr:col>
      <xdr:colOff>120650</xdr:colOff>
      <xdr:row>7</xdr:row>
      <xdr:rowOff>4233</xdr:rowOff>
    </xdr:from>
    <xdr:ext cx="2378616" cy="1583267"/>
    <xdr:pic>
      <xdr:nvPicPr>
        <xdr:cNvPr id="75" name="図 74">
          <a:extLst>
            <a:ext uri="{FF2B5EF4-FFF2-40B4-BE49-F238E27FC236}">
              <a16:creationId xmlns:a16="http://schemas.microsoft.com/office/drawing/2014/main" id="{4BA656F7-4EF3-4FFA-AA0D-4862348A5B2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4979650" y="3309408"/>
          <a:ext cx="2378616" cy="1583267"/>
        </a:xfrm>
        <a:prstGeom prst="rect">
          <a:avLst/>
        </a:prstGeom>
      </xdr:spPr>
    </xdr:pic>
    <xdr:clientData/>
  </xdr:oneCellAnchor>
  <xdr:oneCellAnchor>
    <xdr:from>
      <xdr:col>21</xdr:col>
      <xdr:colOff>0</xdr:colOff>
      <xdr:row>181</xdr:row>
      <xdr:rowOff>0</xdr:rowOff>
    </xdr:from>
    <xdr:ext cx="76200" cy="200025"/>
    <xdr:sp macro="" textlink="">
      <xdr:nvSpPr>
        <xdr:cNvPr id="13" name="Check Box 5" hidden="1">
          <a:extLst>
            <a:ext uri="{63B3BB69-23CF-44E3-9099-C40C66FF867C}">
              <a14:compatExt xmlns:a14="http://schemas.microsoft.com/office/drawing/2010/main" spid="_x0000_s24581"/>
            </a:ext>
            <a:ext uri="{FF2B5EF4-FFF2-40B4-BE49-F238E27FC236}">
              <a16:creationId xmlns:a16="http://schemas.microsoft.com/office/drawing/2014/main" id="{B170891C-CD3D-442D-A886-BDAF9C2E1AEA}"/>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32" name="Check Box 5" hidden="1">
          <a:extLst>
            <a:ext uri="{63B3BB69-23CF-44E3-9099-C40C66FF867C}">
              <a14:compatExt xmlns:a14="http://schemas.microsoft.com/office/drawing/2010/main" spid="_x0000_s24581"/>
            </a:ext>
            <a:ext uri="{FF2B5EF4-FFF2-40B4-BE49-F238E27FC236}">
              <a16:creationId xmlns:a16="http://schemas.microsoft.com/office/drawing/2014/main" id="{3E0A6134-1483-486A-BE21-6CD39E0E1962}"/>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56" name="Check Box 5" hidden="1">
          <a:extLst>
            <a:ext uri="{63B3BB69-23CF-44E3-9099-C40C66FF867C}">
              <a14:compatExt xmlns:a14="http://schemas.microsoft.com/office/drawing/2010/main" spid="_x0000_s24581"/>
            </a:ext>
            <a:ext uri="{FF2B5EF4-FFF2-40B4-BE49-F238E27FC236}">
              <a16:creationId xmlns:a16="http://schemas.microsoft.com/office/drawing/2014/main" id="{D9BE1B06-D0AA-4FC2-9DB0-9D5F8C33CD82}"/>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6" name="Check Box 5" hidden="1">
          <a:extLst>
            <a:ext uri="{63B3BB69-23CF-44E3-9099-C40C66FF867C}">
              <a14:compatExt xmlns:a14="http://schemas.microsoft.com/office/drawing/2010/main" spid="_x0000_s24581"/>
            </a:ext>
            <a:ext uri="{FF2B5EF4-FFF2-40B4-BE49-F238E27FC236}">
              <a16:creationId xmlns:a16="http://schemas.microsoft.com/office/drawing/2014/main" id="{6B602604-BDA1-40A5-B56B-82517F1D8C36}"/>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7" name="Check Box 5" hidden="1">
          <a:extLst>
            <a:ext uri="{63B3BB69-23CF-44E3-9099-C40C66FF867C}">
              <a14:compatExt xmlns:a14="http://schemas.microsoft.com/office/drawing/2010/main" spid="_x0000_s24581"/>
            </a:ext>
            <a:ext uri="{FF2B5EF4-FFF2-40B4-BE49-F238E27FC236}">
              <a16:creationId xmlns:a16="http://schemas.microsoft.com/office/drawing/2014/main" id="{3977FBFA-1613-4504-9D00-69FAEEEDB0DD}"/>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8" name="Check Box 5" hidden="1">
          <a:extLst>
            <a:ext uri="{63B3BB69-23CF-44E3-9099-C40C66FF867C}">
              <a14:compatExt xmlns:a14="http://schemas.microsoft.com/office/drawing/2010/main" spid="_x0000_s24581"/>
            </a:ext>
            <a:ext uri="{FF2B5EF4-FFF2-40B4-BE49-F238E27FC236}">
              <a16:creationId xmlns:a16="http://schemas.microsoft.com/office/drawing/2014/main" id="{A74A4E91-9749-474C-8CC8-988D37FDEFAE}"/>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9" name="Check Box 5" hidden="1">
          <a:extLst>
            <a:ext uri="{63B3BB69-23CF-44E3-9099-C40C66FF867C}">
              <a14:compatExt xmlns:a14="http://schemas.microsoft.com/office/drawing/2010/main" spid="_x0000_s24581"/>
            </a:ext>
            <a:ext uri="{FF2B5EF4-FFF2-40B4-BE49-F238E27FC236}">
              <a16:creationId xmlns:a16="http://schemas.microsoft.com/office/drawing/2014/main" id="{9693CA54-7911-4BE2-AFCD-C5F62FAB3181}"/>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0" name="Check Box 5" hidden="1">
          <a:extLst>
            <a:ext uri="{63B3BB69-23CF-44E3-9099-C40C66FF867C}">
              <a14:compatExt xmlns:a14="http://schemas.microsoft.com/office/drawing/2010/main" spid="_x0000_s24581"/>
            </a:ext>
            <a:ext uri="{FF2B5EF4-FFF2-40B4-BE49-F238E27FC236}">
              <a16:creationId xmlns:a16="http://schemas.microsoft.com/office/drawing/2014/main" id="{57E7A1CB-F72B-437E-9374-6A70378051D8}"/>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1" name="Check Box 5" hidden="1">
          <a:extLst>
            <a:ext uri="{63B3BB69-23CF-44E3-9099-C40C66FF867C}">
              <a14:compatExt xmlns:a14="http://schemas.microsoft.com/office/drawing/2010/main" spid="_x0000_s24581"/>
            </a:ext>
            <a:ext uri="{FF2B5EF4-FFF2-40B4-BE49-F238E27FC236}">
              <a16:creationId xmlns:a16="http://schemas.microsoft.com/office/drawing/2014/main" id="{35DC3697-57EF-4993-9E1C-43CD760481B9}"/>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2" name="Check Box 5" hidden="1">
          <a:extLst>
            <a:ext uri="{63B3BB69-23CF-44E3-9099-C40C66FF867C}">
              <a14:compatExt xmlns:a14="http://schemas.microsoft.com/office/drawing/2010/main" spid="_x0000_s24581"/>
            </a:ext>
            <a:ext uri="{FF2B5EF4-FFF2-40B4-BE49-F238E27FC236}">
              <a16:creationId xmlns:a16="http://schemas.microsoft.com/office/drawing/2014/main" id="{6FC881A9-79C8-4D84-9B76-E5A08DE56E49}"/>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3" name="Check Box 5" hidden="1">
          <a:extLst>
            <a:ext uri="{63B3BB69-23CF-44E3-9099-C40C66FF867C}">
              <a14:compatExt xmlns:a14="http://schemas.microsoft.com/office/drawing/2010/main" spid="_x0000_s24581"/>
            </a:ext>
            <a:ext uri="{FF2B5EF4-FFF2-40B4-BE49-F238E27FC236}">
              <a16:creationId xmlns:a16="http://schemas.microsoft.com/office/drawing/2014/main" id="{F82DDFF8-DB5C-47CD-BC37-65579A54520F}"/>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4" name="Check Box 5" hidden="1">
          <a:extLst>
            <a:ext uri="{63B3BB69-23CF-44E3-9099-C40C66FF867C}">
              <a14:compatExt xmlns:a14="http://schemas.microsoft.com/office/drawing/2010/main" spid="_x0000_s24581"/>
            </a:ext>
            <a:ext uri="{FF2B5EF4-FFF2-40B4-BE49-F238E27FC236}">
              <a16:creationId xmlns:a16="http://schemas.microsoft.com/office/drawing/2014/main" id="{E396718E-4A74-4234-BD94-71FB1633B812}"/>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5" name="Check Box 5" hidden="1">
          <a:extLst>
            <a:ext uri="{63B3BB69-23CF-44E3-9099-C40C66FF867C}">
              <a14:compatExt xmlns:a14="http://schemas.microsoft.com/office/drawing/2010/main" spid="_x0000_s24581"/>
            </a:ext>
            <a:ext uri="{FF2B5EF4-FFF2-40B4-BE49-F238E27FC236}">
              <a16:creationId xmlns:a16="http://schemas.microsoft.com/office/drawing/2014/main" id="{1072CC1E-0714-4F14-857B-2CC1E1264ED0}"/>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6" name="Check Box 5" hidden="1">
          <a:extLst>
            <a:ext uri="{63B3BB69-23CF-44E3-9099-C40C66FF867C}">
              <a14:compatExt xmlns:a14="http://schemas.microsoft.com/office/drawing/2010/main" spid="_x0000_s24581"/>
            </a:ext>
            <a:ext uri="{FF2B5EF4-FFF2-40B4-BE49-F238E27FC236}">
              <a16:creationId xmlns:a16="http://schemas.microsoft.com/office/drawing/2014/main" id="{9F0431D7-26E3-41F3-873B-1B4C76B277AC}"/>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7" name="Check Box 5" hidden="1">
          <a:extLst>
            <a:ext uri="{63B3BB69-23CF-44E3-9099-C40C66FF867C}">
              <a14:compatExt xmlns:a14="http://schemas.microsoft.com/office/drawing/2010/main" spid="_x0000_s24581"/>
            </a:ext>
            <a:ext uri="{FF2B5EF4-FFF2-40B4-BE49-F238E27FC236}">
              <a16:creationId xmlns:a16="http://schemas.microsoft.com/office/drawing/2014/main" id="{A990D088-8CA4-47EB-AF0A-8D544D082D82}"/>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8" name="Check Box 5" hidden="1">
          <a:extLst>
            <a:ext uri="{63B3BB69-23CF-44E3-9099-C40C66FF867C}">
              <a14:compatExt xmlns:a14="http://schemas.microsoft.com/office/drawing/2010/main" spid="_x0000_s24581"/>
            </a:ext>
            <a:ext uri="{FF2B5EF4-FFF2-40B4-BE49-F238E27FC236}">
              <a16:creationId xmlns:a16="http://schemas.microsoft.com/office/drawing/2014/main" id="{BC17FDE9-6313-4E2B-B502-07056AC177F6}"/>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9" name="Check Box 5" hidden="1">
          <a:extLst>
            <a:ext uri="{63B3BB69-23CF-44E3-9099-C40C66FF867C}">
              <a14:compatExt xmlns:a14="http://schemas.microsoft.com/office/drawing/2010/main" spid="_x0000_s24581"/>
            </a:ext>
            <a:ext uri="{FF2B5EF4-FFF2-40B4-BE49-F238E27FC236}">
              <a16:creationId xmlns:a16="http://schemas.microsoft.com/office/drawing/2014/main" id="{BBAA3714-F999-4AB5-8625-BC00EB248795}"/>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90" name="Check Box 5" hidden="1">
          <a:extLst>
            <a:ext uri="{63B3BB69-23CF-44E3-9099-C40C66FF867C}">
              <a14:compatExt xmlns:a14="http://schemas.microsoft.com/office/drawing/2010/main" spid="_x0000_s24581"/>
            </a:ext>
            <a:ext uri="{FF2B5EF4-FFF2-40B4-BE49-F238E27FC236}">
              <a16:creationId xmlns:a16="http://schemas.microsoft.com/office/drawing/2014/main" id="{011B93B8-0CCB-45DB-A01C-200C8E662614}"/>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1" name="Check Box 5" hidden="1">
          <a:extLst>
            <a:ext uri="{63B3BB69-23CF-44E3-9099-C40C66FF867C}">
              <a14:compatExt xmlns:a14="http://schemas.microsoft.com/office/drawing/2010/main" spid="_x0000_s24581"/>
            </a:ext>
            <a:ext uri="{FF2B5EF4-FFF2-40B4-BE49-F238E27FC236}">
              <a16:creationId xmlns:a16="http://schemas.microsoft.com/office/drawing/2014/main" id="{A626B2E3-2175-4090-96C5-CFD40D120C2A}"/>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2" name="Check Box 5" hidden="1">
          <a:extLst>
            <a:ext uri="{63B3BB69-23CF-44E3-9099-C40C66FF867C}">
              <a14:compatExt xmlns:a14="http://schemas.microsoft.com/office/drawing/2010/main" spid="_x0000_s24581"/>
            </a:ext>
            <a:ext uri="{FF2B5EF4-FFF2-40B4-BE49-F238E27FC236}">
              <a16:creationId xmlns:a16="http://schemas.microsoft.com/office/drawing/2014/main" id="{E529F8EF-A7CF-444C-BBB8-DBE911E7E9B0}"/>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3" name="Check Box 5" hidden="1">
          <a:extLst>
            <a:ext uri="{63B3BB69-23CF-44E3-9099-C40C66FF867C}">
              <a14:compatExt xmlns:a14="http://schemas.microsoft.com/office/drawing/2010/main" spid="_x0000_s24581"/>
            </a:ext>
            <a:ext uri="{FF2B5EF4-FFF2-40B4-BE49-F238E27FC236}">
              <a16:creationId xmlns:a16="http://schemas.microsoft.com/office/drawing/2014/main" id="{172E85FA-8101-4B93-BC6D-26229F226BAF}"/>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4" name="Check Box 5" hidden="1">
          <a:extLst>
            <a:ext uri="{63B3BB69-23CF-44E3-9099-C40C66FF867C}">
              <a14:compatExt xmlns:a14="http://schemas.microsoft.com/office/drawing/2010/main" spid="_x0000_s24581"/>
            </a:ext>
            <a:ext uri="{FF2B5EF4-FFF2-40B4-BE49-F238E27FC236}">
              <a16:creationId xmlns:a16="http://schemas.microsoft.com/office/drawing/2014/main" id="{ECAC336E-65C8-4FE8-99B8-A1CFF8CA944E}"/>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5" name="Check Box 5" hidden="1">
          <a:extLst>
            <a:ext uri="{63B3BB69-23CF-44E3-9099-C40C66FF867C}">
              <a14:compatExt xmlns:a14="http://schemas.microsoft.com/office/drawing/2010/main" spid="_x0000_s24581"/>
            </a:ext>
            <a:ext uri="{FF2B5EF4-FFF2-40B4-BE49-F238E27FC236}">
              <a16:creationId xmlns:a16="http://schemas.microsoft.com/office/drawing/2014/main" id="{E278036E-DAF7-40F9-AE95-1C229654C393}"/>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6" name="Check Box 5" hidden="1">
          <a:extLst>
            <a:ext uri="{63B3BB69-23CF-44E3-9099-C40C66FF867C}">
              <a14:compatExt xmlns:a14="http://schemas.microsoft.com/office/drawing/2010/main" spid="_x0000_s24581"/>
            </a:ext>
            <a:ext uri="{FF2B5EF4-FFF2-40B4-BE49-F238E27FC236}">
              <a16:creationId xmlns:a16="http://schemas.microsoft.com/office/drawing/2014/main" id="{FD7444C7-2AB9-4B29-BF2A-433FE76FA3F3}"/>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7" name="Check Box 5" hidden="1">
          <a:extLst>
            <a:ext uri="{63B3BB69-23CF-44E3-9099-C40C66FF867C}">
              <a14:compatExt xmlns:a14="http://schemas.microsoft.com/office/drawing/2010/main" spid="_x0000_s24581"/>
            </a:ext>
            <a:ext uri="{FF2B5EF4-FFF2-40B4-BE49-F238E27FC236}">
              <a16:creationId xmlns:a16="http://schemas.microsoft.com/office/drawing/2014/main" id="{F2013ED5-6291-493E-A1A7-B1DE28A2E7A4}"/>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8" name="Check Box 5" hidden="1">
          <a:extLst>
            <a:ext uri="{63B3BB69-23CF-44E3-9099-C40C66FF867C}">
              <a14:compatExt xmlns:a14="http://schemas.microsoft.com/office/drawing/2010/main" spid="_x0000_s24581"/>
            </a:ext>
            <a:ext uri="{FF2B5EF4-FFF2-40B4-BE49-F238E27FC236}">
              <a16:creationId xmlns:a16="http://schemas.microsoft.com/office/drawing/2014/main" id="{57AFAEDC-75BC-4E85-825B-67B9279C62B7}"/>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9" name="Check Box 5" hidden="1">
          <a:extLst>
            <a:ext uri="{63B3BB69-23CF-44E3-9099-C40C66FF867C}">
              <a14:compatExt xmlns:a14="http://schemas.microsoft.com/office/drawing/2010/main" spid="_x0000_s24581"/>
            </a:ext>
            <a:ext uri="{FF2B5EF4-FFF2-40B4-BE49-F238E27FC236}">
              <a16:creationId xmlns:a16="http://schemas.microsoft.com/office/drawing/2014/main" id="{5FE47569-6D1A-434D-A51A-4861A76F56D4}"/>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0" name="Check Box 5" hidden="1">
          <a:extLst>
            <a:ext uri="{63B3BB69-23CF-44E3-9099-C40C66FF867C}">
              <a14:compatExt xmlns:a14="http://schemas.microsoft.com/office/drawing/2010/main" spid="_x0000_s24581"/>
            </a:ext>
            <a:ext uri="{FF2B5EF4-FFF2-40B4-BE49-F238E27FC236}">
              <a16:creationId xmlns:a16="http://schemas.microsoft.com/office/drawing/2014/main" id="{CB4D555B-D107-470E-A872-C303D453EFF0}"/>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1" name="Check Box 5" hidden="1">
          <a:extLst>
            <a:ext uri="{63B3BB69-23CF-44E3-9099-C40C66FF867C}">
              <a14:compatExt xmlns:a14="http://schemas.microsoft.com/office/drawing/2010/main" spid="_x0000_s24581"/>
            </a:ext>
            <a:ext uri="{FF2B5EF4-FFF2-40B4-BE49-F238E27FC236}">
              <a16:creationId xmlns:a16="http://schemas.microsoft.com/office/drawing/2014/main" id="{9990D93C-FA92-4442-BC36-4DA5C5EE737C}"/>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2" name="Check Box 5" hidden="1">
          <a:extLst>
            <a:ext uri="{63B3BB69-23CF-44E3-9099-C40C66FF867C}">
              <a14:compatExt xmlns:a14="http://schemas.microsoft.com/office/drawing/2010/main" spid="_x0000_s24581"/>
            </a:ext>
            <a:ext uri="{FF2B5EF4-FFF2-40B4-BE49-F238E27FC236}">
              <a16:creationId xmlns:a16="http://schemas.microsoft.com/office/drawing/2014/main" id="{2287E515-CBFF-4A31-A881-B7AA816C0C24}"/>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3" name="Check Box 5" hidden="1">
          <a:extLst>
            <a:ext uri="{63B3BB69-23CF-44E3-9099-C40C66FF867C}">
              <a14:compatExt xmlns:a14="http://schemas.microsoft.com/office/drawing/2010/main" spid="_x0000_s24581"/>
            </a:ext>
            <a:ext uri="{FF2B5EF4-FFF2-40B4-BE49-F238E27FC236}">
              <a16:creationId xmlns:a16="http://schemas.microsoft.com/office/drawing/2014/main" id="{D6406C17-6B5C-4ADA-84D4-93309D86462C}"/>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4" name="Check Box 5" hidden="1">
          <a:extLst>
            <a:ext uri="{63B3BB69-23CF-44E3-9099-C40C66FF867C}">
              <a14:compatExt xmlns:a14="http://schemas.microsoft.com/office/drawing/2010/main" spid="_x0000_s24581"/>
            </a:ext>
            <a:ext uri="{FF2B5EF4-FFF2-40B4-BE49-F238E27FC236}">
              <a16:creationId xmlns:a16="http://schemas.microsoft.com/office/drawing/2014/main" id="{40EF6795-D60E-43CC-9853-957B23047B2F}"/>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5" name="Check Box 5" hidden="1">
          <a:extLst>
            <a:ext uri="{63B3BB69-23CF-44E3-9099-C40C66FF867C}">
              <a14:compatExt xmlns:a14="http://schemas.microsoft.com/office/drawing/2010/main" spid="_x0000_s24581"/>
            </a:ext>
            <a:ext uri="{FF2B5EF4-FFF2-40B4-BE49-F238E27FC236}">
              <a16:creationId xmlns:a16="http://schemas.microsoft.com/office/drawing/2014/main" id="{6B6AC041-2909-4200-9469-AFE835D978C5}"/>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6" name="Check Box 5" hidden="1">
          <a:extLst>
            <a:ext uri="{63B3BB69-23CF-44E3-9099-C40C66FF867C}">
              <a14:compatExt xmlns:a14="http://schemas.microsoft.com/office/drawing/2010/main" spid="_x0000_s24581"/>
            </a:ext>
            <a:ext uri="{FF2B5EF4-FFF2-40B4-BE49-F238E27FC236}">
              <a16:creationId xmlns:a16="http://schemas.microsoft.com/office/drawing/2014/main" id="{8A40EA04-AE6B-4B8D-8D20-A479FE5DEC0D}"/>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7" name="Check Box 5" hidden="1">
          <a:extLst>
            <a:ext uri="{63B3BB69-23CF-44E3-9099-C40C66FF867C}">
              <a14:compatExt xmlns:a14="http://schemas.microsoft.com/office/drawing/2010/main" spid="_x0000_s24581"/>
            </a:ext>
            <a:ext uri="{FF2B5EF4-FFF2-40B4-BE49-F238E27FC236}">
              <a16:creationId xmlns:a16="http://schemas.microsoft.com/office/drawing/2014/main" id="{AF6AC354-CF63-406B-B027-BFA3803F8D7A}"/>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8" name="Check Box 5" hidden="1">
          <a:extLst>
            <a:ext uri="{63B3BB69-23CF-44E3-9099-C40C66FF867C}">
              <a14:compatExt xmlns:a14="http://schemas.microsoft.com/office/drawing/2010/main" spid="_x0000_s24581"/>
            </a:ext>
            <a:ext uri="{FF2B5EF4-FFF2-40B4-BE49-F238E27FC236}">
              <a16:creationId xmlns:a16="http://schemas.microsoft.com/office/drawing/2014/main" id="{7ED46B04-E7BB-4CBD-B9B0-302E95A806CF}"/>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09" name="Check Box 5" hidden="1">
          <a:extLst>
            <a:ext uri="{63B3BB69-23CF-44E3-9099-C40C66FF867C}">
              <a14:compatExt xmlns:a14="http://schemas.microsoft.com/office/drawing/2010/main" spid="_x0000_s24581"/>
            </a:ext>
            <a:ext uri="{FF2B5EF4-FFF2-40B4-BE49-F238E27FC236}">
              <a16:creationId xmlns:a16="http://schemas.microsoft.com/office/drawing/2014/main" id="{00A9485A-99C9-40AD-8D45-F86081A84967}"/>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0" name="Check Box 5" hidden="1">
          <a:extLst>
            <a:ext uri="{63B3BB69-23CF-44E3-9099-C40C66FF867C}">
              <a14:compatExt xmlns:a14="http://schemas.microsoft.com/office/drawing/2010/main" spid="_x0000_s24581"/>
            </a:ext>
            <a:ext uri="{FF2B5EF4-FFF2-40B4-BE49-F238E27FC236}">
              <a16:creationId xmlns:a16="http://schemas.microsoft.com/office/drawing/2014/main" id="{D2924FD2-C238-4ADC-809A-DD4E795AD14E}"/>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1" name="Check Box 5" hidden="1">
          <a:extLst>
            <a:ext uri="{63B3BB69-23CF-44E3-9099-C40C66FF867C}">
              <a14:compatExt xmlns:a14="http://schemas.microsoft.com/office/drawing/2010/main" spid="_x0000_s24581"/>
            </a:ext>
            <a:ext uri="{FF2B5EF4-FFF2-40B4-BE49-F238E27FC236}">
              <a16:creationId xmlns:a16="http://schemas.microsoft.com/office/drawing/2014/main" id="{80A83ED9-3698-446D-8D3B-887557710E19}"/>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2" name="Check Box 5" hidden="1">
          <a:extLst>
            <a:ext uri="{63B3BB69-23CF-44E3-9099-C40C66FF867C}">
              <a14:compatExt xmlns:a14="http://schemas.microsoft.com/office/drawing/2010/main" spid="_x0000_s24581"/>
            </a:ext>
            <a:ext uri="{FF2B5EF4-FFF2-40B4-BE49-F238E27FC236}">
              <a16:creationId xmlns:a16="http://schemas.microsoft.com/office/drawing/2014/main" id="{36688AA6-B774-4397-B5DF-7DCD51AC7B05}"/>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3" name="Check Box 5" hidden="1">
          <a:extLst>
            <a:ext uri="{63B3BB69-23CF-44E3-9099-C40C66FF867C}">
              <a14:compatExt xmlns:a14="http://schemas.microsoft.com/office/drawing/2010/main" spid="_x0000_s24581"/>
            </a:ext>
            <a:ext uri="{FF2B5EF4-FFF2-40B4-BE49-F238E27FC236}">
              <a16:creationId xmlns:a16="http://schemas.microsoft.com/office/drawing/2014/main" id="{15AC19E4-8AB8-416E-9FD3-6D291C940501}"/>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4" name="Check Box 5" hidden="1">
          <a:extLst>
            <a:ext uri="{63B3BB69-23CF-44E3-9099-C40C66FF867C}">
              <a14:compatExt xmlns:a14="http://schemas.microsoft.com/office/drawing/2010/main" spid="_x0000_s24581"/>
            </a:ext>
            <a:ext uri="{FF2B5EF4-FFF2-40B4-BE49-F238E27FC236}">
              <a16:creationId xmlns:a16="http://schemas.microsoft.com/office/drawing/2014/main" id="{965FAAD2-B4EA-4FF9-83EC-7897B8701365}"/>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5" name="Check Box 5" hidden="1">
          <a:extLst>
            <a:ext uri="{63B3BB69-23CF-44E3-9099-C40C66FF867C}">
              <a14:compatExt xmlns:a14="http://schemas.microsoft.com/office/drawing/2010/main" spid="_x0000_s24581"/>
            </a:ext>
            <a:ext uri="{FF2B5EF4-FFF2-40B4-BE49-F238E27FC236}">
              <a16:creationId xmlns:a16="http://schemas.microsoft.com/office/drawing/2014/main" id="{88A3E542-712F-41CA-BB42-9F0B0FA88A96}"/>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6" name="Check Box 5" hidden="1">
          <a:extLst>
            <a:ext uri="{63B3BB69-23CF-44E3-9099-C40C66FF867C}">
              <a14:compatExt xmlns:a14="http://schemas.microsoft.com/office/drawing/2010/main" spid="_x0000_s24581"/>
            </a:ext>
            <a:ext uri="{FF2B5EF4-FFF2-40B4-BE49-F238E27FC236}">
              <a16:creationId xmlns:a16="http://schemas.microsoft.com/office/drawing/2014/main" id="{96883BBF-E2D0-4DF2-B882-9206644D9B97}"/>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7" name="Check Box 5" hidden="1">
          <a:extLst>
            <a:ext uri="{63B3BB69-23CF-44E3-9099-C40C66FF867C}">
              <a14:compatExt xmlns:a14="http://schemas.microsoft.com/office/drawing/2010/main" spid="_x0000_s24581"/>
            </a:ext>
            <a:ext uri="{FF2B5EF4-FFF2-40B4-BE49-F238E27FC236}">
              <a16:creationId xmlns:a16="http://schemas.microsoft.com/office/drawing/2014/main" id="{9780BB3C-D902-464F-BD28-F8DD5E089B20}"/>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8" name="Check Box 5" hidden="1">
          <a:extLst>
            <a:ext uri="{63B3BB69-23CF-44E3-9099-C40C66FF867C}">
              <a14:compatExt xmlns:a14="http://schemas.microsoft.com/office/drawing/2010/main" spid="_x0000_s24581"/>
            </a:ext>
            <a:ext uri="{FF2B5EF4-FFF2-40B4-BE49-F238E27FC236}">
              <a16:creationId xmlns:a16="http://schemas.microsoft.com/office/drawing/2014/main" id="{FA97CFE1-E1A0-4D03-94D6-AD65B144ACE6}"/>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9" name="Check Box 5" hidden="1">
          <a:extLst>
            <a:ext uri="{63B3BB69-23CF-44E3-9099-C40C66FF867C}">
              <a14:compatExt xmlns:a14="http://schemas.microsoft.com/office/drawing/2010/main" spid="_x0000_s24581"/>
            </a:ext>
            <a:ext uri="{FF2B5EF4-FFF2-40B4-BE49-F238E27FC236}">
              <a16:creationId xmlns:a16="http://schemas.microsoft.com/office/drawing/2014/main" id="{543A0FF0-72AD-410C-9CFF-D7B61CAD7C37}"/>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0" name="Check Box 5" hidden="1">
          <a:extLst>
            <a:ext uri="{63B3BB69-23CF-44E3-9099-C40C66FF867C}">
              <a14:compatExt xmlns:a14="http://schemas.microsoft.com/office/drawing/2010/main" spid="_x0000_s24581"/>
            </a:ext>
            <a:ext uri="{FF2B5EF4-FFF2-40B4-BE49-F238E27FC236}">
              <a16:creationId xmlns:a16="http://schemas.microsoft.com/office/drawing/2014/main" id="{D189737D-C781-485A-B5FD-26F297F5908F}"/>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1" name="Check Box 5" hidden="1">
          <a:extLst>
            <a:ext uri="{63B3BB69-23CF-44E3-9099-C40C66FF867C}">
              <a14:compatExt xmlns:a14="http://schemas.microsoft.com/office/drawing/2010/main" spid="_x0000_s24581"/>
            </a:ext>
            <a:ext uri="{FF2B5EF4-FFF2-40B4-BE49-F238E27FC236}">
              <a16:creationId xmlns:a16="http://schemas.microsoft.com/office/drawing/2014/main" id="{1425B0F9-FC87-447F-BA56-6C8D11B00F50}"/>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2" name="Check Box 5" hidden="1">
          <a:extLst>
            <a:ext uri="{63B3BB69-23CF-44E3-9099-C40C66FF867C}">
              <a14:compatExt xmlns:a14="http://schemas.microsoft.com/office/drawing/2010/main" spid="_x0000_s24581"/>
            </a:ext>
            <a:ext uri="{FF2B5EF4-FFF2-40B4-BE49-F238E27FC236}">
              <a16:creationId xmlns:a16="http://schemas.microsoft.com/office/drawing/2014/main" id="{90DFE248-978A-4F6C-8E0B-B5E5470D1330}"/>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3" name="Check Box 5" hidden="1">
          <a:extLst>
            <a:ext uri="{63B3BB69-23CF-44E3-9099-C40C66FF867C}">
              <a14:compatExt xmlns:a14="http://schemas.microsoft.com/office/drawing/2010/main" spid="_x0000_s24581"/>
            </a:ext>
            <a:ext uri="{FF2B5EF4-FFF2-40B4-BE49-F238E27FC236}">
              <a16:creationId xmlns:a16="http://schemas.microsoft.com/office/drawing/2014/main" id="{5FA7B6D2-80CD-46F9-8B3E-A7AB298F2BF1}"/>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4" name="Check Box 5" hidden="1">
          <a:extLst>
            <a:ext uri="{63B3BB69-23CF-44E3-9099-C40C66FF867C}">
              <a14:compatExt xmlns:a14="http://schemas.microsoft.com/office/drawing/2010/main" spid="_x0000_s24581"/>
            </a:ext>
            <a:ext uri="{FF2B5EF4-FFF2-40B4-BE49-F238E27FC236}">
              <a16:creationId xmlns:a16="http://schemas.microsoft.com/office/drawing/2014/main" id="{8B7F98F7-43BD-46FB-A648-0BEDB62ABFE9}"/>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5" name="Check Box 5" hidden="1">
          <a:extLst>
            <a:ext uri="{63B3BB69-23CF-44E3-9099-C40C66FF867C}">
              <a14:compatExt xmlns:a14="http://schemas.microsoft.com/office/drawing/2010/main" spid="_x0000_s24581"/>
            </a:ext>
            <a:ext uri="{FF2B5EF4-FFF2-40B4-BE49-F238E27FC236}">
              <a16:creationId xmlns:a16="http://schemas.microsoft.com/office/drawing/2014/main" id="{D7BA9A33-7A90-405D-BBEA-6E39189EDAE4}"/>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6" name="Check Box 5" hidden="1">
          <a:extLst>
            <a:ext uri="{63B3BB69-23CF-44E3-9099-C40C66FF867C}">
              <a14:compatExt xmlns:a14="http://schemas.microsoft.com/office/drawing/2010/main" spid="_x0000_s24581"/>
            </a:ext>
            <a:ext uri="{FF2B5EF4-FFF2-40B4-BE49-F238E27FC236}">
              <a16:creationId xmlns:a16="http://schemas.microsoft.com/office/drawing/2014/main" id="{6319AE90-7929-4A18-92C1-0E5E9DC5F4C1}"/>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27" name="Check Box 5" hidden="1">
          <a:extLst>
            <a:ext uri="{63B3BB69-23CF-44E3-9099-C40C66FF867C}">
              <a14:compatExt xmlns:a14="http://schemas.microsoft.com/office/drawing/2010/main" spid="_x0000_s24581"/>
            </a:ext>
            <a:ext uri="{FF2B5EF4-FFF2-40B4-BE49-F238E27FC236}">
              <a16:creationId xmlns:a16="http://schemas.microsoft.com/office/drawing/2014/main" id="{A20F46AD-A513-4B9C-B366-8A82AE885A70}"/>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28" name="Check Box 5" hidden="1">
          <a:extLst>
            <a:ext uri="{63B3BB69-23CF-44E3-9099-C40C66FF867C}">
              <a14:compatExt xmlns:a14="http://schemas.microsoft.com/office/drawing/2010/main" spid="_x0000_s24581"/>
            </a:ext>
            <a:ext uri="{FF2B5EF4-FFF2-40B4-BE49-F238E27FC236}">
              <a16:creationId xmlns:a16="http://schemas.microsoft.com/office/drawing/2014/main" id="{6F57D6A8-6A3E-4953-8FDD-1873B8441044}"/>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29" name="Check Box 5" hidden="1">
          <a:extLst>
            <a:ext uri="{63B3BB69-23CF-44E3-9099-C40C66FF867C}">
              <a14:compatExt xmlns:a14="http://schemas.microsoft.com/office/drawing/2010/main" spid="_x0000_s24581"/>
            </a:ext>
            <a:ext uri="{FF2B5EF4-FFF2-40B4-BE49-F238E27FC236}">
              <a16:creationId xmlns:a16="http://schemas.microsoft.com/office/drawing/2014/main" id="{902524A3-5EAB-465E-8D2F-AA243EB366B3}"/>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30" name="Check Box 5" hidden="1">
          <a:extLst>
            <a:ext uri="{63B3BB69-23CF-44E3-9099-C40C66FF867C}">
              <a14:compatExt xmlns:a14="http://schemas.microsoft.com/office/drawing/2010/main" spid="_x0000_s24581"/>
            </a:ext>
            <a:ext uri="{FF2B5EF4-FFF2-40B4-BE49-F238E27FC236}">
              <a16:creationId xmlns:a16="http://schemas.microsoft.com/office/drawing/2014/main" id="{AA52905D-048B-4252-9173-DC93CF391913}"/>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31" name="Check Box 5" hidden="1">
          <a:extLst>
            <a:ext uri="{63B3BB69-23CF-44E3-9099-C40C66FF867C}">
              <a14:compatExt xmlns:a14="http://schemas.microsoft.com/office/drawing/2010/main" spid="_x0000_s24581"/>
            </a:ext>
            <a:ext uri="{FF2B5EF4-FFF2-40B4-BE49-F238E27FC236}">
              <a16:creationId xmlns:a16="http://schemas.microsoft.com/office/drawing/2014/main" id="{3C0E3CDC-0714-42C5-92A6-30735B6BC692}"/>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32" name="Check Box 5" hidden="1">
          <a:extLst>
            <a:ext uri="{63B3BB69-23CF-44E3-9099-C40C66FF867C}">
              <a14:compatExt xmlns:a14="http://schemas.microsoft.com/office/drawing/2010/main" spid="_x0000_s24581"/>
            </a:ext>
            <a:ext uri="{FF2B5EF4-FFF2-40B4-BE49-F238E27FC236}">
              <a16:creationId xmlns:a16="http://schemas.microsoft.com/office/drawing/2014/main" id="{0081F103-FAFC-452E-B99B-D3BAEA561A70}"/>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3" name="Check Box 5" hidden="1">
          <a:extLst>
            <a:ext uri="{63B3BB69-23CF-44E3-9099-C40C66FF867C}">
              <a14:compatExt xmlns:a14="http://schemas.microsoft.com/office/drawing/2010/main" spid="_x0000_s24581"/>
            </a:ext>
            <a:ext uri="{FF2B5EF4-FFF2-40B4-BE49-F238E27FC236}">
              <a16:creationId xmlns:a16="http://schemas.microsoft.com/office/drawing/2014/main" id="{E5FCD964-2314-4D3F-9F43-5B84672087CF}"/>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4" name="Check Box 5" hidden="1">
          <a:extLst>
            <a:ext uri="{63B3BB69-23CF-44E3-9099-C40C66FF867C}">
              <a14:compatExt xmlns:a14="http://schemas.microsoft.com/office/drawing/2010/main" spid="_x0000_s24581"/>
            </a:ext>
            <a:ext uri="{FF2B5EF4-FFF2-40B4-BE49-F238E27FC236}">
              <a16:creationId xmlns:a16="http://schemas.microsoft.com/office/drawing/2014/main" id="{9085256E-B747-4266-BAA4-2692D58F43E4}"/>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5" name="Check Box 5" hidden="1">
          <a:extLst>
            <a:ext uri="{63B3BB69-23CF-44E3-9099-C40C66FF867C}">
              <a14:compatExt xmlns:a14="http://schemas.microsoft.com/office/drawing/2010/main" spid="_x0000_s24581"/>
            </a:ext>
            <a:ext uri="{FF2B5EF4-FFF2-40B4-BE49-F238E27FC236}">
              <a16:creationId xmlns:a16="http://schemas.microsoft.com/office/drawing/2014/main" id="{A78C530A-D0C5-4376-B096-A7E4BF27CFD5}"/>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6" name="Check Box 5" hidden="1">
          <a:extLst>
            <a:ext uri="{63B3BB69-23CF-44E3-9099-C40C66FF867C}">
              <a14:compatExt xmlns:a14="http://schemas.microsoft.com/office/drawing/2010/main" spid="_x0000_s24581"/>
            </a:ext>
            <a:ext uri="{FF2B5EF4-FFF2-40B4-BE49-F238E27FC236}">
              <a16:creationId xmlns:a16="http://schemas.microsoft.com/office/drawing/2014/main" id="{50DAB018-BA89-4621-964F-C132F207CA84}"/>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7" name="Check Box 5" hidden="1">
          <a:extLst>
            <a:ext uri="{63B3BB69-23CF-44E3-9099-C40C66FF867C}">
              <a14:compatExt xmlns:a14="http://schemas.microsoft.com/office/drawing/2010/main" spid="_x0000_s24581"/>
            </a:ext>
            <a:ext uri="{FF2B5EF4-FFF2-40B4-BE49-F238E27FC236}">
              <a16:creationId xmlns:a16="http://schemas.microsoft.com/office/drawing/2014/main" id="{BDC3EFF3-A749-4E17-A560-5DFC903B0E52}"/>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8" name="Check Box 5" hidden="1">
          <a:extLst>
            <a:ext uri="{63B3BB69-23CF-44E3-9099-C40C66FF867C}">
              <a14:compatExt xmlns:a14="http://schemas.microsoft.com/office/drawing/2010/main" spid="_x0000_s24581"/>
            </a:ext>
            <a:ext uri="{FF2B5EF4-FFF2-40B4-BE49-F238E27FC236}">
              <a16:creationId xmlns:a16="http://schemas.microsoft.com/office/drawing/2014/main" id="{2B0EF6E8-3F75-4668-AB31-F937DC2973AC}"/>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23\share\Users\toda\Desktop\&#12458;&#12540;&#12480;&#1254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休暇項目チェックリスト"/>
      <sheetName val="Sheet4"/>
      <sheetName val="予算計画チェックリスト"/>
      <sheetName val="製品画像付きの価格表"/>
      <sheetName val="オーダー"/>
    </sheetNames>
    <sheetDataSet>
      <sheetData sheetId="0"/>
      <sheetData sheetId="1"/>
      <sheetData sheetId="2">
        <row r="4">
          <cell r="F4">
            <v>1</v>
          </cell>
          <cell r="J4"/>
          <cell r="N4"/>
          <cell r="R4"/>
          <cell r="V4"/>
          <cell r="Z4"/>
          <cell r="AD4"/>
          <cell r="AH4"/>
          <cell r="AL4"/>
          <cell r="AP4"/>
          <cell r="AT4"/>
          <cell r="AX4"/>
        </row>
        <row r="5">
          <cell r="F5">
            <v>1</v>
          </cell>
          <cell r="J5"/>
          <cell r="N5"/>
          <cell r="R5"/>
          <cell r="V5"/>
          <cell r="Z5"/>
          <cell r="AD5"/>
          <cell r="AH5"/>
          <cell r="AL5"/>
          <cell r="AP5"/>
          <cell r="AT5"/>
          <cell r="AX5"/>
        </row>
        <row r="6">
          <cell r="F6">
            <v>1</v>
          </cell>
          <cell r="J6"/>
          <cell r="N6"/>
          <cell r="R6"/>
          <cell r="V6"/>
          <cell r="Z6"/>
          <cell r="AD6"/>
          <cell r="AH6"/>
          <cell r="AL6"/>
          <cell r="AP6"/>
          <cell r="AT6"/>
          <cell r="AX6"/>
        </row>
        <row r="7">
          <cell r="F7">
            <v>1</v>
          </cell>
          <cell r="J7"/>
          <cell r="N7"/>
          <cell r="R7"/>
          <cell r="V7"/>
          <cell r="Z7"/>
          <cell r="AD7"/>
          <cell r="AH7"/>
          <cell r="AL7"/>
          <cell r="AP7"/>
          <cell r="AT7"/>
          <cell r="AX7"/>
        </row>
        <row r="8">
          <cell r="F8">
            <v>1</v>
          </cell>
          <cell r="J8"/>
          <cell r="N8"/>
          <cell r="R8"/>
          <cell r="V8"/>
          <cell r="Z8"/>
          <cell r="AD8"/>
          <cell r="AH8"/>
          <cell r="AL8"/>
          <cell r="AP8"/>
          <cell r="AT8"/>
          <cell r="AX8"/>
        </row>
        <row r="9">
          <cell r="F9">
            <v>1</v>
          </cell>
          <cell r="J9"/>
          <cell r="N9"/>
          <cell r="R9"/>
          <cell r="V9"/>
          <cell r="Z9"/>
          <cell r="AD9"/>
          <cell r="AH9"/>
          <cell r="AL9"/>
          <cell r="AP9"/>
          <cell r="AT9"/>
          <cell r="AX9"/>
        </row>
        <row r="10">
          <cell r="F10"/>
          <cell r="J10"/>
          <cell r="N10"/>
          <cell r="R10"/>
          <cell r="V10"/>
          <cell r="Z10"/>
          <cell r="AD10"/>
          <cell r="AH10"/>
          <cell r="AL10"/>
          <cell r="AP10"/>
          <cell r="AT10"/>
          <cell r="AX10"/>
        </row>
        <row r="11">
          <cell r="F11"/>
          <cell r="J11"/>
          <cell r="N11"/>
          <cell r="R11"/>
          <cell r="V11"/>
          <cell r="Z11"/>
          <cell r="AD11"/>
          <cell r="AH11"/>
          <cell r="AL11"/>
          <cell r="AP11"/>
          <cell r="AT11"/>
          <cell r="AX11"/>
        </row>
        <row r="12">
          <cell r="F12"/>
          <cell r="J12"/>
          <cell r="N12"/>
          <cell r="R12"/>
          <cell r="V12"/>
          <cell r="Z12"/>
          <cell r="AD12"/>
          <cell r="AH12"/>
          <cell r="AL12"/>
          <cell r="AP12"/>
          <cell r="AT12"/>
          <cell r="AX12"/>
        </row>
        <row r="13">
          <cell r="F13"/>
          <cell r="J13"/>
          <cell r="N13"/>
          <cell r="R13"/>
          <cell r="V13"/>
          <cell r="Z13"/>
          <cell r="AD13"/>
          <cell r="AH13"/>
          <cell r="AL13"/>
          <cell r="AP13"/>
          <cell r="AT13"/>
          <cell r="AX13"/>
        </row>
        <row r="14">
          <cell r="F14"/>
          <cell r="J14"/>
          <cell r="N14"/>
          <cell r="R14"/>
          <cell r="V14"/>
          <cell r="Z14"/>
          <cell r="AD14"/>
          <cell r="AH14"/>
          <cell r="AL14"/>
          <cell r="AP14"/>
          <cell r="AT14"/>
          <cell r="AX14"/>
        </row>
        <row r="15">
          <cell r="F15"/>
          <cell r="J15"/>
          <cell r="N15"/>
          <cell r="R15"/>
          <cell r="V15"/>
          <cell r="Z15"/>
          <cell r="AD15"/>
          <cell r="AH15"/>
          <cell r="AL15"/>
          <cell r="AP15"/>
          <cell r="AT15"/>
          <cell r="AX15"/>
        </row>
        <row r="16">
          <cell r="F16"/>
          <cell r="J16"/>
          <cell r="N16"/>
          <cell r="R16"/>
          <cell r="V16"/>
          <cell r="Z16"/>
          <cell r="AD16"/>
          <cell r="AH16"/>
          <cell r="AL16"/>
          <cell r="AP16"/>
          <cell r="AT16"/>
          <cell r="AX16"/>
        </row>
        <row r="17">
          <cell r="F17"/>
          <cell r="J17"/>
          <cell r="N17"/>
          <cell r="R17"/>
          <cell r="V17"/>
          <cell r="Z17"/>
          <cell r="AD17"/>
          <cell r="AH17"/>
          <cell r="AL17"/>
          <cell r="AP17"/>
          <cell r="AT17"/>
          <cell r="AX17"/>
        </row>
        <row r="18">
          <cell r="F18"/>
          <cell r="J18"/>
          <cell r="N18"/>
          <cell r="R18"/>
          <cell r="V18"/>
          <cell r="Z18"/>
          <cell r="AD18"/>
          <cell r="AH18"/>
          <cell r="AL18"/>
          <cell r="AP18"/>
          <cell r="AT18"/>
          <cell r="AX18"/>
        </row>
        <row r="19">
          <cell r="F19"/>
          <cell r="J19"/>
          <cell r="N19"/>
          <cell r="R19"/>
          <cell r="V19"/>
          <cell r="Z19"/>
          <cell r="AD19"/>
          <cell r="AH19"/>
          <cell r="AL19"/>
          <cell r="AP19"/>
          <cell r="AT19"/>
          <cell r="AX19"/>
        </row>
        <row r="20">
          <cell r="F20"/>
          <cell r="J20"/>
          <cell r="N20"/>
          <cell r="R20"/>
          <cell r="V20"/>
          <cell r="Z20"/>
          <cell r="AD20"/>
          <cell r="AH20"/>
          <cell r="AL20"/>
          <cell r="AP20"/>
          <cell r="AT20"/>
          <cell r="AX20"/>
        </row>
        <row r="21">
          <cell r="F21"/>
          <cell r="J21"/>
          <cell r="N21"/>
          <cell r="R21"/>
          <cell r="V21"/>
          <cell r="Z21"/>
          <cell r="AD21"/>
          <cell r="AH21"/>
          <cell r="AL21"/>
          <cell r="AP21"/>
          <cell r="AT21"/>
          <cell r="AX21"/>
        </row>
        <row r="22">
          <cell r="F22"/>
          <cell r="J22"/>
          <cell r="N22"/>
          <cell r="R22"/>
          <cell r="V22"/>
          <cell r="Z22"/>
          <cell r="AD22"/>
          <cell r="AH22"/>
          <cell r="AL22"/>
          <cell r="AP22"/>
          <cell r="AT22"/>
          <cell r="AX22"/>
        </row>
        <row r="23">
          <cell r="F23"/>
          <cell r="J23"/>
          <cell r="N23"/>
          <cell r="R23"/>
          <cell r="V23"/>
          <cell r="Z23"/>
          <cell r="AD23"/>
          <cell r="AH23"/>
          <cell r="AL23"/>
          <cell r="AP23"/>
          <cell r="AT23"/>
          <cell r="AX23"/>
        </row>
        <row r="24">
          <cell r="F24"/>
          <cell r="J24"/>
          <cell r="N24"/>
          <cell r="R24"/>
          <cell r="V24"/>
          <cell r="Z24"/>
          <cell r="AD24"/>
          <cell r="AH24"/>
          <cell r="AL24"/>
          <cell r="AP24"/>
          <cell r="AT24"/>
          <cell r="AX24"/>
        </row>
        <row r="25">
          <cell r="F25"/>
          <cell r="J25"/>
          <cell r="N25"/>
          <cell r="R25"/>
          <cell r="V25"/>
          <cell r="Z25"/>
          <cell r="AD25"/>
          <cell r="AH25"/>
          <cell r="AL25"/>
          <cell r="AP25"/>
          <cell r="AT25"/>
          <cell r="AX25"/>
        </row>
        <row r="26">
          <cell r="F26"/>
          <cell r="J26"/>
          <cell r="N26"/>
          <cell r="R26"/>
          <cell r="V26"/>
          <cell r="Z26"/>
          <cell r="AD26"/>
          <cell r="AH26"/>
          <cell r="AL26"/>
          <cell r="AP26"/>
          <cell r="AT26"/>
          <cell r="AX26"/>
        </row>
        <row r="27">
          <cell r="F27"/>
          <cell r="J27"/>
          <cell r="N27"/>
          <cell r="R27"/>
          <cell r="V27"/>
          <cell r="Z27"/>
          <cell r="AD27"/>
          <cell r="AH27"/>
          <cell r="AL27"/>
          <cell r="AP27"/>
          <cell r="AT27"/>
          <cell r="AX27"/>
        </row>
        <row r="28">
          <cell r="F28"/>
          <cell r="J28"/>
          <cell r="N28"/>
          <cell r="R28"/>
          <cell r="V28"/>
          <cell r="Z28"/>
          <cell r="AD28"/>
          <cell r="AH28"/>
          <cell r="AL28"/>
          <cell r="AP28"/>
          <cell r="AT28"/>
          <cell r="AX28"/>
        </row>
        <row r="29">
          <cell r="F29"/>
          <cell r="J29"/>
          <cell r="N29"/>
          <cell r="R29"/>
          <cell r="V29"/>
          <cell r="Z29"/>
          <cell r="AD29"/>
          <cell r="AH29"/>
          <cell r="AL29"/>
          <cell r="AP29"/>
          <cell r="AT29"/>
          <cell r="AX29"/>
        </row>
      </sheetData>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90" Type="http://schemas.openxmlformats.org/officeDocument/2006/relationships/ctrlProp" Target="../ctrlProps/ctrlProp86.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93" Type="http://schemas.openxmlformats.org/officeDocument/2006/relationships/ctrlProp" Target="../ctrlProps/ctrlProp89.xml"/><Relationship Id="rId3" Type="http://schemas.openxmlformats.org/officeDocument/2006/relationships/drawing" Target="../drawings/drawing2.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1" Type="http://schemas.openxmlformats.org/officeDocument/2006/relationships/hyperlink" Target="https://annex.aoyamaflowermarket.com/flower-gift/"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2.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0.xml"/><Relationship Id="rId18" Type="http://schemas.openxmlformats.org/officeDocument/2006/relationships/ctrlProp" Target="../ctrlProps/ctrlProp105.xml"/><Relationship Id="rId26" Type="http://schemas.openxmlformats.org/officeDocument/2006/relationships/ctrlProp" Target="../ctrlProps/ctrlProp113.xml"/><Relationship Id="rId39" Type="http://schemas.openxmlformats.org/officeDocument/2006/relationships/ctrlProp" Target="../ctrlProps/ctrlProp126.xml"/><Relationship Id="rId21" Type="http://schemas.openxmlformats.org/officeDocument/2006/relationships/ctrlProp" Target="../ctrlProps/ctrlProp108.xml"/><Relationship Id="rId34" Type="http://schemas.openxmlformats.org/officeDocument/2006/relationships/ctrlProp" Target="../ctrlProps/ctrlProp121.xml"/><Relationship Id="rId42" Type="http://schemas.openxmlformats.org/officeDocument/2006/relationships/ctrlProp" Target="../ctrlProps/ctrlProp129.xml"/><Relationship Id="rId47" Type="http://schemas.openxmlformats.org/officeDocument/2006/relationships/ctrlProp" Target="../ctrlProps/ctrlProp134.xml"/><Relationship Id="rId50" Type="http://schemas.openxmlformats.org/officeDocument/2006/relationships/ctrlProp" Target="../ctrlProps/ctrlProp137.xml"/><Relationship Id="rId55" Type="http://schemas.openxmlformats.org/officeDocument/2006/relationships/ctrlProp" Target="../ctrlProps/ctrlProp142.xml"/><Relationship Id="rId7" Type="http://schemas.openxmlformats.org/officeDocument/2006/relationships/ctrlProp" Target="../ctrlProps/ctrlProp94.xml"/><Relationship Id="rId2" Type="http://schemas.openxmlformats.org/officeDocument/2006/relationships/drawing" Target="../drawings/drawing3.xml"/><Relationship Id="rId16" Type="http://schemas.openxmlformats.org/officeDocument/2006/relationships/ctrlProp" Target="../ctrlProps/ctrlProp103.xml"/><Relationship Id="rId29" Type="http://schemas.openxmlformats.org/officeDocument/2006/relationships/ctrlProp" Target="../ctrlProps/ctrlProp116.xml"/><Relationship Id="rId11" Type="http://schemas.openxmlformats.org/officeDocument/2006/relationships/ctrlProp" Target="../ctrlProps/ctrlProp98.xml"/><Relationship Id="rId24" Type="http://schemas.openxmlformats.org/officeDocument/2006/relationships/ctrlProp" Target="../ctrlProps/ctrlProp111.xml"/><Relationship Id="rId32" Type="http://schemas.openxmlformats.org/officeDocument/2006/relationships/ctrlProp" Target="../ctrlProps/ctrlProp119.xml"/><Relationship Id="rId37" Type="http://schemas.openxmlformats.org/officeDocument/2006/relationships/ctrlProp" Target="../ctrlProps/ctrlProp124.xml"/><Relationship Id="rId40" Type="http://schemas.openxmlformats.org/officeDocument/2006/relationships/ctrlProp" Target="../ctrlProps/ctrlProp127.xml"/><Relationship Id="rId45" Type="http://schemas.openxmlformats.org/officeDocument/2006/relationships/ctrlProp" Target="../ctrlProps/ctrlProp132.xml"/><Relationship Id="rId53" Type="http://schemas.openxmlformats.org/officeDocument/2006/relationships/ctrlProp" Target="../ctrlProps/ctrlProp140.xml"/><Relationship Id="rId58" Type="http://schemas.openxmlformats.org/officeDocument/2006/relationships/ctrlProp" Target="../ctrlProps/ctrlProp145.xml"/><Relationship Id="rId5" Type="http://schemas.openxmlformats.org/officeDocument/2006/relationships/ctrlProp" Target="../ctrlProps/ctrlProp92.xml"/><Relationship Id="rId19" Type="http://schemas.openxmlformats.org/officeDocument/2006/relationships/ctrlProp" Target="../ctrlProps/ctrlProp106.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 Id="rId35" Type="http://schemas.openxmlformats.org/officeDocument/2006/relationships/ctrlProp" Target="../ctrlProps/ctrlProp122.xml"/><Relationship Id="rId43" Type="http://schemas.openxmlformats.org/officeDocument/2006/relationships/ctrlProp" Target="../ctrlProps/ctrlProp130.xml"/><Relationship Id="rId48" Type="http://schemas.openxmlformats.org/officeDocument/2006/relationships/ctrlProp" Target="../ctrlProps/ctrlProp135.xml"/><Relationship Id="rId56" Type="http://schemas.openxmlformats.org/officeDocument/2006/relationships/ctrlProp" Target="../ctrlProps/ctrlProp143.xml"/><Relationship Id="rId8" Type="http://schemas.openxmlformats.org/officeDocument/2006/relationships/ctrlProp" Target="../ctrlProps/ctrlProp95.xml"/><Relationship Id="rId51" Type="http://schemas.openxmlformats.org/officeDocument/2006/relationships/ctrlProp" Target="../ctrlProps/ctrlProp138.xml"/><Relationship Id="rId3" Type="http://schemas.openxmlformats.org/officeDocument/2006/relationships/vmlDrawing" Target="../drawings/vmlDrawing2.v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38" Type="http://schemas.openxmlformats.org/officeDocument/2006/relationships/ctrlProp" Target="../ctrlProps/ctrlProp125.xml"/><Relationship Id="rId46" Type="http://schemas.openxmlformats.org/officeDocument/2006/relationships/ctrlProp" Target="../ctrlProps/ctrlProp133.xml"/><Relationship Id="rId20" Type="http://schemas.openxmlformats.org/officeDocument/2006/relationships/ctrlProp" Target="../ctrlProps/ctrlProp107.xml"/><Relationship Id="rId41" Type="http://schemas.openxmlformats.org/officeDocument/2006/relationships/ctrlProp" Target="../ctrlProps/ctrlProp128.xml"/><Relationship Id="rId54" Type="http://schemas.openxmlformats.org/officeDocument/2006/relationships/ctrlProp" Target="../ctrlProps/ctrlProp141.xml"/><Relationship Id="rId1" Type="http://schemas.openxmlformats.org/officeDocument/2006/relationships/printerSettings" Target="../printerSettings/printerSettings3.bin"/><Relationship Id="rId6" Type="http://schemas.openxmlformats.org/officeDocument/2006/relationships/ctrlProp" Target="../ctrlProps/ctrlProp93.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36" Type="http://schemas.openxmlformats.org/officeDocument/2006/relationships/ctrlProp" Target="../ctrlProps/ctrlProp123.xml"/><Relationship Id="rId49" Type="http://schemas.openxmlformats.org/officeDocument/2006/relationships/ctrlProp" Target="../ctrlProps/ctrlProp136.xml"/><Relationship Id="rId57" Type="http://schemas.openxmlformats.org/officeDocument/2006/relationships/ctrlProp" Target="../ctrlProps/ctrlProp144.xml"/><Relationship Id="rId10" Type="http://schemas.openxmlformats.org/officeDocument/2006/relationships/ctrlProp" Target="../ctrlProps/ctrlProp97.xml"/><Relationship Id="rId31" Type="http://schemas.openxmlformats.org/officeDocument/2006/relationships/ctrlProp" Target="../ctrlProps/ctrlProp118.xml"/><Relationship Id="rId44" Type="http://schemas.openxmlformats.org/officeDocument/2006/relationships/ctrlProp" Target="../ctrlProps/ctrlProp131.xml"/><Relationship Id="rId52" Type="http://schemas.openxmlformats.org/officeDocument/2006/relationships/ctrlProp" Target="../ctrlProps/ctrlProp13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0.xml"/><Relationship Id="rId13" Type="http://schemas.openxmlformats.org/officeDocument/2006/relationships/ctrlProp" Target="../ctrlProps/ctrlProp155.xml"/><Relationship Id="rId18" Type="http://schemas.openxmlformats.org/officeDocument/2006/relationships/ctrlProp" Target="../ctrlProps/ctrlProp160.xml"/><Relationship Id="rId26" Type="http://schemas.openxmlformats.org/officeDocument/2006/relationships/ctrlProp" Target="../ctrlProps/ctrlProp168.xml"/><Relationship Id="rId3" Type="http://schemas.openxmlformats.org/officeDocument/2006/relationships/vmlDrawing" Target="../drawings/vmlDrawing3.vml"/><Relationship Id="rId21" Type="http://schemas.openxmlformats.org/officeDocument/2006/relationships/ctrlProp" Target="../ctrlProps/ctrlProp163.xml"/><Relationship Id="rId7" Type="http://schemas.openxmlformats.org/officeDocument/2006/relationships/ctrlProp" Target="../ctrlProps/ctrlProp149.xml"/><Relationship Id="rId12" Type="http://schemas.openxmlformats.org/officeDocument/2006/relationships/ctrlProp" Target="../ctrlProps/ctrlProp154.xml"/><Relationship Id="rId17" Type="http://schemas.openxmlformats.org/officeDocument/2006/relationships/ctrlProp" Target="../ctrlProps/ctrlProp159.xml"/><Relationship Id="rId25" Type="http://schemas.openxmlformats.org/officeDocument/2006/relationships/ctrlProp" Target="../ctrlProps/ctrlProp167.xml"/><Relationship Id="rId2" Type="http://schemas.openxmlformats.org/officeDocument/2006/relationships/drawing" Target="../drawings/drawing4.xml"/><Relationship Id="rId16" Type="http://schemas.openxmlformats.org/officeDocument/2006/relationships/ctrlProp" Target="../ctrlProps/ctrlProp158.xml"/><Relationship Id="rId20" Type="http://schemas.openxmlformats.org/officeDocument/2006/relationships/ctrlProp" Target="../ctrlProps/ctrlProp162.xml"/><Relationship Id="rId29" Type="http://schemas.openxmlformats.org/officeDocument/2006/relationships/ctrlProp" Target="../ctrlProps/ctrlProp171.xml"/><Relationship Id="rId1" Type="http://schemas.openxmlformats.org/officeDocument/2006/relationships/printerSettings" Target="../printerSettings/printerSettings4.bin"/><Relationship Id="rId6" Type="http://schemas.openxmlformats.org/officeDocument/2006/relationships/ctrlProp" Target="../ctrlProps/ctrlProp148.xml"/><Relationship Id="rId11" Type="http://schemas.openxmlformats.org/officeDocument/2006/relationships/ctrlProp" Target="../ctrlProps/ctrlProp153.xml"/><Relationship Id="rId24" Type="http://schemas.openxmlformats.org/officeDocument/2006/relationships/ctrlProp" Target="../ctrlProps/ctrlProp166.xml"/><Relationship Id="rId32" Type="http://schemas.openxmlformats.org/officeDocument/2006/relationships/ctrlProp" Target="../ctrlProps/ctrlProp174.xml"/><Relationship Id="rId5" Type="http://schemas.openxmlformats.org/officeDocument/2006/relationships/ctrlProp" Target="../ctrlProps/ctrlProp147.xml"/><Relationship Id="rId15" Type="http://schemas.openxmlformats.org/officeDocument/2006/relationships/ctrlProp" Target="../ctrlProps/ctrlProp157.xml"/><Relationship Id="rId23" Type="http://schemas.openxmlformats.org/officeDocument/2006/relationships/ctrlProp" Target="../ctrlProps/ctrlProp165.xml"/><Relationship Id="rId28" Type="http://schemas.openxmlformats.org/officeDocument/2006/relationships/ctrlProp" Target="../ctrlProps/ctrlProp170.xml"/><Relationship Id="rId10" Type="http://schemas.openxmlformats.org/officeDocument/2006/relationships/ctrlProp" Target="../ctrlProps/ctrlProp152.xml"/><Relationship Id="rId19" Type="http://schemas.openxmlformats.org/officeDocument/2006/relationships/ctrlProp" Target="../ctrlProps/ctrlProp161.xml"/><Relationship Id="rId31" Type="http://schemas.openxmlformats.org/officeDocument/2006/relationships/ctrlProp" Target="../ctrlProps/ctrlProp173.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trlProp" Target="../ctrlProps/ctrlProp156.xml"/><Relationship Id="rId22" Type="http://schemas.openxmlformats.org/officeDocument/2006/relationships/ctrlProp" Target="../ctrlProps/ctrlProp164.xml"/><Relationship Id="rId27" Type="http://schemas.openxmlformats.org/officeDocument/2006/relationships/ctrlProp" Target="../ctrlProps/ctrlProp169.xml"/><Relationship Id="rId30" Type="http://schemas.openxmlformats.org/officeDocument/2006/relationships/ctrlProp" Target="../ctrlProps/ctrlProp17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6FEA-2FA6-460F-AD27-CBD5ACCFB01A}">
  <sheetPr codeName="Sheet1">
    <tabColor rgb="FFD1A785"/>
  </sheetPr>
  <dimension ref="A1:AB6"/>
  <sheetViews>
    <sheetView tabSelected="1" workbookViewId="0">
      <selection activeCell="N3" sqref="N3:R3"/>
    </sheetView>
  </sheetViews>
  <sheetFormatPr defaultColWidth="4.625" defaultRowHeight="21" customHeight="1"/>
  <cols>
    <col min="1" max="1" width="3.125" style="51" customWidth="1"/>
    <col min="2" max="16384" width="4.625" style="51"/>
  </cols>
  <sheetData>
    <row r="1" spans="1:28" ht="35.25" customHeight="1">
      <c r="A1" s="56"/>
      <c r="B1" s="396" t="s">
        <v>1271</v>
      </c>
      <c r="C1" s="394"/>
      <c r="D1" s="395" t="s">
        <v>1740</v>
      </c>
      <c r="E1" s="394"/>
      <c r="F1" s="394"/>
      <c r="G1" s="395"/>
      <c r="H1" s="394"/>
      <c r="I1" s="394"/>
      <c r="J1" s="394"/>
      <c r="K1" s="56"/>
      <c r="L1" s="56"/>
      <c r="M1" s="56"/>
      <c r="N1" s="56"/>
      <c r="O1" s="391"/>
      <c r="P1" s="392"/>
      <c r="Q1" s="391"/>
      <c r="R1" s="397" t="s">
        <v>1772</v>
      </c>
      <c r="S1" s="56"/>
    </row>
    <row r="2" spans="1:28" ht="19.5" customHeight="1">
      <c r="B2" s="387"/>
    </row>
    <row r="3" spans="1:28" s="389" customFormat="1" ht="71.25" customHeight="1">
      <c r="A3" s="388"/>
      <c r="B3" s="506" t="s">
        <v>1737</v>
      </c>
      <c r="C3" s="507"/>
      <c r="D3" s="507"/>
      <c r="E3" s="507"/>
      <c r="F3" s="507"/>
      <c r="G3" s="388"/>
      <c r="H3" s="508" t="s">
        <v>1680</v>
      </c>
      <c r="I3" s="509"/>
      <c r="J3" s="509"/>
      <c r="K3" s="509"/>
      <c r="L3" s="509"/>
      <c r="M3" s="388"/>
      <c r="N3" s="502" t="s">
        <v>1732</v>
      </c>
      <c r="O3" s="503"/>
      <c r="P3" s="503"/>
      <c r="Q3" s="503"/>
      <c r="R3" s="503"/>
      <c r="S3" s="51"/>
      <c r="T3" s="51"/>
      <c r="U3" s="51"/>
      <c r="V3" s="51"/>
      <c r="W3" s="51"/>
      <c r="X3" s="51"/>
      <c r="Y3" s="51"/>
      <c r="Z3" s="51"/>
      <c r="AA3" s="51"/>
      <c r="AB3" s="51"/>
    </row>
    <row r="4" spans="1:28" s="390" customFormat="1" ht="46.5" customHeight="1">
      <c r="B4" s="510" t="s">
        <v>1683</v>
      </c>
      <c r="C4" s="511"/>
      <c r="D4" s="511"/>
      <c r="E4" s="511"/>
      <c r="F4" s="511"/>
      <c r="H4" s="512" t="s">
        <v>1684</v>
      </c>
      <c r="I4" s="513"/>
      <c r="J4" s="513"/>
      <c r="K4" s="513"/>
      <c r="L4" s="513"/>
      <c r="N4" s="504" t="s">
        <v>1733</v>
      </c>
      <c r="O4" s="505"/>
      <c r="P4" s="505"/>
      <c r="Q4" s="505"/>
      <c r="R4" s="505"/>
      <c r="S4" s="107"/>
      <c r="T4" s="107"/>
      <c r="U4" s="107"/>
      <c r="V4" s="107"/>
      <c r="W4" s="107"/>
      <c r="X4" s="107"/>
      <c r="Y4" s="107"/>
      <c r="Z4" s="107"/>
      <c r="AA4" s="107"/>
      <c r="AB4" s="107"/>
    </row>
    <row r="5" spans="1:28" ht="10.5" customHeight="1">
      <c r="B5" s="387"/>
    </row>
    <row r="6" spans="1:28" ht="25.5" customHeight="1">
      <c r="R6" s="393"/>
    </row>
  </sheetData>
  <sheetProtection algorithmName="SHA-512" hashValue="RphF5jB6/4QJ8u1H/YkCxO0y6eEZ5ooaGemaNYEn0E1VraQRPuj4P9BosnlMHIMlFy+2nfSzXf7aMHrihEXQ9g==" saltValue="WoxthNCg0Htltw4M9gC5tg==" spinCount="100000" sheet="1" objects="1" scenarios="1"/>
  <mergeCells count="6">
    <mergeCell ref="N3:R3"/>
    <mergeCell ref="N4:R4"/>
    <mergeCell ref="B3:F3"/>
    <mergeCell ref="H3:L3"/>
    <mergeCell ref="B4:F4"/>
    <mergeCell ref="H4:L4"/>
  </mergeCells>
  <phoneticPr fontId="8"/>
  <hyperlinks>
    <hyperlink ref="B3:F3" location="オーダーシート!A1" display="オーダーシート!A1" xr:uid="{EFAB4C9A-3950-458F-9920-BB2C6C6D5B65}"/>
    <hyperlink ref="H3:L3" location="胡蝶蘭オーダーシート!A1" display="胡蝶蘭オーダーシート!A1" xr:uid="{182FED29-AD25-4B9A-9E57-ABF7505C16EF}"/>
    <hyperlink ref="N3:R3" location="クリスマスツリー!A1" display="クリスマスツリー!A1" xr:uid="{F4D1247B-68B5-44DA-974C-94EC6D86AA9F}"/>
  </hyperlinks>
  <printOptions horizontalCentered="1"/>
  <pageMargins left="0.23622047244094491" right="0.23622047244094491" top="0.55118110236220474" bottom="0.35433070866141736" header="0.31496062992125984" footer="0.31496062992125984"/>
  <pageSetup paperSize="9" scale="65"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00560-A1B6-455F-ACDB-F7DEE937AE17}">
  <sheetPr codeName="Sheet5">
    <tabColor theme="4" tint="-0.249977111117893"/>
    <pageSetUpPr autoPageBreaks="0"/>
  </sheetPr>
  <dimension ref="A1:AM118"/>
  <sheetViews>
    <sheetView zoomScaleNormal="100" workbookViewId="0">
      <selection activeCell="D34" sqref="D34:H34"/>
    </sheetView>
  </sheetViews>
  <sheetFormatPr defaultColWidth="2.5" defaultRowHeight="21" customHeight="1"/>
  <cols>
    <col min="1" max="1" width="6.625" style="168" customWidth="1"/>
    <col min="2" max="2" width="4.125" style="168" customWidth="1"/>
    <col min="3" max="3" width="13.125" style="168" customWidth="1"/>
    <col min="4" max="8" width="6.375" style="168" customWidth="1"/>
    <col min="9" max="9" width="8.25" style="168" customWidth="1"/>
    <col min="10" max="10" width="6.25" style="168" customWidth="1"/>
    <col min="11" max="22" width="6.375" style="168" customWidth="1"/>
    <col min="23" max="23" width="4.125" style="168" customWidth="1"/>
    <col min="24" max="24" width="3.75" style="168" customWidth="1"/>
    <col min="25" max="25" width="12.5" style="354" bestFit="1" customWidth="1"/>
    <col min="26" max="26" width="6.75" style="178" hidden="1" customWidth="1"/>
    <col min="27" max="27" width="21.875" style="354" customWidth="1"/>
    <col min="28" max="28" width="12.875" style="168" hidden="1" customWidth="1"/>
    <col min="29" max="31" width="12.875" style="171" hidden="1" customWidth="1"/>
    <col min="32" max="32" width="2.5" style="171" hidden="1" customWidth="1"/>
    <col min="33" max="33" width="4.5" style="171" customWidth="1"/>
    <col min="34" max="16384" width="2.5" style="171"/>
  </cols>
  <sheetData>
    <row r="1" spans="1:28" ht="40.5" customHeight="1">
      <c r="B1" s="169" t="s">
        <v>1763</v>
      </c>
      <c r="C1" s="170"/>
      <c r="D1" s="170"/>
      <c r="E1" s="170"/>
      <c r="W1" s="441" t="s">
        <v>1769</v>
      </c>
      <c r="X1" s="170"/>
      <c r="Y1" s="169" t="s">
        <v>1661</v>
      </c>
      <c r="Z1" s="197"/>
      <c r="AA1" s="176" t="s">
        <v>1667</v>
      </c>
      <c r="AB1" s="170"/>
    </row>
    <row r="2" spans="1:28" ht="21" customHeight="1">
      <c r="B2" s="78"/>
      <c r="C2" s="78"/>
      <c r="D2" s="78"/>
      <c r="E2" s="78"/>
      <c r="F2" s="78"/>
      <c r="G2" s="78"/>
      <c r="H2" s="78"/>
      <c r="I2" s="78"/>
      <c r="J2" s="78"/>
      <c r="K2" s="78"/>
      <c r="L2" s="78"/>
      <c r="M2" s="78"/>
      <c r="N2" s="78"/>
      <c r="O2" s="78"/>
      <c r="P2" s="78"/>
      <c r="Q2" s="78"/>
      <c r="R2" s="78"/>
      <c r="S2" s="78"/>
      <c r="T2" s="78"/>
      <c r="U2" s="78"/>
      <c r="V2" s="78"/>
      <c r="W2" s="78"/>
      <c r="Y2" s="353" t="s">
        <v>1593</v>
      </c>
      <c r="Z2" s="349"/>
      <c r="AA2" s="355" t="e">
        <f>CHOOSE(Z2,"クレジット","事前振込み","請求（メール）","請求（郵送）")</f>
        <v>#VALUE!</v>
      </c>
    </row>
    <row r="3" spans="1:28" ht="21" customHeight="1">
      <c r="B3" s="78"/>
      <c r="C3" s="79" t="s">
        <v>229</v>
      </c>
      <c r="D3" s="611" t="s">
        <v>1319</v>
      </c>
      <c r="E3" s="611"/>
      <c r="F3" s="611"/>
      <c r="G3" s="611"/>
      <c r="H3" s="611"/>
      <c r="I3" s="611"/>
      <c r="J3" s="611"/>
      <c r="K3" s="611"/>
      <c r="L3" s="78"/>
      <c r="M3" s="79" t="s">
        <v>11</v>
      </c>
      <c r="N3" s="78"/>
      <c r="O3" s="78"/>
      <c r="P3" s="78"/>
      <c r="Q3" s="78"/>
      <c r="R3" s="78"/>
      <c r="S3" s="78"/>
      <c r="T3" s="78"/>
      <c r="U3" s="78"/>
      <c r="V3" s="78"/>
      <c r="W3" s="78"/>
      <c r="Y3" s="352" t="s">
        <v>1591</v>
      </c>
      <c r="Z3" s="349"/>
      <c r="AA3" s="355" t="e">
        <f>CHOOSE(Z3,"お祝い","ご移転お祝い","ご就任お祝い","ご開店お祝い","上場お祝い","お誕生日","その他")</f>
        <v>#VALUE!</v>
      </c>
    </row>
    <row r="4" spans="1:28" ht="21" customHeight="1">
      <c r="B4" s="78"/>
      <c r="C4" s="82" t="s">
        <v>5</v>
      </c>
      <c r="D4" s="551"/>
      <c r="E4" s="552"/>
      <c r="F4" s="552"/>
      <c r="G4" s="552"/>
      <c r="H4" s="552"/>
      <c r="I4" s="552"/>
      <c r="J4" s="552"/>
      <c r="K4" s="553"/>
      <c r="L4" s="78"/>
      <c r="M4" s="609" t="s">
        <v>5</v>
      </c>
      <c r="N4" s="610"/>
      <c r="O4" s="551"/>
      <c r="P4" s="552"/>
      <c r="Q4" s="552"/>
      <c r="R4" s="552"/>
      <c r="S4" s="552"/>
      <c r="T4" s="552"/>
      <c r="U4" s="552"/>
      <c r="V4" s="553"/>
      <c r="W4" s="78"/>
      <c r="Y4" s="352" t="s">
        <v>431</v>
      </c>
      <c r="Z4" s="349">
        <v>1</v>
      </c>
      <c r="AA4" s="355" t="str">
        <f>CHOOSE(Z4,"箱代を予算に含めない","箱代を予算に含める")</f>
        <v>箱代を予算に含めない</v>
      </c>
    </row>
    <row r="5" spans="1:28" ht="21" customHeight="1">
      <c r="B5" s="78"/>
      <c r="C5" s="83" t="s">
        <v>1282</v>
      </c>
      <c r="D5" s="554"/>
      <c r="E5" s="555"/>
      <c r="F5" s="555"/>
      <c r="G5" s="555"/>
      <c r="H5" s="555"/>
      <c r="I5" s="555"/>
      <c r="J5" s="555"/>
      <c r="K5" s="556"/>
      <c r="L5" s="78"/>
      <c r="M5" s="612" t="s">
        <v>1282</v>
      </c>
      <c r="N5" s="613"/>
      <c r="O5" s="554"/>
      <c r="P5" s="555"/>
      <c r="Q5" s="555"/>
      <c r="R5" s="555"/>
      <c r="S5" s="555"/>
      <c r="T5" s="555"/>
      <c r="U5" s="555"/>
      <c r="V5" s="556"/>
      <c r="W5" s="78"/>
      <c r="Y5" s="352" t="s">
        <v>1286</v>
      </c>
      <c r="Z5" s="349">
        <v>1</v>
      </c>
      <c r="AA5" s="355" t="str">
        <f>CHOOSE(Z5,"送料を予算に含めない","送料を予算に含める")</f>
        <v>送料を予算に含めない</v>
      </c>
    </row>
    <row r="6" spans="1:28" s="173" customFormat="1" ht="21" customHeight="1">
      <c r="A6" s="172"/>
      <c r="B6" s="78"/>
      <c r="C6" s="83" t="s">
        <v>6</v>
      </c>
      <c r="D6" s="557"/>
      <c r="E6" s="558"/>
      <c r="F6" s="558"/>
      <c r="G6" s="558"/>
      <c r="H6" s="558"/>
      <c r="I6" s="558"/>
      <c r="J6" s="558"/>
      <c r="K6" s="559"/>
      <c r="L6" s="78"/>
      <c r="M6" s="612" t="s">
        <v>6</v>
      </c>
      <c r="N6" s="613"/>
      <c r="O6" s="557"/>
      <c r="P6" s="558"/>
      <c r="Q6" s="558"/>
      <c r="R6" s="558"/>
      <c r="S6" s="558"/>
      <c r="T6" s="558"/>
      <c r="U6" s="558"/>
      <c r="V6" s="559"/>
      <c r="W6" s="78"/>
      <c r="X6" s="172"/>
      <c r="Y6" s="353" t="s">
        <v>1548</v>
      </c>
      <c r="Z6" s="349">
        <v>1</v>
      </c>
      <c r="AA6" s="355" t="str">
        <f>CHOOSE(Z6,"札代を予算に含めない","札代を予算に含める")</f>
        <v>札代を予算に含めない</v>
      </c>
      <c r="AB6" s="172"/>
    </row>
    <row r="7" spans="1:28" ht="21" customHeight="1">
      <c r="B7" s="78"/>
      <c r="C7" s="83" t="s">
        <v>30</v>
      </c>
      <c r="D7" s="560"/>
      <c r="E7" s="561"/>
      <c r="F7" s="561"/>
      <c r="G7" s="561"/>
      <c r="H7" s="561"/>
      <c r="I7" s="561"/>
      <c r="J7" s="561"/>
      <c r="K7" s="562"/>
      <c r="L7" s="78"/>
      <c r="M7" s="612" t="s">
        <v>30</v>
      </c>
      <c r="N7" s="613"/>
      <c r="O7" s="560"/>
      <c r="P7" s="561"/>
      <c r="Q7" s="561"/>
      <c r="R7" s="561"/>
      <c r="S7" s="561"/>
      <c r="T7" s="561"/>
      <c r="U7" s="561"/>
      <c r="V7" s="562"/>
      <c r="W7" s="78"/>
      <c r="Y7" s="352" t="s">
        <v>1577</v>
      </c>
      <c r="Z7" s="349"/>
      <c r="AA7" s="355" t="e">
        <f>CHOOSE(Z7,"アレンジメント","高砂・ﾃｰﾌﾞﾙｱﾚﾝｼﾞ","壺活け","シェアフラワー","ケーキアレンジ","ピック","シングルフラワー","花束","セット商品","ヒノキスタンド花","スタンド花","プレミアムスタンド花","ﾌﾗﾜｰ＆ｸﾞﾘｰﾝ＃1","ﾌﾗﾜｰ＆ｸﾞﾘｰﾝ＃2","オリジナル胡蝶蘭","桜","クリスマスツリー")</f>
        <v>#VALUE!</v>
      </c>
    </row>
    <row r="8" spans="1:28" ht="21" customHeight="1">
      <c r="B8" s="78"/>
      <c r="C8" s="83" t="s">
        <v>7</v>
      </c>
      <c r="D8" s="554"/>
      <c r="E8" s="555"/>
      <c r="F8" s="555"/>
      <c r="G8" s="555"/>
      <c r="H8" s="555"/>
      <c r="I8" s="555"/>
      <c r="J8" s="555"/>
      <c r="K8" s="556"/>
      <c r="L8" s="78"/>
      <c r="M8" s="612" t="s">
        <v>7</v>
      </c>
      <c r="N8" s="613"/>
      <c r="O8" s="554"/>
      <c r="P8" s="555"/>
      <c r="Q8" s="555"/>
      <c r="R8" s="555"/>
      <c r="S8" s="555"/>
      <c r="T8" s="555"/>
      <c r="U8" s="555"/>
      <c r="V8" s="556"/>
      <c r="W8" s="78"/>
      <c r="Y8" s="352" t="s">
        <v>37</v>
      </c>
      <c r="Z8" s="349"/>
      <c r="AA8" s="355" t="e">
        <f>CHOOSE(Z8,"おまかせ","大きめ","小さめ")</f>
        <v>#VALUE!</v>
      </c>
    </row>
    <row r="9" spans="1:28" ht="21" customHeight="1">
      <c r="B9" s="81"/>
      <c r="C9" s="84" t="s">
        <v>31</v>
      </c>
      <c r="D9" s="563"/>
      <c r="E9" s="564"/>
      <c r="F9" s="564"/>
      <c r="G9" s="564"/>
      <c r="H9" s="564"/>
      <c r="I9" s="564"/>
      <c r="J9" s="564"/>
      <c r="K9" s="565"/>
      <c r="L9" s="81"/>
      <c r="M9" s="612" t="s">
        <v>31</v>
      </c>
      <c r="N9" s="613"/>
      <c r="O9" s="563"/>
      <c r="P9" s="564"/>
      <c r="Q9" s="564"/>
      <c r="R9" s="564"/>
      <c r="S9" s="564"/>
      <c r="T9" s="564"/>
      <c r="U9" s="564"/>
      <c r="V9" s="565"/>
      <c r="W9" s="78"/>
      <c r="Y9" s="352" t="s">
        <v>1</v>
      </c>
      <c r="Z9" s="350"/>
      <c r="AA9" s="355" t="e">
        <f>CHOOSE(Z9,"おまかせ","華やか","シンプル","優しく","シック","カッコよく","スタイリッシュ")</f>
        <v>#VALUE!</v>
      </c>
    </row>
    <row r="10" spans="1:28" ht="21" customHeight="1">
      <c r="B10" s="78"/>
      <c r="C10" s="78"/>
      <c r="D10" s="78"/>
      <c r="E10" s="78"/>
      <c r="F10" s="78"/>
      <c r="G10" s="78"/>
      <c r="H10" s="78"/>
      <c r="I10" s="78"/>
      <c r="J10" s="78"/>
      <c r="K10" s="78"/>
      <c r="L10" s="78"/>
      <c r="M10" s="612" t="s">
        <v>0</v>
      </c>
      <c r="N10" s="613"/>
      <c r="O10" s="418"/>
      <c r="P10" s="419"/>
      <c r="Q10" s="419"/>
      <c r="R10" s="419"/>
      <c r="S10" s="419"/>
      <c r="T10" s="419"/>
      <c r="U10" s="419"/>
      <c r="V10" s="420"/>
      <c r="W10" s="78"/>
      <c r="Y10" s="352" t="s">
        <v>16</v>
      </c>
      <c r="Z10" s="349"/>
      <c r="AA10" s="355" t="e">
        <f>CHOOSE(Z10,"おまかせ","白グリーン","パープル","レッド","ピンク","イエロー","オレンジ","ブルー")</f>
        <v>#VALUE!</v>
      </c>
    </row>
    <row r="11" spans="1:28" ht="21" customHeight="1">
      <c r="B11" s="78"/>
      <c r="C11" s="79" t="s">
        <v>256</v>
      </c>
      <c r="D11" s="78"/>
      <c r="E11" s="78"/>
      <c r="F11" s="78"/>
      <c r="G11" s="78"/>
      <c r="H11" s="78"/>
      <c r="I11" s="78"/>
      <c r="J11" s="78"/>
      <c r="K11" s="78"/>
      <c r="L11" s="78"/>
      <c r="M11" s="612"/>
      <c r="N11" s="613"/>
      <c r="O11" s="416"/>
      <c r="P11" s="421"/>
      <c r="Q11" s="421"/>
      <c r="R11" s="421"/>
      <c r="S11" s="421"/>
      <c r="T11" s="421"/>
      <c r="U11" s="421"/>
      <c r="V11" s="417"/>
      <c r="W11" s="78"/>
      <c r="Y11" s="352" t="s">
        <v>1568</v>
      </c>
      <c r="Z11" s="349">
        <v>1</v>
      </c>
      <c r="AA11" s="355" t="str">
        <f>CHOOSE(Z11,"札不要／0円","四角【白】／無料","四角【茶】／無料","円【白】／1,650円","円【茶】／1,650円","円【ブルー】／1,650円","木製／1,650円")</f>
        <v>札不要／0円</v>
      </c>
      <c r="AB11" s="181"/>
    </row>
    <row r="12" spans="1:28" ht="21" customHeight="1">
      <c r="B12" s="78"/>
      <c r="C12" s="82" t="s">
        <v>1283</v>
      </c>
      <c r="D12" s="551"/>
      <c r="E12" s="552"/>
      <c r="F12" s="552"/>
      <c r="G12" s="552"/>
      <c r="H12" s="552"/>
      <c r="I12" s="552"/>
      <c r="J12" s="552"/>
      <c r="K12" s="553"/>
      <c r="L12" s="78"/>
      <c r="M12" s="587"/>
      <c r="N12" s="588"/>
      <c r="O12" s="405"/>
      <c r="P12" s="406" t="s">
        <v>1750</v>
      </c>
      <c r="Q12" s="656"/>
      <c r="R12" s="656"/>
      <c r="S12" s="656"/>
      <c r="T12" s="656"/>
      <c r="U12" s="656"/>
      <c r="V12" s="407" t="s">
        <v>1751</v>
      </c>
      <c r="W12" s="78"/>
      <c r="Y12" s="352" t="s">
        <v>17</v>
      </c>
      <c r="Z12" s="349"/>
      <c r="AA12" s="355" t="e">
        <f>CHOOSE(Z12,"不要","代筆依頼","お客様用意")</f>
        <v>#VALUE!</v>
      </c>
      <c r="AB12" s="181"/>
    </row>
    <row r="13" spans="1:28" ht="21" customHeight="1">
      <c r="B13" s="78"/>
      <c r="C13" s="83" t="s">
        <v>6</v>
      </c>
      <c r="D13" s="557"/>
      <c r="E13" s="558"/>
      <c r="F13" s="558"/>
      <c r="G13" s="558"/>
      <c r="H13" s="558"/>
      <c r="I13" s="558"/>
      <c r="J13" s="558"/>
      <c r="K13" s="559"/>
      <c r="L13" s="78"/>
      <c r="M13" s="78"/>
      <c r="N13" s="78"/>
      <c r="O13" s="78"/>
      <c r="P13" s="78"/>
      <c r="Q13" s="78"/>
      <c r="R13" s="78"/>
      <c r="S13" s="78"/>
      <c r="T13" s="78"/>
      <c r="U13" s="78"/>
      <c r="V13" s="78"/>
      <c r="W13" s="78"/>
      <c r="AB13" s="181"/>
    </row>
    <row r="14" spans="1:28" s="173" customFormat="1" ht="21" customHeight="1">
      <c r="A14" s="172"/>
      <c r="B14" s="78"/>
      <c r="C14" s="83" t="s">
        <v>4</v>
      </c>
      <c r="D14" s="560"/>
      <c r="E14" s="561"/>
      <c r="F14" s="561"/>
      <c r="G14" s="561"/>
      <c r="H14" s="561"/>
      <c r="I14" s="561"/>
      <c r="J14" s="561"/>
      <c r="K14" s="562"/>
      <c r="L14" s="78"/>
      <c r="M14" s="79" t="s">
        <v>1528</v>
      </c>
      <c r="N14" s="78"/>
      <c r="O14" s="78"/>
      <c r="P14" s="78"/>
      <c r="Q14" s="78"/>
      <c r="R14" s="78"/>
      <c r="S14" s="78"/>
      <c r="T14" s="78"/>
      <c r="U14" s="78"/>
      <c r="V14" s="78"/>
      <c r="W14" s="78"/>
      <c r="X14" s="168"/>
      <c r="AB14" s="181"/>
    </row>
    <row r="15" spans="1:28" ht="21" customHeight="1">
      <c r="B15" s="78"/>
      <c r="C15" s="84" t="s">
        <v>268</v>
      </c>
      <c r="D15" s="584"/>
      <c r="E15" s="585"/>
      <c r="F15" s="585"/>
      <c r="G15" s="585"/>
      <c r="H15" s="585"/>
      <c r="I15" s="585"/>
      <c r="J15" s="585"/>
      <c r="K15" s="586"/>
      <c r="L15" s="78"/>
      <c r="M15" s="609" t="s">
        <v>237</v>
      </c>
      <c r="N15" s="610"/>
      <c r="O15" s="594" t="s">
        <v>1588</v>
      </c>
      <c r="P15" s="595"/>
      <c r="Q15" s="595"/>
      <c r="R15" s="595"/>
      <c r="S15" s="595"/>
      <c r="T15" s="596"/>
      <c r="U15" s="78"/>
      <c r="V15" s="78"/>
      <c r="W15" s="78"/>
      <c r="AB15" s="181"/>
    </row>
    <row r="16" spans="1:28" ht="21" customHeight="1">
      <c r="B16" s="78"/>
      <c r="C16" s="78"/>
      <c r="D16" s="78"/>
      <c r="E16" s="78"/>
      <c r="F16" s="78"/>
      <c r="G16" s="78"/>
      <c r="H16" s="78"/>
      <c r="I16" s="78"/>
      <c r="J16" s="78"/>
      <c r="K16" s="78"/>
      <c r="L16" s="78"/>
      <c r="M16" s="587" t="s">
        <v>1550</v>
      </c>
      <c r="N16" s="588"/>
      <c r="O16" s="597" t="s">
        <v>175</v>
      </c>
      <c r="P16" s="598"/>
      <c r="Q16" s="598"/>
      <c r="R16" s="598"/>
      <c r="S16" s="598"/>
      <c r="T16" s="599"/>
      <c r="U16" s="78"/>
      <c r="V16" s="78"/>
      <c r="W16" s="78"/>
      <c r="AB16" s="181"/>
    </row>
    <row r="17" spans="2:31" s="168" customFormat="1" ht="21" customHeight="1">
      <c r="B17" s="78"/>
      <c r="C17" s="79" t="s">
        <v>1753</v>
      </c>
      <c r="D17" s="89" t="s">
        <v>1754</v>
      </c>
      <c r="E17" s="78"/>
      <c r="F17" s="78"/>
      <c r="G17" s="78"/>
      <c r="H17" s="78"/>
      <c r="I17" s="78"/>
      <c r="J17" s="78"/>
      <c r="K17" s="78"/>
      <c r="L17" s="78"/>
      <c r="M17" s="78"/>
      <c r="N17" s="78"/>
      <c r="O17" s="78"/>
      <c r="P17" s="78"/>
      <c r="Q17" s="78"/>
      <c r="R17" s="78"/>
      <c r="S17" s="78"/>
      <c r="T17" s="78"/>
      <c r="U17" s="78"/>
      <c r="V17" s="78"/>
      <c r="W17" s="78"/>
      <c r="AB17" s="354" t="s">
        <v>1662</v>
      </c>
      <c r="AC17" s="196"/>
      <c r="AD17" s="361" t="e">
        <f>CHOOSE(AC17,"担当様宛","担当様以外")</f>
        <v>#VALUE!</v>
      </c>
    </row>
    <row r="18" spans="2:31" s="168" customFormat="1" ht="21" customHeight="1">
      <c r="B18" s="78"/>
      <c r="C18" s="82" t="s">
        <v>250</v>
      </c>
      <c r="D18" s="600"/>
      <c r="E18" s="601"/>
      <c r="F18" s="601"/>
      <c r="G18" s="601"/>
      <c r="H18" s="601"/>
      <c r="I18" s="601"/>
      <c r="J18" s="601"/>
      <c r="K18" s="602"/>
      <c r="L18" s="78"/>
      <c r="M18" s="85" t="s">
        <v>1752</v>
      </c>
      <c r="N18" s="78"/>
      <c r="O18" s="78"/>
      <c r="P18" s="78"/>
      <c r="Q18" s="78"/>
      <c r="R18" s="78"/>
      <c r="S18" s="78"/>
      <c r="T18" s="78"/>
      <c r="U18" s="78"/>
      <c r="V18" s="78"/>
      <c r="W18" s="78"/>
      <c r="AB18" s="354"/>
      <c r="AC18" s="354"/>
      <c r="AD18" s="354"/>
    </row>
    <row r="19" spans="2:31" s="168" customFormat="1" ht="21" customHeight="1">
      <c r="B19" s="78"/>
      <c r="C19" s="83" t="s">
        <v>4</v>
      </c>
      <c r="D19" s="603"/>
      <c r="E19" s="604"/>
      <c r="F19" s="604"/>
      <c r="G19" s="604"/>
      <c r="H19" s="604"/>
      <c r="I19" s="604"/>
      <c r="J19" s="604"/>
      <c r="K19" s="605"/>
      <c r="L19" s="78"/>
      <c r="M19" s="160" t="s">
        <v>1566</v>
      </c>
      <c r="N19" s="589">
        <f ca="1">TODAY()</f>
        <v>46009</v>
      </c>
      <c r="O19" s="589"/>
      <c r="P19" s="156" t="s">
        <v>1564</v>
      </c>
      <c r="Q19" s="157"/>
      <c r="R19" s="591">
        <f ca="1">N19+4</f>
        <v>46013</v>
      </c>
      <c r="S19" s="591"/>
      <c r="T19" s="156" t="s">
        <v>1567</v>
      </c>
      <c r="U19" s="156"/>
      <c r="V19" s="157"/>
      <c r="W19" s="78"/>
      <c r="AB19" s="354" t="s">
        <v>1561</v>
      </c>
      <c r="AC19" s="196"/>
      <c r="AD19" s="361" t="e">
        <f>CHOOSE(AC19,"送り主名のみ","お届け先も入れる","その他")</f>
        <v>#VALUE!</v>
      </c>
    </row>
    <row r="20" spans="2:31" s="168" customFormat="1" ht="21" customHeight="1">
      <c r="B20" s="78"/>
      <c r="C20" s="84" t="s">
        <v>251</v>
      </c>
      <c r="D20" s="606"/>
      <c r="E20" s="607"/>
      <c r="F20" s="607"/>
      <c r="G20" s="607"/>
      <c r="H20" s="607"/>
      <c r="I20" s="607"/>
      <c r="J20" s="607"/>
      <c r="K20" s="608"/>
      <c r="L20" s="78"/>
      <c r="M20" s="161" t="s">
        <v>1566</v>
      </c>
      <c r="N20" s="590">
        <f ca="1">TODAY()</f>
        <v>46009</v>
      </c>
      <c r="O20" s="590"/>
      <c r="P20" s="158" t="s">
        <v>1565</v>
      </c>
      <c r="Q20" s="159"/>
      <c r="R20" s="592">
        <f ca="1">N20+5</f>
        <v>46014</v>
      </c>
      <c r="S20" s="592"/>
      <c r="T20" s="158" t="s">
        <v>1567</v>
      </c>
      <c r="U20" s="158"/>
      <c r="V20" s="159"/>
      <c r="W20" s="78"/>
      <c r="AB20" s="354" t="s">
        <v>248</v>
      </c>
      <c r="AC20" s="196"/>
      <c r="AD20" s="361" t="e">
        <f>CHOOSE(AC20,"御祝","Congratulations!","祝 御移転","祝 御就任","祝 御開店","その他")</f>
        <v>#VALUE!</v>
      </c>
    </row>
    <row r="21" spans="2:31" s="168" customFormat="1" ht="21" customHeight="1">
      <c r="B21" s="78"/>
      <c r="C21" s="78"/>
      <c r="D21" s="78"/>
      <c r="E21" s="78"/>
      <c r="F21" s="78"/>
      <c r="G21" s="78"/>
      <c r="H21" s="78"/>
      <c r="I21" s="78"/>
      <c r="J21" s="78"/>
      <c r="K21" s="78"/>
      <c r="L21" s="78"/>
      <c r="M21" s="78"/>
      <c r="N21" s="78"/>
      <c r="O21" s="78"/>
      <c r="P21" s="78"/>
      <c r="Q21" s="78"/>
      <c r="R21" s="78"/>
      <c r="S21" s="78"/>
      <c r="T21" s="78"/>
      <c r="U21" s="78"/>
      <c r="V21" s="78"/>
      <c r="W21" s="78"/>
      <c r="AB21" s="354" t="s">
        <v>1592</v>
      </c>
      <c r="AC21" s="196"/>
      <c r="AD21" s="361" t="e">
        <f>CHOOSE(AC21,"ロゴ不要","ロゴを入れる")</f>
        <v>#VALUE!</v>
      </c>
    </row>
    <row r="22" spans="2:31" s="168" customFormat="1" ht="21" customHeight="1">
      <c r="B22" s="78"/>
      <c r="C22" s="79" t="s">
        <v>1543</v>
      </c>
      <c r="D22" s="78"/>
      <c r="E22" s="78"/>
      <c r="F22" s="78"/>
      <c r="G22" s="78"/>
      <c r="H22" s="78"/>
      <c r="I22" s="78"/>
      <c r="J22" s="78"/>
      <c r="K22" s="78"/>
      <c r="L22" s="78"/>
      <c r="M22" s="78"/>
      <c r="N22" s="78"/>
      <c r="O22" s="78"/>
      <c r="P22" s="78"/>
      <c r="Q22" s="78"/>
      <c r="R22" s="78"/>
      <c r="S22" s="78"/>
      <c r="T22" s="78"/>
      <c r="U22" s="78"/>
      <c r="V22" s="78"/>
      <c r="W22" s="78"/>
      <c r="AB22" s="354"/>
      <c r="AC22" s="196"/>
      <c r="AD22" s="361"/>
    </row>
    <row r="23" spans="2:31" s="168" customFormat="1" ht="21" customHeight="1">
      <c r="B23" s="78"/>
      <c r="C23" s="663" t="s">
        <v>1593</v>
      </c>
      <c r="D23" s="657"/>
      <c r="E23" s="658"/>
      <c r="F23" s="658"/>
      <c r="G23" s="658"/>
      <c r="H23" s="658"/>
      <c r="I23" s="658"/>
      <c r="J23" s="658"/>
      <c r="K23" s="659"/>
      <c r="L23" s="78"/>
      <c r="M23" s="78"/>
      <c r="N23" s="78"/>
      <c r="O23" s="78"/>
      <c r="P23" s="78"/>
      <c r="Q23" s="78"/>
      <c r="R23" s="78"/>
      <c r="S23" s="78"/>
      <c r="T23" s="78"/>
      <c r="U23" s="78"/>
      <c r="V23" s="78"/>
      <c r="W23" s="78"/>
      <c r="AB23" s="354"/>
      <c r="AC23" s="196"/>
      <c r="AD23" s="361"/>
    </row>
    <row r="24" spans="2:31" s="168" customFormat="1" ht="21" customHeight="1">
      <c r="B24" s="78"/>
      <c r="C24" s="663"/>
      <c r="D24" s="660"/>
      <c r="E24" s="661"/>
      <c r="F24" s="661"/>
      <c r="G24" s="661"/>
      <c r="H24" s="661"/>
      <c r="I24" s="661"/>
      <c r="J24" s="661"/>
      <c r="K24" s="662"/>
      <c r="L24" s="78"/>
      <c r="M24" s="78"/>
      <c r="N24" s="78"/>
      <c r="O24" s="78"/>
      <c r="P24" s="78"/>
      <c r="Q24" s="78"/>
      <c r="R24" s="78"/>
      <c r="S24" s="78"/>
      <c r="T24" s="78"/>
      <c r="U24" s="78"/>
      <c r="V24" s="78"/>
      <c r="W24" s="78"/>
      <c r="AB24" s="354"/>
      <c r="AC24" s="196"/>
      <c r="AD24" s="361"/>
    </row>
    <row r="25" spans="2:31" s="168" customFormat="1" ht="21" customHeight="1">
      <c r="B25" s="78"/>
      <c r="C25" s="78"/>
      <c r="D25" s="78"/>
      <c r="E25" s="78"/>
      <c r="F25" s="78"/>
      <c r="G25" s="78"/>
      <c r="H25" s="78"/>
      <c r="I25" s="78"/>
      <c r="J25" s="78"/>
      <c r="K25" s="78"/>
      <c r="L25" s="78"/>
      <c r="M25" s="78"/>
      <c r="N25" s="78"/>
      <c r="O25" s="78"/>
      <c r="P25" s="78"/>
      <c r="Q25" s="78"/>
      <c r="R25" s="78"/>
      <c r="S25" s="78"/>
      <c r="T25" s="78"/>
      <c r="U25" s="78"/>
      <c r="V25" s="78"/>
      <c r="W25" s="78"/>
      <c r="AB25" s="354"/>
      <c r="AC25" s="196"/>
      <c r="AD25" s="361"/>
    </row>
    <row r="26" spans="2:31" s="168" customFormat="1" ht="21" customHeight="1">
      <c r="B26" s="78"/>
      <c r="C26" s="91" t="s">
        <v>1545</v>
      </c>
      <c r="D26" s="78"/>
      <c r="E26" s="78"/>
      <c r="F26" s="78"/>
      <c r="G26" s="78"/>
      <c r="H26" s="78"/>
      <c r="I26" s="78"/>
      <c r="J26" s="78"/>
      <c r="K26" s="78"/>
      <c r="L26" s="78"/>
      <c r="M26" s="78"/>
      <c r="N26" s="78"/>
      <c r="O26" s="78"/>
      <c r="P26" s="78"/>
      <c r="Q26" s="78"/>
      <c r="R26" s="78"/>
      <c r="S26" s="78"/>
      <c r="T26" s="78"/>
      <c r="U26" s="78"/>
      <c r="V26" s="78"/>
      <c r="W26" s="78"/>
      <c r="AB26" s="354"/>
      <c r="AC26" s="196"/>
      <c r="AD26" s="361"/>
    </row>
    <row r="27" spans="2:31" s="168" customFormat="1" ht="21" customHeight="1">
      <c r="B27" s="78"/>
      <c r="C27" s="175" t="s">
        <v>1563</v>
      </c>
      <c r="D27" s="411"/>
      <c r="E27" s="412"/>
      <c r="F27" s="412"/>
      <c r="G27" s="412"/>
      <c r="H27" s="412"/>
      <c r="I27" s="412"/>
      <c r="J27" s="412"/>
      <c r="K27" s="413"/>
      <c r="L27" s="78"/>
      <c r="M27" s="78"/>
      <c r="N27" s="78"/>
      <c r="O27" s="78"/>
      <c r="P27" s="78"/>
      <c r="Q27" s="78"/>
      <c r="R27" s="78"/>
      <c r="S27" s="78"/>
      <c r="T27" s="78"/>
      <c r="U27" s="78"/>
      <c r="V27" s="78"/>
      <c r="W27" s="78"/>
      <c r="AB27" s="354"/>
      <c r="AC27" s="196"/>
      <c r="AD27" s="361"/>
    </row>
    <row r="28" spans="2:31" s="168" customFormat="1" ht="21" customHeight="1">
      <c r="B28" s="78"/>
      <c r="C28" s="84" t="s">
        <v>1546</v>
      </c>
      <c r="D28" s="664"/>
      <c r="E28" s="665"/>
      <c r="F28" s="665"/>
      <c r="G28" s="665"/>
      <c r="H28" s="665"/>
      <c r="I28" s="665"/>
      <c r="J28" s="665"/>
      <c r="K28" s="666"/>
      <c r="L28" s="78"/>
      <c r="M28" s="78"/>
      <c r="N28" s="78"/>
      <c r="O28" s="78"/>
      <c r="P28" s="78"/>
      <c r="Q28" s="78"/>
      <c r="R28" s="78"/>
      <c r="S28" s="78"/>
      <c r="T28" s="78"/>
      <c r="U28" s="78"/>
      <c r="V28" s="78"/>
      <c r="W28" s="78"/>
      <c r="AB28" s="354"/>
      <c r="AC28" s="196"/>
      <c r="AD28" s="361"/>
    </row>
    <row r="29" spans="2:31" s="168" customFormat="1" ht="21" customHeight="1">
      <c r="B29" s="78"/>
      <c r="C29" s="78"/>
      <c r="D29" s="78"/>
      <c r="E29" s="78"/>
      <c r="F29" s="78"/>
      <c r="G29" s="78"/>
      <c r="H29" s="78"/>
      <c r="I29" s="78"/>
      <c r="J29" s="78"/>
      <c r="K29" s="78"/>
      <c r="L29" s="78"/>
      <c r="M29" s="78"/>
      <c r="N29" s="78"/>
      <c r="O29" s="78"/>
      <c r="P29" s="78"/>
      <c r="Q29" s="78"/>
      <c r="R29" s="78"/>
      <c r="S29" s="78"/>
      <c r="T29" s="78"/>
      <c r="U29" s="78"/>
      <c r="V29" s="78"/>
      <c r="W29" s="78"/>
      <c r="AB29" s="354"/>
      <c r="AC29" s="196"/>
      <c r="AD29" s="361"/>
    </row>
    <row r="30" spans="2:31" s="168" customFormat="1" ht="21" customHeight="1">
      <c r="B30" s="567" t="s">
        <v>1551</v>
      </c>
      <c r="C30" s="567"/>
      <c r="D30" s="567"/>
      <c r="E30" s="567"/>
      <c r="F30" s="567"/>
      <c r="G30" s="567"/>
      <c r="H30" s="567"/>
      <c r="I30" s="567"/>
      <c r="J30" s="567"/>
      <c r="K30" s="567"/>
      <c r="L30" s="567"/>
      <c r="M30" s="567"/>
      <c r="N30" s="567"/>
      <c r="O30" s="567"/>
      <c r="P30" s="567"/>
      <c r="Q30" s="567"/>
      <c r="R30" s="567"/>
      <c r="S30" s="174"/>
      <c r="T30" s="174"/>
      <c r="U30" s="174"/>
      <c r="V30" s="174"/>
      <c r="W30" s="174"/>
      <c r="AB30" s="354"/>
      <c r="AC30" s="196"/>
      <c r="AD30" s="361"/>
    </row>
    <row r="31" spans="2:31" s="168" customFormat="1" ht="21" customHeight="1">
      <c r="B31" s="567"/>
      <c r="C31" s="567"/>
      <c r="D31" s="567"/>
      <c r="E31" s="567"/>
      <c r="F31" s="567"/>
      <c r="G31" s="567"/>
      <c r="H31" s="567"/>
      <c r="I31" s="567"/>
      <c r="J31" s="567"/>
      <c r="K31" s="567"/>
      <c r="L31" s="567"/>
      <c r="M31" s="567"/>
      <c r="N31" s="567"/>
      <c r="O31" s="567"/>
      <c r="P31" s="567"/>
      <c r="Q31" s="567"/>
      <c r="R31" s="567"/>
      <c r="S31" s="174"/>
      <c r="T31" s="174"/>
      <c r="U31" s="174"/>
      <c r="V31" s="174"/>
      <c r="W31" s="174"/>
      <c r="AB31" s="354"/>
      <c r="AC31" s="196"/>
      <c r="AD31" s="361"/>
    </row>
    <row r="32" spans="2:31" s="168" customFormat="1" ht="21" customHeight="1">
      <c r="B32" s="78"/>
      <c r="C32" s="78"/>
      <c r="D32" s="152"/>
      <c r="E32" s="152"/>
      <c r="F32" s="152"/>
      <c r="G32" s="152"/>
      <c r="H32" s="152"/>
      <c r="I32" s="152"/>
      <c r="J32" s="152"/>
      <c r="K32" s="152"/>
      <c r="L32" s="152"/>
      <c r="M32" s="152"/>
      <c r="N32" s="152"/>
      <c r="O32" s="152"/>
      <c r="P32" s="152"/>
      <c r="Q32" s="78"/>
      <c r="R32" s="78"/>
      <c r="S32" s="78"/>
      <c r="T32" s="78"/>
      <c r="U32" s="78"/>
      <c r="V32" s="78"/>
      <c r="W32" s="78"/>
      <c r="AA32" s="354"/>
      <c r="AB32" s="180" t="s">
        <v>1532</v>
      </c>
      <c r="AC32" s="198"/>
      <c r="AD32" s="182"/>
      <c r="AE32" s="181"/>
    </row>
    <row r="33" spans="2:32" s="168" customFormat="1" ht="21" customHeight="1">
      <c r="B33" s="78"/>
      <c r="C33" s="87" t="s">
        <v>1574</v>
      </c>
      <c r="D33" s="152"/>
      <c r="E33" s="152"/>
      <c r="F33" s="152"/>
      <c r="G33" s="152"/>
      <c r="H33" s="152"/>
      <c r="I33" s="152"/>
      <c r="J33" s="88" t="s">
        <v>1555</v>
      </c>
      <c r="K33" s="152"/>
      <c r="L33" s="152"/>
      <c r="M33" s="152"/>
      <c r="N33" s="152"/>
      <c r="O33" s="152"/>
      <c r="P33" s="152"/>
      <c r="Q33" s="88" t="s">
        <v>1554</v>
      </c>
      <c r="R33" s="152"/>
      <c r="S33" s="152"/>
      <c r="T33" s="152"/>
      <c r="U33" s="152"/>
      <c r="V33" s="152"/>
      <c r="W33" s="78"/>
      <c r="AA33" s="354"/>
      <c r="AB33" s="183"/>
      <c r="AC33" s="184" t="s">
        <v>257</v>
      </c>
      <c r="AD33" s="185" t="s">
        <v>258</v>
      </c>
      <c r="AE33" s="185" t="s">
        <v>1531</v>
      </c>
    </row>
    <row r="34" spans="2:32" s="168" customFormat="1" ht="21" customHeight="1">
      <c r="B34" s="78"/>
      <c r="C34" s="153" t="s">
        <v>1547</v>
      </c>
      <c r="D34" s="514" t="s">
        <v>1590</v>
      </c>
      <c r="E34" s="515"/>
      <c r="F34" s="515"/>
      <c r="G34" s="515"/>
      <c r="H34" s="516"/>
      <c r="I34" s="152"/>
      <c r="J34" s="566"/>
      <c r="K34" s="566"/>
      <c r="L34" s="568" t="s">
        <v>1552</v>
      </c>
      <c r="M34" s="569"/>
      <c r="N34" s="568" t="s">
        <v>1553</v>
      </c>
      <c r="O34" s="569"/>
      <c r="P34" s="152"/>
      <c r="Q34" s="568"/>
      <c r="R34" s="569"/>
      <c r="S34" s="568" t="s">
        <v>1552</v>
      </c>
      <c r="T34" s="569"/>
      <c r="U34" s="568" t="s">
        <v>1553</v>
      </c>
      <c r="V34" s="569"/>
      <c r="W34" s="78"/>
      <c r="AA34" s="354"/>
      <c r="AB34" s="186" t="s">
        <v>1530</v>
      </c>
      <c r="AC34" s="187" t="e">
        <f>D34/1.1</f>
        <v>#VALUE!</v>
      </c>
      <c r="AD34" s="188"/>
      <c r="AE34" s="199"/>
    </row>
    <row r="35" spans="2:32" s="168" customFormat="1" ht="21" customHeight="1">
      <c r="B35" s="78"/>
      <c r="C35" s="154" t="s">
        <v>252</v>
      </c>
      <c r="D35" s="517" t="s">
        <v>1529</v>
      </c>
      <c r="E35" s="518"/>
      <c r="F35" s="518"/>
      <c r="G35" s="518"/>
      <c r="H35" s="519"/>
      <c r="I35" s="152"/>
      <c r="J35" s="566" t="s">
        <v>1536</v>
      </c>
      <c r="K35" s="566"/>
      <c r="L35" s="544" t="e">
        <f>N35/1.1</f>
        <v>#VALUE!</v>
      </c>
      <c r="M35" s="545"/>
      <c r="N35" s="546" t="e">
        <f>1*AE36</f>
        <v>#VALUE!</v>
      </c>
      <c r="O35" s="547"/>
      <c r="P35" s="152"/>
      <c r="Q35" s="548" t="s">
        <v>253</v>
      </c>
      <c r="R35" s="549"/>
      <c r="S35" s="544" t="e">
        <f>U35/1.1</f>
        <v>#VALUE!</v>
      </c>
      <c r="T35" s="545"/>
      <c r="U35" s="546" t="e">
        <f>1*AE42</f>
        <v>#VALUE!</v>
      </c>
      <c r="V35" s="547"/>
      <c r="W35" s="78"/>
      <c r="AA35" s="354"/>
      <c r="AB35" s="185" t="s">
        <v>1535</v>
      </c>
      <c r="AC35" s="189" t="e">
        <f>AC34-(AE38+AE39)</f>
        <v>#VALUE!</v>
      </c>
      <c r="AD35" s="188"/>
      <c r="AE35" s="199"/>
    </row>
    <row r="36" spans="2:32" s="168" customFormat="1" ht="21" customHeight="1">
      <c r="B36" s="78"/>
      <c r="C36" s="154" t="s">
        <v>291</v>
      </c>
      <c r="D36" s="517" t="s">
        <v>1589</v>
      </c>
      <c r="E36" s="518"/>
      <c r="F36" s="518"/>
      <c r="G36" s="518"/>
      <c r="H36" s="519"/>
      <c r="I36" s="152"/>
      <c r="J36" s="566" t="s">
        <v>1537</v>
      </c>
      <c r="K36" s="566"/>
      <c r="L36" s="544" t="e">
        <f>N36/1.1</f>
        <v>#VALUE!</v>
      </c>
      <c r="M36" s="545"/>
      <c r="N36" s="546" t="e">
        <f>1*AD37</f>
        <v>#VALUE!</v>
      </c>
      <c r="O36" s="547"/>
      <c r="P36" s="152"/>
      <c r="Q36" s="548" t="s">
        <v>188</v>
      </c>
      <c r="R36" s="549"/>
      <c r="S36" s="544">
        <v>2500</v>
      </c>
      <c r="T36" s="545"/>
      <c r="U36" s="546">
        <v>2750</v>
      </c>
      <c r="V36" s="547"/>
      <c r="W36" s="78"/>
      <c r="AA36" s="354"/>
      <c r="AB36" s="190" t="s">
        <v>253</v>
      </c>
      <c r="AC36" s="191"/>
      <c r="AD36" s="192"/>
      <c r="AE36" s="192" t="e">
        <f>D34-AE37-AE38-AE39</f>
        <v>#VALUE!</v>
      </c>
    </row>
    <row r="37" spans="2:32" s="168" customFormat="1" ht="21" customHeight="1">
      <c r="B37" s="78"/>
      <c r="C37" s="154" t="s">
        <v>1572</v>
      </c>
      <c r="D37" s="520"/>
      <c r="E37" s="521"/>
      <c r="F37" s="521"/>
      <c r="G37" s="521"/>
      <c r="H37" s="522"/>
      <c r="I37" s="152"/>
      <c r="J37" s="566" t="s">
        <v>1538</v>
      </c>
      <c r="K37" s="566"/>
      <c r="L37" s="544" t="e">
        <f>N37/1.1</f>
        <v>#N/A</v>
      </c>
      <c r="M37" s="545"/>
      <c r="N37" s="546" t="e">
        <f>1*AD38</f>
        <v>#N/A</v>
      </c>
      <c r="O37" s="547"/>
      <c r="P37" s="152"/>
      <c r="Q37" s="548" t="s">
        <v>1541</v>
      </c>
      <c r="R37" s="549"/>
      <c r="S37" s="544">
        <f>U37/1.1</f>
        <v>0</v>
      </c>
      <c r="T37" s="545"/>
      <c r="U37" s="546">
        <f>1*AD44</f>
        <v>0</v>
      </c>
      <c r="V37" s="547"/>
      <c r="W37" s="78"/>
      <c r="AA37" s="354"/>
      <c r="AB37" s="193" t="s">
        <v>255</v>
      </c>
      <c r="AC37" s="194"/>
      <c r="AD37" s="195" t="e">
        <f>IF(AC35&gt;=40000, 2200, IF(AC35&gt;15000, 1320, IF(AC35&gt;6999, 770, 660)))</f>
        <v>#VALUE!</v>
      </c>
      <c r="AE37" s="195">
        <f>IF(AA4="箱代を予算に含める",(AD37),IF(AA4="箱代を予算に含めない",(0),""))</f>
        <v>0</v>
      </c>
    </row>
    <row r="38" spans="2:32" s="168" customFormat="1" ht="21" customHeight="1">
      <c r="B38" s="78"/>
      <c r="C38" s="154" t="s">
        <v>1573</v>
      </c>
      <c r="D38" s="520"/>
      <c r="E38" s="521"/>
      <c r="F38" s="521"/>
      <c r="G38" s="521"/>
      <c r="H38" s="522"/>
      <c r="I38" s="152"/>
      <c r="J38" s="566" t="s">
        <v>1542</v>
      </c>
      <c r="K38" s="566"/>
      <c r="L38" s="544">
        <f>N38/1.1</f>
        <v>0</v>
      </c>
      <c r="M38" s="545"/>
      <c r="N38" s="546">
        <f>1*AD39</f>
        <v>0</v>
      </c>
      <c r="O38" s="547"/>
      <c r="P38" s="152"/>
      <c r="Q38" s="548" t="s">
        <v>2</v>
      </c>
      <c r="R38" s="549"/>
      <c r="S38" s="544" t="e">
        <f>U38/1.1</f>
        <v>#VALUE!</v>
      </c>
      <c r="T38" s="545"/>
      <c r="U38" s="546" t="e">
        <f>SUM(U35:U37)</f>
        <v>#VALUE!</v>
      </c>
      <c r="V38" s="547"/>
      <c r="W38" s="78"/>
      <c r="AA38" s="354"/>
      <c r="AB38" s="193" t="s">
        <v>254</v>
      </c>
      <c r="AC38" s="194"/>
      <c r="AD38" s="195" t="e">
        <f>VLOOKUP(D35,配送!B2:C95,2,FALSE)</f>
        <v>#N/A</v>
      </c>
      <c r="AE38" s="195">
        <f>IF(AA5="送料を予算に含める",(AD38),IF(AA5="送料を予算に含めない",(0),""))</f>
        <v>0</v>
      </c>
    </row>
    <row r="39" spans="2:32" s="168" customFormat="1" ht="21" customHeight="1">
      <c r="B39" s="78"/>
      <c r="C39" s="155" t="s">
        <v>1548</v>
      </c>
      <c r="D39" s="523"/>
      <c r="E39" s="524"/>
      <c r="F39" s="524"/>
      <c r="G39" s="524"/>
      <c r="H39" s="525"/>
      <c r="I39" s="152"/>
      <c r="J39" s="566" t="s">
        <v>1539</v>
      </c>
      <c r="K39" s="566"/>
      <c r="L39" s="544" t="e">
        <f>N39/1.1</f>
        <v>#VALUE!</v>
      </c>
      <c r="M39" s="545"/>
      <c r="N39" s="546" t="e">
        <f>SUM(N35:N38)</f>
        <v>#VALUE!</v>
      </c>
      <c r="O39" s="547"/>
      <c r="P39" s="152"/>
      <c r="Q39" s="152"/>
      <c r="R39" s="152"/>
      <c r="S39" s="152"/>
      <c r="T39" s="152"/>
      <c r="U39" s="152"/>
      <c r="V39" s="152"/>
      <c r="W39" s="78"/>
      <c r="AA39" s="354"/>
      <c r="AB39" s="193" t="s">
        <v>1541</v>
      </c>
      <c r="AC39" s="194"/>
      <c r="AD39" s="195">
        <f>VLOOKUP(AA11,配送!AS4:AT10,2,FALSE)</f>
        <v>0</v>
      </c>
      <c r="AE39" s="195">
        <f>IF(AA6="札代を予算に含める",(AD39),IF(AA6="札代を予算に含めない",(0),""))</f>
        <v>0</v>
      </c>
    </row>
    <row r="40" spans="2:32" s="168" customFormat="1" ht="21" customHeight="1">
      <c r="B40" s="78"/>
      <c r="C40" s="78"/>
      <c r="D40" s="415" t="s">
        <v>1761</v>
      </c>
      <c r="E40" s="152"/>
      <c r="F40" s="152"/>
      <c r="G40" s="152"/>
      <c r="H40" s="152"/>
      <c r="I40" s="152"/>
      <c r="J40" s="670"/>
      <c r="K40" s="670"/>
      <c r="L40" s="166"/>
      <c r="M40" s="166"/>
      <c r="N40" s="167"/>
      <c r="O40" s="167"/>
      <c r="P40" s="152"/>
      <c r="Q40" s="548" t="s">
        <v>230</v>
      </c>
      <c r="R40" s="549"/>
      <c r="S40" s="622" t="str">
        <f>D35</f>
        <v>都道府県　（例：東京都）</v>
      </c>
      <c r="T40" s="623"/>
      <c r="U40" s="615" t="e">
        <f>VLOOKUP(S40,配送!B2:H96,7,FALSE)</f>
        <v>#N/A</v>
      </c>
      <c r="V40" s="616"/>
      <c r="W40" s="78"/>
      <c r="AA40" s="354"/>
      <c r="AB40" s="180" t="s">
        <v>1533</v>
      </c>
      <c r="AC40" s="198"/>
      <c r="AD40" s="182"/>
      <c r="AE40" s="182"/>
    </row>
    <row r="41" spans="2:32" s="168" customFormat="1" ht="21" customHeight="1">
      <c r="B41" s="78"/>
      <c r="C41" s="78"/>
      <c r="D41" s="89" t="s">
        <v>1762</v>
      </c>
      <c r="E41" s="152"/>
      <c r="F41" s="152"/>
      <c r="G41" s="152"/>
      <c r="H41" s="152"/>
      <c r="I41" s="152"/>
      <c r="J41" s="617" t="s">
        <v>1540</v>
      </c>
      <c r="K41" s="617"/>
      <c r="L41" s="618" t="e">
        <f>AA7</f>
        <v>#VALUE!</v>
      </c>
      <c r="M41" s="619"/>
      <c r="N41" s="620" t="e">
        <f>VLOOKUP(L41,配送!AL5:AM30,2,FALSE)</f>
        <v>#VALUE!</v>
      </c>
      <c r="O41" s="621"/>
      <c r="P41" s="152"/>
      <c r="Q41" s="548" t="s">
        <v>290</v>
      </c>
      <c r="R41" s="549"/>
      <c r="S41" s="622" t="str">
        <f>D36</f>
        <v>市区町村　（例：目黒区）</v>
      </c>
      <c r="T41" s="623"/>
      <c r="U41" s="615" t="e">
        <f>VLOOKUP(S41,配送!N4:O125,2,FALSE)</f>
        <v>#N/A</v>
      </c>
      <c r="V41" s="616"/>
      <c r="W41" s="78"/>
      <c r="AA41" s="354"/>
      <c r="AB41" s="183"/>
      <c r="AC41" s="184" t="s">
        <v>257</v>
      </c>
      <c r="AD41" s="185" t="s">
        <v>258</v>
      </c>
      <c r="AE41" s="185" t="s">
        <v>1531</v>
      </c>
    </row>
    <row r="42" spans="2:32" s="168" customFormat="1" ht="21" customHeight="1">
      <c r="B42" s="78"/>
      <c r="C42" s="78"/>
      <c r="D42" s="152"/>
      <c r="E42" s="152"/>
      <c r="F42" s="152"/>
      <c r="G42" s="152"/>
      <c r="H42" s="152"/>
      <c r="I42" s="152"/>
      <c r="J42" s="89" t="s">
        <v>1549</v>
      </c>
      <c r="K42" s="152"/>
      <c r="L42" s="152"/>
      <c r="M42" s="152"/>
      <c r="N42" s="152"/>
      <c r="O42" s="152"/>
      <c r="P42" s="152"/>
      <c r="Q42" s="548" t="s">
        <v>217</v>
      </c>
      <c r="R42" s="549"/>
      <c r="S42" s="622" t="e">
        <f>U35</f>
        <v>#VALUE!</v>
      </c>
      <c r="T42" s="623"/>
      <c r="U42" s="615" t="e">
        <f>IF(AND(S42&gt;=33000),"お届け可能","お届け不可")</f>
        <v>#VALUE!</v>
      </c>
      <c r="V42" s="616"/>
      <c r="W42" s="78"/>
      <c r="AA42" s="354"/>
      <c r="AB42" s="190" t="s">
        <v>253</v>
      </c>
      <c r="AC42" s="191" t="e">
        <f>D34/1.1</f>
        <v>#VALUE!</v>
      </c>
      <c r="AD42" s="192"/>
      <c r="AE42" s="192" t="e">
        <f>D34-AE43-AE44</f>
        <v>#VALUE!</v>
      </c>
    </row>
    <row r="43" spans="2:32" s="168" customFormat="1" ht="21" customHeight="1">
      <c r="B43" s="78"/>
      <c r="C43" s="78"/>
      <c r="D43" s="152"/>
      <c r="E43" s="152"/>
      <c r="F43" s="152"/>
      <c r="G43" s="152"/>
      <c r="H43" s="152"/>
      <c r="I43" s="152"/>
      <c r="J43" s="90" t="s">
        <v>1571</v>
      </c>
      <c r="K43" s="152"/>
      <c r="L43" s="152"/>
      <c r="M43" s="152"/>
      <c r="N43" s="152"/>
      <c r="O43" s="152"/>
      <c r="P43" s="152"/>
      <c r="Q43" s="89" t="s">
        <v>261</v>
      </c>
      <c r="R43" s="152"/>
      <c r="S43" s="152"/>
      <c r="T43" s="152"/>
      <c r="U43" s="152"/>
      <c r="V43" s="152"/>
      <c r="W43" s="78"/>
      <c r="AA43" s="354"/>
      <c r="AB43" s="193" t="s">
        <v>188</v>
      </c>
      <c r="AC43" s="194"/>
      <c r="AD43" s="195">
        <v>2750</v>
      </c>
      <c r="AE43" s="195">
        <f>IF(AA5="送料を予算に含める",(AD43),IF(AA5="送料を予算に含めない",(0),""))</f>
        <v>0</v>
      </c>
    </row>
    <row r="44" spans="2:32" s="168" customFormat="1" ht="21" customHeight="1">
      <c r="B44" s="78"/>
      <c r="C44" s="78"/>
      <c r="D44" s="152"/>
      <c r="E44" s="152"/>
      <c r="F44" s="152"/>
      <c r="G44" s="152"/>
      <c r="H44" s="152"/>
      <c r="I44" s="152"/>
      <c r="J44" s="152"/>
      <c r="K44" s="152"/>
      <c r="L44" s="152"/>
      <c r="M44" s="152"/>
      <c r="N44" s="152"/>
      <c r="O44" s="152"/>
      <c r="P44" s="152"/>
      <c r="Q44" s="90" t="s">
        <v>260</v>
      </c>
      <c r="R44" s="152"/>
      <c r="S44" s="152"/>
      <c r="T44" s="152"/>
      <c r="U44" s="152"/>
      <c r="V44" s="152"/>
      <c r="W44" s="78"/>
      <c r="AA44" s="354"/>
      <c r="AB44" s="193" t="s">
        <v>1541</v>
      </c>
      <c r="AC44" s="194"/>
      <c r="AD44" s="195">
        <f>VLOOKUP(AA11,配送!AS4:AT10,2,FALSE)</f>
        <v>0</v>
      </c>
      <c r="AE44" s="195">
        <f>IF(AA6="札代を予算に含める",(AJ58),IF(AA6="札代を予算に含めない",(0),""))</f>
        <v>0</v>
      </c>
    </row>
    <row r="45" spans="2:32" s="168" customFormat="1" ht="21" customHeight="1">
      <c r="B45" s="567" t="s">
        <v>97</v>
      </c>
      <c r="C45" s="567"/>
      <c r="D45" s="550" t="s">
        <v>1520</v>
      </c>
      <c r="E45" s="550"/>
      <c r="F45" s="550"/>
      <c r="G45" s="550"/>
      <c r="H45" s="550"/>
      <c r="I45" s="550"/>
      <c r="J45" s="550"/>
      <c r="K45" s="550"/>
      <c r="L45" s="550"/>
      <c r="M45" s="550"/>
      <c r="N45" s="550"/>
      <c r="O45" s="169"/>
      <c r="P45" s="169"/>
      <c r="Q45" s="169"/>
      <c r="R45" s="169"/>
      <c r="S45" s="174"/>
      <c r="T45" s="174"/>
      <c r="U45" s="174"/>
      <c r="V45" s="174"/>
      <c r="W45" s="174"/>
      <c r="AB45" s="181"/>
    </row>
    <row r="46" spans="2:32" s="168" customFormat="1" ht="21" customHeight="1">
      <c r="B46" s="567"/>
      <c r="C46" s="567"/>
      <c r="D46" s="550"/>
      <c r="E46" s="550"/>
      <c r="F46" s="550"/>
      <c r="G46" s="550"/>
      <c r="H46" s="550"/>
      <c r="I46" s="550"/>
      <c r="J46" s="550"/>
      <c r="K46" s="550"/>
      <c r="L46" s="550"/>
      <c r="M46" s="550"/>
      <c r="N46" s="550"/>
      <c r="O46" s="169"/>
      <c r="P46" s="169"/>
      <c r="Q46" s="169"/>
      <c r="R46" s="169"/>
      <c r="S46" s="174"/>
      <c r="T46" s="174"/>
      <c r="U46" s="174"/>
      <c r="V46" s="174"/>
      <c r="W46" s="174"/>
      <c r="AB46" s="181"/>
    </row>
    <row r="47" spans="2:32" s="168" customFormat="1" ht="21" customHeight="1">
      <c r="B47" s="78"/>
      <c r="C47" s="78"/>
      <c r="D47" s="78"/>
      <c r="E47" s="78"/>
      <c r="F47" s="78"/>
      <c r="G47" s="78"/>
      <c r="H47" s="78"/>
      <c r="I47" s="78"/>
      <c r="J47" s="78"/>
      <c r="K47" s="78"/>
      <c r="L47" s="78"/>
      <c r="M47" s="78"/>
      <c r="N47" s="78"/>
      <c r="O47" s="78"/>
      <c r="P47" s="78"/>
      <c r="Q47" s="78"/>
      <c r="R47" s="78"/>
      <c r="S47" s="78"/>
      <c r="T47" s="78"/>
      <c r="U47" s="78"/>
      <c r="V47" s="78"/>
      <c r="W47" s="78"/>
      <c r="AB47" s="514" t="s">
        <v>1590</v>
      </c>
      <c r="AC47" s="515"/>
      <c r="AD47" s="515"/>
      <c r="AE47" s="515"/>
      <c r="AF47" s="516"/>
    </row>
    <row r="48" spans="2:32" s="168" customFormat="1" ht="21" customHeight="1">
      <c r="B48" s="78"/>
      <c r="C48" s="570" t="s">
        <v>1569</v>
      </c>
      <c r="D48" s="526"/>
      <c r="E48" s="527"/>
      <c r="F48" s="527"/>
      <c r="G48" s="527"/>
      <c r="H48" s="527"/>
      <c r="I48" s="527"/>
      <c r="J48" s="527"/>
      <c r="K48" s="527"/>
      <c r="L48" s="527"/>
      <c r="M48" s="527"/>
      <c r="N48" s="527"/>
      <c r="O48" s="527"/>
      <c r="P48" s="527"/>
      <c r="Q48" s="527"/>
      <c r="R48" s="527"/>
      <c r="S48" s="527"/>
      <c r="T48" s="527"/>
      <c r="U48" s="527"/>
      <c r="V48" s="528"/>
      <c r="W48" s="78"/>
      <c r="AB48" s="517" t="s">
        <v>1529</v>
      </c>
      <c r="AC48" s="518"/>
      <c r="AD48" s="518"/>
      <c r="AE48" s="518"/>
      <c r="AF48" s="519"/>
    </row>
    <row r="49" spans="2:32" s="168" customFormat="1" ht="21" customHeight="1">
      <c r="B49" s="78"/>
      <c r="C49" s="571"/>
      <c r="D49" s="529"/>
      <c r="E49" s="530"/>
      <c r="F49" s="530"/>
      <c r="G49" s="530"/>
      <c r="H49" s="530"/>
      <c r="I49" s="530"/>
      <c r="J49" s="530"/>
      <c r="K49" s="530"/>
      <c r="L49" s="530"/>
      <c r="M49" s="530"/>
      <c r="N49" s="530"/>
      <c r="O49" s="530"/>
      <c r="P49" s="530"/>
      <c r="Q49" s="530"/>
      <c r="R49" s="530"/>
      <c r="S49" s="530"/>
      <c r="T49" s="530"/>
      <c r="U49" s="530"/>
      <c r="V49" s="531"/>
      <c r="W49" s="78"/>
      <c r="AB49" s="517" t="s">
        <v>1589</v>
      </c>
      <c r="AC49" s="518"/>
      <c r="AD49" s="518"/>
      <c r="AE49" s="518"/>
      <c r="AF49" s="519"/>
    </row>
    <row r="50" spans="2:32" s="168" customFormat="1" ht="21" customHeight="1">
      <c r="B50" s="78"/>
      <c r="C50" s="571"/>
      <c r="D50" s="529"/>
      <c r="E50" s="530"/>
      <c r="F50" s="530"/>
      <c r="G50" s="530"/>
      <c r="H50" s="530"/>
      <c r="I50" s="530"/>
      <c r="J50" s="530"/>
      <c r="K50" s="530"/>
      <c r="L50" s="530"/>
      <c r="M50" s="530"/>
      <c r="N50" s="530"/>
      <c r="O50" s="530"/>
      <c r="P50" s="530"/>
      <c r="Q50" s="530"/>
      <c r="R50" s="530"/>
      <c r="S50" s="530"/>
      <c r="T50" s="530"/>
      <c r="U50" s="530"/>
      <c r="V50" s="531"/>
      <c r="W50" s="78"/>
      <c r="AB50" s="181"/>
    </row>
    <row r="51" spans="2:32" s="168" customFormat="1" ht="21" customHeight="1">
      <c r="B51" s="78"/>
      <c r="C51" s="571"/>
      <c r="D51" s="529"/>
      <c r="E51" s="530"/>
      <c r="F51" s="530"/>
      <c r="G51" s="530"/>
      <c r="H51" s="530"/>
      <c r="I51" s="530"/>
      <c r="J51" s="530"/>
      <c r="K51" s="530"/>
      <c r="L51" s="530"/>
      <c r="M51" s="530"/>
      <c r="N51" s="530"/>
      <c r="O51" s="530"/>
      <c r="P51" s="530"/>
      <c r="Q51" s="530"/>
      <c r="R51" s="530"/>
      <c r="S51" s="530"/>
      <c r="T51" s="530"/>
      <c r="U51" s="530"/>
      <c r="V51" s="531"/>
      <c r="W51" s="78"/>
      <c r="AB51" s="181"/>
    </row>
    <row r="52" spans="2:32" s="168" customFormat="1" ht="21" customHeight="1">
      <c r="B52" s="78"/>
      <c r="C52" s="571"/>
      <c r="D52" s="529"/>
      <c r="E52" s="530"/>
      <c r="F52" s="530"/>
      <c r="G52" s="530"/>
      <c r="H52" s="530"/>
      <c r="I52" s="530"/>
      <c r="J52" s="530"/>
      <c r="K52" s="530"/>
      <c r="L52" s="530"/>
      <c r="M52" s="530"/>
      <c r="N52" s="530"/>
      <c r="O52" s="530"/>
      <c r="P52" s="530"/>
      <c r="Q52" s="530"/>
      <c r="R52" s="530"/>
      <c r="S52" s="530"/>
      <c r="T52" s="530"/>
      <c r="U52" s="530"/>
      <c r="V52" s="531"/>
      <c r="W52" s="78"/>
      <c r="AB52" s="181"/>
    </row>
    <row r="53" spans="2:32" s="168" customFormat="1" ht="21" customHeight="1">
      <c r="B53" s="78"/>
      <c r="C53" s="571"/>
      <c r="D53" s="529"/>
      <c r="E53" s="530"/>
      <c r="F53" s="530"/>
      <c r="G53" s="530"/>
      <c r="H53" s="530"/>
      <c r="I53" s="530"/>
      <c r="J53" s="530"/>
      <c r="K53" s="530"/>
      <c r="L53" s="530"/>
      <c r="M53" s="530"/>
      <c r="N53" s="530"/>
      <c r="O53" s="530"/>
      <c r="P53" s="530"/>
      <c r="Q53" s="530"/>
      <c r="R53" s="530"/>
      <c r="S53" s="530"/>
      <c r="T53" s="530"/>
      <c r="U53" s="530"/>
      <c r="V53" s="531"/>
      <c r="W53" s="78"/>
      <c r="AB53" s="181"/>
    </row>
    <row r="54" spans="2:32" s="168" customFormat="1" ht="21" customHeight="1">
      <c r="B54" s="78"/>
      <c r="C54" s="571"/>
      <c r="D54" s="529"/>
      <c r="E54" s="530"/>
      <c r="F54" s="530"/>
      <c r="G54" s="530"/>
      <c r="H54" s="530"/>
      <c r="I54" s="530"/>
      <c r="J54" s="530"/>
      <c r="K54" s="530"/>
      <c r="L54" s="530"/>
      <c r="M54" s="530"/>
      <c r="N54" s="530"/>
      <c r="O54" s="530"/>
      <c r="P54" s="530"/>
      <c r="Q54" s="530"/>
      <c r="R54" s="530"/>
      <c r="S54" s="530"/>
      <c r="T54" s="530"/>
      <c r="U54" s="530"/>
      <c r="V54" s="531"/>
      <c r="W54" s="78"/>
      <c r="AB54" s="181"/>
    </row>
    <row r="55" spans="2:32" s="168" customFormat="1" ht="21" customHeight="1">
      <c r="B55" s="78"/>
      <c r="C55" s="571"/>
      <c r="D55" s="529"/>
      <c r="E55" s="530"/>
      <c r="F55" s="530"/>
      <c r="G55" s="530"/>
      <c r="H55" s="530"/>
      <c r="I55" s="530"/>
      <c r="J55" s="530"/>
      <c r="K55" s="530"/>
      <c r="L55" s="530"/>
      <c r="M55" s="530"/>
      <c r="N55" s="530"/>
      <c r="O55" s="530"/>
      <c r="P55" s="530"/>
      <c r="Q55" s="530"/>
      <c r="R55" s="530"/>
      <c r="S55" s="530"/>
      <c r="T55" s="530"/>
      <c r="U55" s="530"/>
      <c r="V55" s="531"/>
      <c r="W55" s="78"/>
      <c r="AB55" s="181"/>
    </row>
    <row r="56" spans="2:32" s="168" customFormat="1" ht="21" customHeight="1">
      <c r="B56" s="78"/>
      <c r="C56" s="571"/>
      <c r="D56" s="529"/>
      <c r="E56" s="530"/>
      <c r="F56" s="530"/>
      <c r="G56" s="530"/>
      <c r="H56" s="530"/>
      <c r="I56" s="530"/>
      <c r="J56" s="530"/>
      <c r="K56" s="530"/>
      <c r="L56" s="530"/>
      <c r="M56" s="530"/>
      <c r="N56" s="530"/>
      <c r="O56" s="530"/>
      <c r="P56" s="530"/>
      <c r="Q56" s="530"/>
      <c r="R56" s="530"/>
      <c r="S56" s="530"/>
      <c r="T56" s="530"/>
      <c r="U56" s="530"/>
      <c r="V56" s="531"/>
      <c r="W56" s="78"/>
      <c r="AB56" s="181"/>
    </row>
    <row r="57" spans="2:32" s="168" customFormat="1" ht="21" customHeight="1">
      <c r="B57" s="78"/>
      <c r="C57" s="571"/>
      <c r="D57" s="529"/>
      <c r="E57" s="530"/>
      <c r="F57" s="530"/>
      <c r="G57" s="530"/>
      <c r="H57" s="530"/>
      <c r="I57" s="530"/>
      <c r="J57" s="530"/>
      <c r="K57" s="530"/>
      <c r="L57" s="530"/>
      <c r="M57" s="530"/>
      <c r="N57" s="530"/>
      <c r="O57" s="530"/>
      <c r="P57" s="530"/>
      <c r="Q57" s="530"/>
      <c r="R57" s="530"/>
      <c r="S57" s="530"/>
      <c r="T57" s="530"/>
      <c r="U57" s="530"/>
      <c r="V57" s="531"/>
      <c r="W57" s="78"/>
      <c r="AB57" s="181"/>
    </row>
    <row r="58" spans="2:32" s="168" customFormat="1" ht="21" customHeight="1">
      <c r="B58" s="78"/>
      <c r="C58" s="571"/>
      <c r="D58" s="529"/>
      <c r="E58" s="530"/>
      <c r="F58" s="530"/>
      <c r="G58" s="530"/>
      <c r="H58" s="530"/>
      <c r="I58" s="530"/>
      <c r="J58" s="530"/>
      <c r="K58" s="530"/>
      <c r="L58" s="530"/>
      <c r="M58" s="530"/>
      <c r="N58" s="530"/>
      <c r="O58" s="530"/>
      <c r="P58" s="530"/>
      <c r="Q58" s="530"/>
      <c r="R58" s="530"/>
      <c r="S58" s="530"/>
      <c r="T58" s="530"/>
      <c r="U58" s="530"/>
      <c r="V58" s="531"/>
      <c r="W58" s="78"/>
      <c r="AB58" s="181"/>
    </row>
    <row r="59" spans="2:32" s="168" customFormat="1" ht="21" customHeight="1">
      <c r="B59" s="78"/>
      <c r="C59" s="571"/>
      <c r="D59" s="529"/>
      <c r="E59" s="530"/>
      <c r="F59" s="530"/>
      <c r="G59" s="530"/>
      <c r="H59" s="530"/>
      <c r="I59" s="530"/>
      <c r="J59" s="530"/>
      <c r="K59" s="530"/>
      <c r="L59" s="530"/>
      <c r="M59" s="530"/>
      <c r="N59" s="530"/>
      <c r="O59" s="530"/>
      <c r="P59" s="530"/>
      <c r="Q59" s="530"/>
      <c r="R59" s="530"/>
      <c r="S59" s="530"/>
      <c r="T59" s="530"/>
      <c r="U59" s="530"/>
      <c r="V59" s="531"/>
      <c r="W59" s="78"/>
      <c r="AB59" s="181"/>
    </row>
    <row r="60" spans="2:32" s="168" customFormat="1" ht="21" customHeight="1">
      <c r="B60" s="78"/>
      <c r="C60" s="571"/>
      <c r="D60" s="529"/>
      <c r="E60" s="530"/>
      <c r="F60" s="530"/>
      <c r="G60" s="530"/>
      <c r="H60" s="530"/>
      <c r="I60" s="530"/>
      <c r="J60" s="530"/>
      <c r="K60" s="530"/>
      <c r="L60" s="530"/>
      <c r="M60" s="530"/>
      <c r="N60" s="530"/>
      <c r="O60" s="530"/>
      <c r="P60" s="530"/>
      <c r="Q60" s="530"/>
      <c r="R60" s="530"/>
      <c r="S60" s="530"/>
      <c r="T60" s="530"/>
      <c r="U60" s="530"/>
      <c r="V60" s="531"/>
      <c r="W60" s="78"/>
      <c r="AB60" s="181"/>
    </row>
    <row r="61" spans="2:32" s="168" customFormat="1" ht="21" customHeight="1">
      <c r="B61" s="78"/>
      <c r="C61" s="571"/>
      <c r="D61" s="529"/>
      <c r="E61" s="530"/>
      <c r="F61" s="530"/>
      <c r="G61" s="530"/>
      <c r="H61" s="530"/>
      <c r="I61" s="530"/>
      <c r="J61" s="530"/>
      <c r="K61" s="530"/>
      <c r="L61" s="530"/>
      <c r="M61" s="530"/>
      <c r="N61" s="530"/>
      <c r="O61" s="530"/>
      <c r="P61" s="530"/>
      <c r="Q61" s="530"/>
      <c r="R61" s="530"/>
      <c r="S61" s="530"/>
      <c r="T61" s="530"/>
      <c r="U61" s="530"/>
      <c r="V61" s="531"/>
      <c r="W61" s="78"/>
      <c r="AB61" s="181"/>
    </row>
    <row r="62" spans="2:32" s="168" customFormat="1" ht="21" customHeight="1">
      <c r="B62" s="78"/>
      <c r="C62" s="571"/>
      <c r="D62" s="529"/>
      <c r="E62" s="530"/>
      <c r="F62" s="530"/>
      <c r="G62" s="530"/>
      <c r="H62" s="530"/>
      <c r="I62" s="530"/>
      <c r="J62" s="530"/>
      <c r="K62" s="530"/>
      <c r="L62" s="530"/>
      <c r="M62" s="530"/>
      <c r="N62" s="530"/>
      <c r="O62" s="530"/>
      <c r="P62" s="530"/>
      <c r="Q62" s="530"/>
      <c r="R62" s="530"/>
      <c r="S62" s="530"/>
      <c r="T62" s="530"/>
      <c r="U62" s="530"/>
      <c r="V62" s="531"/>
      <c r="W62" s="78"/>
      <c r="AB62" s="181"/>
    </row>
    <row r="63" spans="2:32" s="168" customFormat="1" ht="21" customHeight="1">
      <c r="B63" s="78"/>
      <c r="C63" s="571"/>
      <c r="D63" s="532"/>
      <c r="E63" s="533"/>
      <c r="F63" s="533"/>
      <c r="G63" s="533"/>
      <c r="H63" s="533"/>
      <c r="I63" s="533"/>
      <c r="J63" s="533"/>
      <c r="K63" s="533"/>
      <c r="L63" s="533"/>
      <c r="M63" s="533"/>
      <c r="N63" s="533"/>
      <c r="O63" s="533"/>
      <c r="P63" s="533"/>
      <c r="Q63" s="533"/>
      <c r="R63" s="533"/>
      <c r="S63" s="533"/>
      <c r="T63" s="533"/>
      <c r="U63" s="533"/>
      <c r="V63" s="534"/>
      <c r="W63" s="78"/>
      <c r="AB63" s="181"/>
    </row>
    <row r="64" spans="2:32" s="168" customFormat="1" ht="21" customHeight="1">
      <c r="B64" s="78"/>
      <c r="C64" s="83" t="s">
        <v>37</v>
      </c>
      <c r="D64" s="422"/>
      <c r="E64" s="423"/>
      <c r="F64" s="423"/>
      <c r="G64" s="423"/>
      <c r="H64" s="423"/>
      <c r="I64" s="423"/>
      <c r="J64" s="423"/>
      <c r="K64" s="423"/>
      <c r="L64" s="423"/>
      <c r="M64" s="423"/>
      <c r="N64" s="423"/>
      <c r="O64" s="423"/>
      <c r="P64" s="423"/>
      <c r="Q64" s="423"/>
      <c r="R64" s="423"/>
      <c r="S64" s="423"/>
      <c r="T64" s="423"/>
      <c r="U64" s="423"/>
      <c r="V64" s="423"/>
      <c r="W64" s="78"/>
    </row>
    <row r="65" spans="2:28" s="168" customFormat="1" ht="21" customHeight="1">
      <c r="B65" s="78"/>
      <c r="C65" s="83" t="s">
        <v>1</v>
      </c>
      <c r="D65" s="424"/>
      <c r="E65" s="254"/>
      <c r="F65" s="254"/>
      <c r="G65" s="254"/>
      <c r="H65" s="254"/>
      <c r="I65" s="254"/>
      <c r="J65" s="254"/>
      <c r="K65" s="254"/>
      <c r="L65" s="254"/>
      <c r="M65" s="254"/>
      <c r="N65" s="254"/>
      <c r="O65" s="254"/>
      <c r="P65" s="254"/>
      <c r="Q65" s="254"/>
      <c r="R65" s="254"/>
      <c r="S65" s="254"/>
      <c r="T65" s="254"/>
      <c r="U65" s="254"/>
      <c r="V65" s="254"/>
      <c r="W65" s="78"/>
    </row>
    <row r="66" spans="2:28" s="168" customFormat="1" ht="21" customHeight="1">
      <c r="B66" s="78"/>
      <c r="C66" s="84" t="s">
        <v>16</v>
      </c>
      <c r="D66" s="425"/>
      <c r="E66" s="426"/>
      <c r="F66" s="426"/>
      <c r="G66" s="426"/>
      <c r="H66" s="426"/>
      <c r="I66" s="426"/>
      <c r="J66" s="426"/>
      <c r="K66" s="426"/>
      <c r="L66" s="426"/>
      <c r="M66" s="426"/>
      <c r="N66" s="426"/>
      <c r="O66" s="426"/>
      <c r="P66" s="426"/>
      <c r="Q66" s="426"/>
      <c r="R66" s="426"/>
      <c r="S66" s="426"/>
      <c r="T66" s="426"/>
      <c r="U66" s="426"/>
      <c r="V66" s="426"/>
      <c r="W66" s="78"/>
    </row>
    <row r="67" spans="2:28" s="168" customFormat="1" ht="21" customHeight="1">
      <c r="B67" s="78"/>
      <c r="C67" s="78"/>
      <c r="D67" s="177" t="s">
        <v>1583</v>
      </c>
      <c r="E67" s="402"/>
      <c r="F67" s="402"/>
      <c r="G67" s="402"/>
      <c r="H67" s="402"/>
      <c r="I67" s="402"/>
      <c r="J67" s="402"/>
      <c r="K67" s="402"/>
      <c r="L67" s="402"/>
      <c r="M67" s="402"/>
      <c r="N67" s="402"/>
      <c r="O67" s="402"/>
      <c r="P67" s="402"/>
      <c r="Q67" s="403"/>
      <c r="R67" s="78"/>
      <c r="S67" s="78"/>
      <c r="T67" s="78"/>
      <c r="U67" s="78"/>
      <c r="V67" s="78"/>
      <c r="W67" s="78"/>
    </row>
    <row r="68" spans="2:28" s="168" customFormat="1" ht="21" customHeight="1">
      <c r="B68" s="567" t="s">
        <v>18</v>
      </c>
      <c r="C68" s="567"/>
      <c r="D68" s="567"/>
      <c r="E68" s="567"/>
      <c r="F68" s="567"/>
      <c r="G68" s="567"/>
      <c r="H68" s="567"/>
      <c r="I68" s="567"/>
      <c r="J68" s="567"/>
      <c r="K68" s="567"/>
      <c r="L68" s="567"/>
      <c r="M68" s="567"/>
      <c r="N68" s="567"/>
      <c r="O68" s="567"/>
      <c r="P68" s="567"/>
      <c r="Q68" s="567"/>
      <c r="R68" s="567"/>
      <c r="S68" s="174"/>
      <c r="T68" s="174"/>
      <c r="U68" s="174"/>
      <c r="V68" s="174"/>
      <c r="W68" s="174"/>
    </row>
    <row r="69" spans="2:28" s="168" customFormat="1" ht="21" customHeight="1">
      <c r="B69" s="567"/>
      <c r="C69" s="567"/>
      <c r="D69" s="567"/>
      <c r="E69" s="567"/>
      <c r="F69" s="567"/>
      <c r="G69" s="567"/>
      <c r="H69" s="567"/>
      <c r="I69" s="567"/>
      <c r="J69" s="567"/>
      <c r="K69" s="567"/>
      <c r="L69" s="567"/>
      <c r="M69" s="567"/>
      <c r="N69" s="567"/>
      <c r="O69" s="567"/>
      <c r="P69" s="567"/>
      <c r="Q69" s="567"/>
      <c r="R69" s="567"/>
      <c r="S69" s="174"/>
      <c r="T69" s="174"/>
      <c r="U69" s="174"/>
      <c r="V69" s="174"/>
      <c r="W69" s="174"/>
    </row>
    <row r="70" spans="2:28" s="168" customFormat="1" ht="21" customHeight="1">
      <c r="B70" s="78"/>
      <c r="C70" s="78"/>
      <c r="D70" s="89" t="s">
        <v>1764</v>
      </c>
      <c r="E70" s="78"/>
      <c r="F70" s="78"/>
      <c r="G70" s="78"/>
      <c r="H70" s="78"/>
      <c r="I70" s="78"/>
      <c r="J70" s="78"/>
      <c r="K70" s="78"/>
      <c r="L70" s="78"/>
      <c r="M70" s="78"/>
      <c r="N70" s="78"/>
      <c r="O70" s="78"/>
      <c r="P70" s="78"/>
      <c r="Q70" s="78"/>
      <c r="R70" s="78"/>
      <c r="S70" s="78"/>
      <c r="T70" s="78"/>
      <c r="U70" s="78"/>
      <c r="V70" s="78"/>
      <c r="W70" s="78"/>
    </row>
    <row r="71" spans="2:28" s="168" customFormat="1" ht="21" customHeight="1">
      <c r="B71" s="78"/>
      <c r="C71" s="645" t="s">
        <v>1678</v>
      </c>
      <c r="D71" s="163"/>
      <c r="E71" s="380"/>
      <c r="F71" s="380"/>
      <c r="G71" s="380"/>
      <c r="H71" s="380"/>
      <c r="I71" s="380"/>
      <c r="J71" s="380"/>
      <c r="K71" s="380"/>
      <c r="L71" s="162"/>
      <c r="M71" s="404"/>
      <c r="N71" s="79" t="s">
        <v>1760</v>
      </c>
      <c r="O71" s="78"/>
      <c r="P71" s="78"/>
      <c r="Q71" s="78"/>
      <c r="R71" s="78"/>
      <c r="S71" s="78"/>
      <c r="T71" s="78"/>
      <c r="U71" s="78"/>
      <c r="V71" s="78"/>
      <c r="W71" s="78"/>
    </row>
    <row r="72" spans="2:28" s="168" customFormat="1" ht="21" customHeight="1">
      <c r="B72" s="78"/>
      <c r="C72" s="646"/>
      <c r="D72" s="378"/>
      <c r="E72" s="51"/>
      <c r="F72" s="51"/>
      <c r="G72" s="51"/>
      <c r="H72" s="51"/>
      <c r="I72" s="51"/>
      <c r="J72" s="51"/>
      <c r="K72" s="51"/>
      <c r="L72" s="410"/>
      <c r="M72" s="78"/>
      <c r="N72" s="648" t="s">
        <v>1561</v>
      </c>
      <c r="O72" s="649"/>
      <c r="P72" s="535"/>
      <c r="Q72" s="536"/>
      <c r="R72" s="536"/>
      <c r="S72" s="536"/>
      <c r="T72" s="536"/>
      <c r="U72" s="536"/>
      <c r="V72" s="537"/>
      <c r="W72" s="78"/>
    </row>
    <row r="73" spans="2:28" s="168" customFormat="1" ht="21" customHeight="1">
      <c r="B73" s="78"/>
      <c r="C73" s="646"/>
      <c r="D73" s="378"/>
      <c r="E73" s="51"/>
      <c r="F73" s="51"/>
      <c r="G73" s="51"/>
      <c r="H73" s="51"/>
      <c r="I73" s="51"/>
      <c r="J73" s="51"/>
      <c r="K73" s="51"/>
      <c r="L73" s="410"/>
      <c r="M73" s="78"/>
      <c r="N73" s="650"/>
      <c r="O73" s="651"/>
      <c r="P73" s="538"/>
      <c r="Q73" s="539"/>
      <c r="R73" s="539"/>
      <c r="S73" s="539"/>
      <c r="T73" s="539"/>
      <c r="U73" s="539"/>
      <c r="V73" s="540"/>
      <c r="W73" s="78"/>
    </row>
    <row r="74" spans="2:28" s="168" customFormat="1" ht="21" customHeight="1">
      <c r="B74" s="78"/>
      <c r="C74" s="646"/>
      <c r="D74" s="378"/>
      <c r="E74" s="51"/>
      <c r="F74" s="51"/>
      <c r="G74" s="51"/>
      <c r="H74" s="51"/>
      <c r="I74" s="51"/>
      <c r="J74" s="51"/>
      <c r="K74" s="51"/>
      <c r="L74" s="410"/>
      <c r="M74" s="78"/>
      <c r="N74" s="650"/>
      <c r="O74" s="651"/>
      <c r="P74" s="538"/>
      <c r="Q74" s="539"/>
      <c r="R74" s="539"/>
      <c r="S74" s="539"/>
      <c r="T74" s="539"/>
      <c r="U74" s="539"/>
      <c r="V74" s="540"/>
      <c r="W74" s="78"/>
    </row>
    <row r="75" spans="2:28" s="168" customFormat="1" ht="21" customHeight="1">
      <c r="B75" s="78"/>
      <c r="C75" s="646"/>
      <c r="D75" s="378"/>
      <c r="E75" s="51"/>
      <c r="F75" s="51"/>
      <c r="G75" s="51"/>
      <c r="H75" s="51"/>
      <c r="I75" s="51"/>
      <c r="J75" s="51"/>
      <c r="K75" s="51"/>
      <c r="L75" s="410"/>
      <c r="M75" s="78"/>
      <c r="N75" s="652"/>
      <c r="O75" s="653"/>
      <c r="P75" s="541"/>
      <c r="Q75" s="542"/>
      <c r="R75" s="542"/>
      <c r="S75" s="542"/>
      <c r="T75" s="542"/>
      <c r="U75" s="542"/>
      <c r="V75" s="543"/>
      <c r="W75" s="78"/>
    </row>
    <row r="76" spans="2:28" s="168" customFormat="1" ht="21" customHeight="1">
      <c r="B76" s="78"/>
      <c r="C76" s="646"/>
      <c r="D76" s="378"/>
      <c r="E76" s="51"/>
      <c r="F76" s="51"/>
      <c r="G76" s="51"/>
      <c r="H76" s="51"/>
      <c r="I76" s="51"/>
      <c r="J76" s="51"/>
      <c r="K76" s="51"/>
      <c r="L76" s="410"/>
      <c r="M76" s="78"/>
      <c r="N76" s="667" t="s">
        <v>1560</v>
      </c>
      <c r="O76" s="651"/>
      <c r="P76" s="163"/>
      <c r="Q76" s="380"/>
      <c r="R76" s="380"/>
      <c r="S76" s="380"/>
      <c r="T76" s="380"/>
      <c r="U76" s="380"/>
      <c r="V76" s="162"/>
      <c r="W76" s="78"/>
    </row>
    <row r="77" spans="2:28" s="168" customFormat="1" ht="21" customHeight="1">
      <c r="B77" s="78"/>
      <c r="C77" s="646"/>
      <c r="D77" s="378"/>
      <c r="E77" s="51"/>
      <c r="F77" s="51"/>
      <c r="G77" s="51"/>
      <c r="H77" s="51"/>
      <c r="I77" s="51"/>
      <c r="J77" s="51"/>
      <c r="K77" s="51"/>
      <c r="L77" s="410"/>
      <c r="M77" s="78"/>
      <c r="N77" s="667"/>
      <c r="O77" s="651"/>
      <c r="P77" s="378"/>
      <c r="Q77" s="51"/>
      <c r="R77" s="51"/>
      <c r="S77" s="51"/>
      <c r="T77" s="51"/>
      <c r="U77" s="51"/>
      <c r="V77" s="410"/>
      <c r="W77" s="78"/>
      <c r="Y77" s="354"/>
      <c r="Z77" s="196"/>
      <c r="AA77" s="354"/>
    </row>
    <row r="78" spans="2:28" s="168" customFormat="1" ht="21" customHeight="1">
      <c r="B78" s="78"/>
      <c r="C78" s="646"/>
      <c r="D78" s="378"/>
      <c r="E78" s="51"/>
      <c r="F78" s="51"/>
      <c r="G78" s="51"/>
      <c r="H78" s="51"/>
      <c r="I78" s="51"/>
      <c r="J78" s="51"/>
      <c r="K78" s="51"/>
      <c r="L78" s="410"/>
      <c r="M78" s="78"/>
      <c r="N78" s="668"/>
      <c r="O78" s="653"/>
      <c r="P78" s="164"/>
      <c r="Q78" s="414" t="s">
        <v>1755</v>
      </c>
      <c r="R78" s="542"/>
      <c r="S78" s="542"/>
      <c r="T78" s="542"/>
      <c r="U78" s="542"/>
      <c r="V78" s="165" t="s">
        <v>1756</v>
      </c>
      <c r="W78" s="78"/>
      <c r="Y78" s="354"/>
      <c r="Z78" s="196"/>
      <c r="AA78" s="354"/>
      <c r="AB78" s="181"/>
    </row>
    <row r="79" spans="2:28" s="168" customFormat="1" ht="21" customHeight="1">
      <c r="B79" s="78"/>
      <c r="C79" s="646"/>
      <c r="D79" s="378"/>
      <c r="E79" s="51"/>
      <c r="F79" s="51"/>
      <c r="G79" s="51"/>
      <c r="H79" s="51"/>
      <c r="I79" s="51"/>
      <c r="J79" s="51"/>
      <c r="K79" s="51"/>
      <c r="L79" s="410"/>
      <c r="M79" s="78"/>
      <c r="N79" s="654" t="s">
        <v>1562</v>
      </c>
      <c r="O79" s="655"/>
      <c r="P79" s="427"/>
      <c r="Q79" s="381"/>
      <c r="R79" s="381"/>
      <c r="S79" s="381"/>
      <c r="T79" s="381"/>
      <c r="U79" s="381"/>
      <c r="V79" s="428"/>
      <c r="W79" s="78"/>
      <c r="AB79" s="181"/>
    </row>
    <row r="80" spans="2:28" s="168" customFormat="1" ht="21" customHeight="1">
      <c r="B80" s="78"/>
      <c r="C80" s="646"/>
      <c r="D80" s="378"/>
      <c r="E80" s="51"/>
      <c r="F80" s="51"/>
      <c r="G80" s="51"/>
      <c r="H80" s="51"/>
      <c r="I80" s="51"/>
      <c r="J80" s="51"/>
      <c r="K80" s="51"/>
      <c r="L80" s="410"/>
      <c r="M80" s="78"/>
      <c r="N80" s="669" t="s">
        <v>1759</v>
      </c>
      <c r="O80" s="663"/>
      <c r="P80" s="671"/>
      <c r="Q80" s="672"/>
      <c r="R80" s="672"/>
      <c r="S80" s="672"/>
      <c r="T80" s="672"/>
      <c r="U80" s="672"/>
      <c r="V80" s="673"/>
      <c r="W80" s="78"/>
      <c r="AB80" s="181"/>
    </row>
    <row r="81" spans="2:39" s="168" customFormat="1" ht="21" customHeight="1">
      <c r="B81" s="78"/>
      <c r="C81" s="646"/>
      <c r="D81" s="378"/>
      <c r="E81" s="51"/>
      <c r="F81" s="51"/>
      <c r="G81" s="51"/>
      <c r="H81" s="51"/>
      <c r="I81" s="51"/>
      <c r="J81" s="51"/>
      <c r="K81" s="51"/>
      <c r="L81" s="410"/>
      <c r="M81" s="78"/>
      <c r="N81" s="663"/>
      <c r="O81" s="663"/>
      <c r="P81" s="674"/>
      <c r="Q81" s="675"/>
      <c r="R81" s="675"/>
      <c r="S81" s="675"/>
      <c r="T81" s="675"/>
      <c r="U81" s="675"/>
      <c r="V81" s="676"/>
      <c r="W81" s="78"/>
      <c r="Y81" s="354"/>
      <c r="Z81" s="178"/>
      <c r="AA81" s="354"/>
    </row>
    <row r="82" spans="2:39" s="168" customFormat="1" ht="21" customHeight="1">
      <c r="B82" s="78"/>
      <c r="C82" s="647"/>
      <c r="D82" s="164"/>
      <c r="E82" s="379"/>
      <c r="F82" s="379"/>
      <c r="G82" s="379"/>
      <c r="H82" s="379"/>
      <c r="I82" s="379"/>
      <c r="J82" s="379"/>
      <c r="K82" s="379"/>
      <c r="L82" s="165"/>
      <c r="M82" s="78"/>
      <c r="N82" s="663"/>
      <c r="O82" s="663"/>
      <c r="P82" s="677"/>
      <c r="Q82" s="678"/>
      <c r="R82" s="678"/>
      <c r="S82" s="678"/>
      <c r="T82" s="678"/>
      <c r="U82" s="678"/>
      <c r="V82" s="679"/>
      <c r="W82" s="78"/>
      <c r="Y82" s="354"/>
      <c r="Z82" s="178"/>
      <c r="AA82" s="354"/>
      <c r="AC82" s="171"/>
      <c r="AD82" s="171"/>
      <c r="AE82" s="171"/>
      <c r="AF82" s="171"/>
      <c r="AG82" s="171"/>
      <c r="AH82" s="171"/>
      <c r="AI82" s="171"/>
      <c r="AJ82" s="171"/>
      <c r="AK82" s="171"/>
      <c r="AL82" s="171"/>
      <c r="AM82" s="171"/>
    </row>
    <row r="83" spans="2:39" s="168" customFormat="1" ht="21" customHeight="1">
      <c r="B83" s="78"/>
      <c r="C83" s="79"/>
      <c r="D83" s="78"/>
      <c r="E83" s="78"/>
      <c r="F83" s="78"/>
      <c r="G83" s="78"/>
      <c r="H83" s="78"/>
      <c r="I83" s="78"/>
      <c r="J83" s="78"/>
      <c r="K83" s="78"/>
      <c r="L83" s="78"/>
      <c r="M83" s="78"/>
      <c r="N83" s="78"/>
      <c r="O83" s="78"/>
      <c r="P83" s="78"/>
      <c r="Q83" s="78"/>
      <c r="R83" s="78"/>
      <c r="S83" s="78"/>
      <c r="T83" s="78"/>
      <c r="U83" s="78"/>
      <c r="V83" s="78"/>
      <c r="W83" s="78"/>
      <c r="Y83" s="354"/>
      <c r="Z83" s="178"/>
      <c r="AA83" s="354"/>
    </row>
    <row r="84" spans="2:39" ht="21" customHeight="1">
      <c r="B84" s="567" t="s">
        <v>1509</v>
      </c>
      <c r="C84" s="567"/>
      <c r="D84" s="567"/>
      <c r="E84" s="593" t="s">
        <v>1557</v>
      </c>
      <c r="F84" s="593"/>
      <c r="G84" s="593"/>
      <c r="H84" s="593"/>
      <c r="I84" s="593"/>
      <c r="J84" s="593"/>
      <c r="K84" s="593"/>
      <c r="L84" s="593"/>
      <c r="M84" s="593"/>
      <c r="N84" s="401"/>
      <c r="O84" s="401"/>
      <c r="P84" s="401"/>
      <c r="Q84" s="401"/>
      <c r="R84" s="401"/>
      <c r="S84" s="401"/>
      <c r="T84" s="401"/>
      <c r="U84" s="401"/>
      <c r="V84" s="401"/>
      <c r="W84" s="401"/>
    </row>
    <row r="85" spans="2:39" ht="21" customHeight="1">
      <c r="B85" s="567"/>
      <c r="C85" s="567"/>
      <c r="D85" s="567"/>
      <c r="E85" s="593"/>
      <c r="F85" s="593"/>
      <c r="G85" s="593"/>
      <c r="H85" s="593"/>
      <c r="I85" s="593"/>
      <c r="J85" s="593"/>
      <c r="K85" s="593"/>
      <c r="L85" s="593"/>
      <c r="M85" s="593"/>
      <c r="N85" s="401"/>
      <c r="O85" s="401"/>
      <c r="P85" s="401"/>
      <c r="Q85" s="401"/>
      <c r="R85" s="401"/>
      <c r="S85" s="401"/>
      <c r="T85" s="401"/>
      <c r="U85" s="401"/>
      <c r="V85" s="401"/>
      <c r="W85" s="401"/>
    </row>
    <row r="86" spans="2:39" ht="21" customHeight="1">
      <c r="B86" s="78"/>
      <c r="C86" s="78"/>
      <c r="D86" s="80"/>
      <c r="E86" s="78"/>
      <c r="F86" s="408"/>
      <c r="G86" s="408"/>
      <c r="H86" s="408"/>
      <c r="I86" s="408"/>
      <c r="J86" s="408"/>
      <c r="K86" s="86" t="s">
        <v>1556</v>
      </c>
      <c r="L86" s="408"/>
      <c r="M86" s="408"/>
      <c r="N86" s="408"/>
      <c r="O86" s="408"/>
      <c r="P86" s="408"/>
      <c r="Q86" s="408"/>
      <c r="R86" s="408"/>
      <c r="S86" s="408"/>
      <c r="T86" s="408"/>
      <c r="U86" s="408"/>
      <c r="V86" s="408"/>
      <c r="W86" s="408"/>
    </row>
    <row r="87" spans="2:39" ht="21" customHeight="1">
      <c r="B87" s="78"/>
      <c r="C87" s="572" t="s">
        <v>1570</v>
      </c>
      <c r="D87" s="636"/>
      <c r="E87" s="637"/>
      <c r="F87" s="637"/>
      <c r="G87" s="637"/>
      <c r="H87" s="637"/>
      <c r="I87" s="638"/>
      <c r="J87" s="408"/>
      <c r="K87" s="575"/>
      <c r="L87" s="576"/>
      <c r="M87" s="576"/>
      <c r="N87" s="576"/>
      <c r="O87" s="576"/>
      <c r="P87" s="576"/>
      <c r="Q87" s="576"/>
      <c r="R87" s="577"/>
      <c r="S87" s="408"/>
      <c r="T87" s="408"/>
      <c r="U87" s="408"/>
      <c r="V87" s="408"/>
      <c r="W87" s="408"/>
    </row>
    <row r="88" spans="2:39" ht="21" customHeight="1">
      <c r="B88" s="78"/>
      <c r="C88" s="573"/>
      <c r="D88" s="639"/>
      <c r="E88" s="640"/>
      <c r="F88" s="640"/>
      <c r="G88" s="640"/>
      <c r="H88" s="640"/>
      <c r="I88" s="641"/>
      <c r="J88" s="408"/>
      <c r="K88" s="578"/>
      <c r="L88" s="579"/>
      <c r="M88" s="579"/>
      <c r="N88" s="579"/>
      <c r="O88" s="579"/>
      <c r="P88" s="579"/>
      <c r="Q88" s="579"/>
      <c r="R88" s="580"/>
      <c r="S88" s="408"/>
      <c r="T88" s="408"/>
      <c r="U88" s="408"/>
      <c r="V88" s="408"/>
      <c r="W88" s="408"/>
    </row>
    <row r="89" spans="2:39" ht="21" customHeight="1">
      <c r="B89" s="78"/>
      <c r="C89" s="574"/>
      <c r="D89" s="642"/>
      <c r="E89" s="643"/>
      <c r="F89" s="643"/>
      <c r="G89" s="643"/>
      <c r="H89" s="643"/>
      <c r="I89" s="644"/>
      <c r="J89" s="408"/>
      <c r="K89" s="578"/>
      <c r="L89" s="579"/>
      <c r="M89" s="579"/>
      <c r="N89" s="579"/>
      <c r="O89" s="579"/>
      <c r="P89" s="579"/>
      <c r="Q89" s="579"/>
      <c r="R89" s="580"/>
      <c r="S89" s="408"/>
      <c r="T89" s="408"/>
      <c r="U89" s="408"/>
      <c r="V89" s="408"/>
      <c r="W89" s="408"/>
    </row>
    <row r="90" spans="2:39" ht="21" customHeight="1">
      <c r="B90" s="78"/>
      <c r="C90" s="86"/>
      <c r="D90" s="78"/>
      <c r="E90" s="78"/>
      <c r="F90" s="408"/>
      <c r="G90" s="408"/>
      <c r="H90" s="408"/>
      <c r="I90" s="408"/>
      <c r="J90" s="408"/>
      <c r="K90" s="578"/>
      <c r="L90" s="579"/>
      <c r="M90" s="579"/>
      <c r="N90" s="579"/>
      <c r="O90" s="579"/>
      <c r="P90" s="579"/>
      <c r="Q90" s="579"/>
      <c r="R90" s="580"/>
      <c r="S90" s="408"/>
      <c r="T90" s="408"/>
      <c r="U90" s="408"/>
      <c r="V90" s="408"/>
      <c r="W90" s="408"/>
    </row>
    <row r="91" spans="2:39" ht="21" customHeight="1">
      <c r="B91" s="408"/>
      <c r="C91" s="408"/>
      <c r="D91" s="408"/>
      <c r="E91" s="409" t="s">
        <v>1757</v>
      </c>
      <c r="F91" s="408"/>
      <c r="G91" s="408"/>
      <c r="H91" s="408"/>
      <c r="I91" s="408"/>
      <c r="J91" s="408"/>
      <c r="K91" s="578"/>
      <c r="L91" s="579"/>
      <c r="M91" s="579"/>
      <c r="N91" s="579"/>
      <c r="O91" s="579"/>
      <c r="P91" s="579"/>
      <c r="Q91" s="579"/>
      <c r="R91" s="580"/>
      <c r="S91" s="408"/>
      <c r="T91" s="408"/>
      <c r="U91" s="408"/>
      <c r="V91" s="408"/>
      <c r="W91" s="408"/>
    </row>
    <row r="92" spans="2:39" ht="21" customHeight="1">
      <c r="B92" s="408"/>
      <c r="C92" s="408"/>
      <c r="D92" s="408"/>
      <c r="E92" s="409" t="s">
        <v>1758</v>
      </c>
      <c r="F92" s="408"/>
      <c r="G92" s="408"/>
      <c r="H92" s="408"/>
      <c r="I92" s="408"/>
      <c r="J92" s="408"/>
      <c r="K92" s="578"/>
      <c r="L92" s="579"/>
      <c r="M92" s="579"/>
      <c r="N92" s="579"/>
      <c r="O92" s="579"/>
      <c r="P92" s="579"/>
      <c r="Q92" s="579"/>
      <c r="R92" s="580"/>
      <c r="S92" s="408"/>
      <c r="T92" s="408"/>
      <c r="U92" s="408"/>
      <c r="V92" s="408"/>
      <c r="W92" s="408"/>
    </row>
    <row r="93" spans="2:39" ht="21" customHeight="1">
      <c r="B93" s="408"/>
      <c r="C93" s="408"/>
      <c r="D93" s="408"/>
      <c r="E93" s="409" t="s">
        <v>1558</v>
      </c>
      <c r="F93" s="408"/>
      <c r="G93" s="408"/>
      <c r="H93" s="408"/>
      <c r="I93" s="408"/>
      <c r="J93" s="408"/>
      <c r="K93" s="578"/>
      <c r="L93" s="579"/>
      <c r="M93" s="579"/>
      <c r="N93" s="579"/>
      <c r="O93" s="579"/>
      <c r="P93" s="579"/>
      <c r="Q93" s="579"/>
      <c r="R93" s="580"/>
      <c r="S93" s="408"/>
      <c r="T93" s="408"/>
      <c r="U93" s="408"/>
      <c r="V93" s="408"/>
      <c r="W93" s="408"/>
    </row>
    <row r="94" spans="2:39" ht="21" customHeight="1">
      <c r="B94" s="408"/>
      <c r="C94" s="408"/>
      <c r="D94" s="408"/>
      <c r="E94" s="409" t="s">
        <v>1559</v>
      </c>
      <c r="F94" s="408"/>
      <c r="G94" s="408"/>
      <c r="H94" s="408"/>
      <c r="I94" s="408"/>
      <c r="J94" s="408"/>
      <c r="K94" s="581"/>
      <c r="L94" s="582"/>
      <c r="M94" s="582"/>
      <c r="N94" s="582"/>
      <c r="O94" s="582"/>
      <c r="P94" s="582"/>
      <c r="Q94" s="582"/>
      <c r="R94" s="583"/>
      <c r="S94" s="408"/>
      <c r="T94" s="408"/>
      <c r="U94" s="408"/>
      <c r="V94" s="408"/>
      <c r="W94" s="408"/>
    </row>
    <row r="95" spans="2:39" ht="21" customHeight="1">
      <c r="B95" s="408"/>
      <c r="C95" s="408"/>
      <c r="D95" s="408"/>
      <c r="E95" s="408"/>
      <c r="F95" s="408"/>
      <c r="G95" s="408"/>
      <c r="H95" s="408"/>
      <c r="I95" s="408"/>
      <c r="J95" s="408"/>
      <c r="K95" s="408"/>
      <c r="L95" s="408"/>
      <c r="M95" s="408"/>
      <c r="N95" s="408"/>
      <c r="O95" s="408"/>
      <c r="P95" s="408"/>
      <c r="Q95" s="408"/>
      <c r="R95" s="408"/>
      <c r="S95" s="408"/>
      <c r="T95" s="408"/>
      <c r="U95" s="408"/>
      <c r="V95" s="408"/>
      <c r="W95" s="408"/>
    </row>
    <row r="96" spans="2:39" ht="21" customHeight="1">
      <c r="B96" s="567" t="s">
        <v>1575</v>
      </c>
      <c r="C96" s="567"/>
      <c r="D96" s="567"/>
      <c r="E96" s="567"/>
      <c r="F96" s="567"/>
      <c r="G96" s="567"/>
      <c r="H96" s="567"/>
      <c r="I96" s="567"/>
      <c r="J96" s="401"/>
      <c r="K96" s="401"/>
      <c r="L96" s="401"/>
      <c r="M96" s="401"/>
      <c r="N96" s="401"/>
      <c r="O96" s="401"/>
      <c r="P96" s="401"/>
      <c r="Q96" s="401"/>
      <c r="R96" s="401"/>
      <c r="S96" s="401"/>
      <c r="T96" s="401"/>
      <c r="U96" s="401"/>
      <c r="V96" s="401"/>
      <c r="W96" s="401"/>
    </row>
    <row r="97" spans="2:23" ht="21" customHeight="1">
      <c r="B97" s="567"/>
      <c r="C97" s="567"/>
      <c r="D97" s="567"/>
      <c r="E97" s="567"/>
      <c r="F97" s="567"/>
      <c r="G97" s="567"/>
      <c r="H97" s="567"/>
      <c r="I97" s="567"/>
      <c r="J97" s="401"/>
      <c r="K97" s="401"/>
      <c r="L97" s="401"/>
      <c r="M97" s="401"/>
      <c r="N97" s="401"/>
      <c r="O97" s="401"/>
      <c r="P97" s="401"/>
      <c r="Q97" s="401"/>
      <c r="R97" s="401"/>
      <c r="S97" s="401"/>
      <c r="T97" s="401"/>
      <c r="U97" s="401"/>
      <c r="V97" s="401"/>
      <c r="W97" s="401"/>
    </row>
    <row r="98" spans="2:23" ht="21" customHeight="1">
      <c r="B98" s="408"/>
      <c r="C98" s="408"/>
      <c r="D98" s="408"/>
      <c r="E98" s="408"/>
      <c r="F98" s="408"/>
      <c r="G98" s="408"/>
      <c r="H98" s="408"/>
      <c r="I98" s="408"/>
      <c r="J98" s="408"/>
      <c r="K98" s="408"/>
      <c r="L98" s="408"/>
      <c r="M98" s="408"/>
      <c r="N98" s="408"/>
      <c r="O98" s="408"/>
      <c r="P98" s="408"/>
      <c r="Q98" s="408"/>
      <c r="R98" s="408"/>
      <c r="S98" s="408"/>
      <c r="T98" s="408"/>
      <c r="U98" s="408"/>
      <c r="V98" s="408"/>
      <c r="W98" s="408"/>
    </row>
    <row r="99" spans="2:23" ht="21" customHeight="1">
      <c r="B99" s="408"/>
      <c r="C99" s="627"/>
      <c r="D99" s="628"/>
      <c r="E99" s="628"/>
      <c r="F99" s="628"/>
      <c r="G99" s="628"/>
      <c r="H99" s="628"/>
      <c r="I99" s="628"/>
      <c r="J99" s="628"/>
      <c r="K99" s="628"/>
      <c r="L99" s="628"/>
      <c r="M99" s="628"/>
      <c r="N99" s="628"/>
      <c r="O99" s="628"/>
      <c r="P99" s="628"/>
      <c r="Q99" s="628"/>
      <c r="R99" s="628"/>
      <c r="S99" s="628"/>
      <c r="T99" s="628"/>
      <c r="U99" s="628"/>
      <c r="V99" s="629"/>
      <c r="W99" s="408"/>
    </row>
    <row r="100" spans="2:23" ht="21" customHeight="1">
      <c r="B100" s="408"/>
      <c r="C100" s="630"/>
      <c r="D100" s="631"/>
      <c r="E100" s="631"/>
      <c r="F100" s="631"/>
      <c r="G100" s="631"/>
      <c r="H100" s="631"/>
      <c r="I100" s="631"/>
      <c r="J100" s="631"/>
      <c r="K100" s="631"/>
      <c r="L100" s="631"/>
      <c r="M100" s="631"/>
      <c r="N100" s="631"/>
      <c r="O100" s="631"/>
      <c r="P100" s="631"/>
      <c r="Q100" s="631"/>
      <c r="R100" s="631"/>
      <c r="S100" s="631"/>
      <c r="T100" s="631"/>
      <c r="U100" s="631"/>
      <c r="V100" s="632"/>
      <c r="W100" s="408"/>
    </row>
    <row r="101" spans="2:23" ht="21" customHeight="1">
      <c r="B101" s="408"/>
      <c r="C101" s="630"/>
      <c r="D101" s="631"/>
      <c r="E101" s="631"/>
      <c r="F101" s="631"/>
      <c r="G101" s="631"/>
      <c r="H101" s="631"/>
      <c r="I101" s="631"/>
      <c r="J101" s="631"/>
      <c r="K101" s="631"/>
      <c r="L101" s="631"/>
      <c r="M101" s="631"/>
      <c r="N101" s="631"/>
      <c r="O101" s="631"/>
      <c r="P101" s="631"/>
      <c r="Q101" s="631"/>
      <c r="R101" s="631"/>
      <c r="S101" s="631"/>
      <c r="T101" s="631"/>
      <c r="U101" s="631"/>
      <c r="V101" s="632"/>
      <c r="W101" s="408"/>
    </row>
    <row r="102" spans="2:23" ht="21" customHeight="1">
      <c r="B102" s="408"/>
      <c r="C102" s="630"/>
      <c r="D102" s="631"/>
      <c r="E102" s="631"/>
      <c r="F102" s="631"/>
      <c r="G102" s="631"/>
      <c r="H102" s="631"/>
      <c r="I102" s="631"/>
      <c r="J102" s="631"/>
      <c r="K102" s="631"/>
      <c r="L102" s="631"/>
      <c r="M102" s="631"/>
      <c r="N102" s="631"/>
      <c r="O102" s="631"/>
      <c r="P102" s="631"/>
      <c r="Q102" s="631"/>
      <c r="R102" s="631"/>
      <c r="S102" s="631"/>
      <c r="T102" s="631"/>
      <c r="U102" s="631"/>
      <c r="V102" s="632"/>
      <c r="W102" s="408"/>
    </row>
    <row r="103" spans="2:23" ht="21" customHeight="1">
      <c r="B103" s="408"/>
      <c r="C103" s="630"/>
      <c r="D103" s="631"/>
      <c r="E103" s="631"/>
      <c r="F103" s="631"/>
      <c r="G103" s="631"/>
      <c r="H103" s="631"/>
      <c r="I103" s="631"/>
      <c r="J103" s="631"/>
      <c r="K103" s="631"/>
      <c r="L103" s="631"/>
      <c r="M103" s="631"/>
      <c r="N103" s="631"/>
      <c r="O103" s="631"/>
      <c r="P103" s="631"/>
      <c r="Q103" s="631"/>
      <c r="R103" s="631"/>
      <c r="S103" s="631"/>
      <c r="T103" s="631"/>
      <c r="U103" s="631"/>
      <c r="V103" s="632"/>
      <c r="W103" s="408"/>
    </row>
    <row r="104" spans="2:23" ht="21" customHeight="1">
      <c r="B104" s="408"/>
      <c r="C104" s="630"/>
      <c r="D104" s="631"/>
      <c r="E104" s="631"/>
      <c r="F104" s="631"/>
      <c r="G104" s="631"/>
      <c r="H104" s="631"/>
      <c r="I104" s="631"/>
      <c r="J104" s="631"/>
      <c r="K104" s="631"/>
      <c r="L104" s="631"/>
      <c r="M104" s="631"/>
      <c r="N104" s="631"/>
      <c r="O104" s="631"/>
      <c r="P104" s="631"/>
      <c r="Q104" s="631"/>
      <c r="R104" s="631"/>
      <c r="S104" s="631"/>
      <c r="T104" s="631"/>
      <c r="U104" s="631"/>
      <c r="V104" s="632"/>
      <c r="W104" s="408"/>
    </row>
    <row r="105" spans="2:23" ht="21" customHeight="1">
      <c r="B105" s="408"/>
      <c r="C105" s="633"/>
      <c r="D105" s="634"/>
      <c r="E105" s="634"/>
      <c r="F105" s="634"/>
      <c r="G105" s="634"/>
      <c r="H105" s="634"/>
      <c r="I105" s="634"/>
      <c r="J105" s="634"/>
      <c r="K105" s="634"/>
      <c r="L105" s="634"/>
      <c r="M105" s="634"/>
      <c r="N105" s="634"/>
      <c r="O105" s="634"/>
      <c r="P105" s="634"/>
      <c r="Q105" s="634"/>
      <c r="R105" s="634"/>
      <c r="S105" s="634"/>
      <c r="T105" s="634"/>
      <c r="U105" s="634"/>
      <c r="V105" s="635"/>
      <c r="W105" s="408"/>
    </row>
    <row r="106" spans="2:23" ht="21" customHeight="1">
      <c r="B106" s="408"/>
      <c r="C106" s="408"/>
      <c r="D106" s="408"/>
      <c r="E106" s="408"/>
      <c r="F106" s="408"/>
      <c r="G106" s="408"/>
      <c r="H106" s="408"/>
      <c r="I106" s="408"/>
      <c r="J106" s="408"/>
      <c r="K106" s="408"/>
      <c r="L106" s="408"/>
      <c r="M106" s="408"/>
      <c r="N106" s="408"/>
      <c r="O106" s="408"/>
      <c r="P106" s="408"/>
      <c r="Q106" s="408"/>
      <c r="R106" s="408"/>
      <c r="S106" s="408"/>
      <c r="T106" s="408"/>
      <c r="U106" s="408"/>
      <c r="V106" s="408"/>
      <c r="W106" s="408"/>
    </row>
    <row r="107" spans="2:23" ht="21" customHeight="1">
      <c r="B107" s="401"/>
      <c r="C107" s="401"/>
      <c r="D107" s="401"/>
      <c r="E107" s="401"/>
      <c r="F107" s="401"/>
      <c r="G107" s="401"/>
      <c r="H107" s="401"/>
      <c r="I107" s="401"/>
      <c r="J107" s="401"/>
      <c r="K107" s="401"/>
      <c r="L107" s="401"/>
      <c r="M107" s="401"/>
      <c r="N107" s="401"/>
      <c r="O107" s="401"/>
      <c r="P107" s="401"/>
      <c r="Q107" s="401"/>
      <c r="R107" s="401"/>
      <c r="S107" s="401"/>
      <c r="T107" s="401"/>
      <c r="U107" s="401"/>
      <c r="V107" s="401"/>
      <c r="W107" s="401"/>
    </row>
    <row r="108" spans="2:23" ht="21" customHeight="1">
      <c r="C108" s="179"/>
      <c r="N108" s="624" t="s">
        <v>262</v>
      </c>
      <c r="O108" s="624"/>
      <c r="P108" s="624"/>
      <c r="Q108" s="624"/>
      <c r="R108" s="624"/>
      <c r="S108" s="624"/>
      <c r="T108" s="624"/>
      <c r="U108" s="624"/>
      <c r="V108" s="624"/>
      <c r="W108" s="624"/>
    </row>
    <row r="109" spans="2:23" ht="21" customHeight="1">
      <c r="C109" s="179"/>
      <c r="N109" s="625" t="s">
        <v>264</v>
      </c>
      <c r="O109" s="625"/>
      <c r="P109" s="625"/>
      <c r="Q109" s="625"/>
      <c r="R109" s="625"/>
      <c r="S109" s="625"/>
      <c r="T109" s="625"/>
      <c r="U109" s="625"/>
      <c r="V109" s="625"/>
      <c r="W109" s="625"/>
    </row>
    <row r="110" spans="2:23" ht="21" customHeight="1">
      <c r="C110" s="179"/>
      <c r="N110" s="625" t="s">
        <v>266</v>
      </c>
      <c r="O110" s="625"/>
      <c r="P110" s="625"/>
      <c r="Q110" s="625"/>
      <c r="R110" s="625"/>
      <c r="S110" s="625"/>
      <c r="T110" s="625"/>
      <c r="U110" s="625"/>
      <c r="V110" s="625"/>
      <c r="W110" s="625"/>
    </row>
    <row r="111" spans="2:23" ht="21" customHeight="1">
      <c r="C111" s="179"/>
      <c r="N111" s="625" t="s">
        <v>265</v>
      </c>
      <c r="O111" s="625"/>
      <c r="P111" s="625"/>
      <c r="Q111" s="625"/>
      <c r="R111" s="625"/>
      <c r="S111" s="625"/>
      <c r="T111" s="625"/>
      <c r="U111" s="625"/>
      <c r="V111" s="625"/>
      <c r="W111" s="625"/>
    </row>
    <row r="112" spans="2:23" ht="21" customHeight="1">
      <c r="C112" s="179"/>
      <c r="N112" s="625" t="s">
        <v>267</v>
      </c>
      <c r="O112" s="625"/>
      <c r="P112" s="625"/>
      <c r="Q112" s="625"/>
      <c r="R112" s="625"/>
      <c r="S112" s="625"/>
      <c r="T112" s="625"/>
      <c r="U112" s="625"/>
      <c r="V112" s="625"/>
      <c r="W112" s="625"/>
    </row>
    <row r="113" spans="2:23" ht="21" customHeight="1">
      <c r="C113" s="179"/>
      <c r="N113" s="626" t="s">
        <v>263</v>
      </c>
      <c r="O113" s="626"/>
      <c r="P113" s="626"/>
      <c r="Q113" s="626"/>
      <c r="R113" s="626"/>
      <c r="S113" s="626"/>
      <c r="T113" s="626"/>
      <c r="U113" s="626"/>
      <c r="V113" s="626"/>
      <c r="W113" s="626"/>
    </row>
    <row r="114" spans="2:23" ht="21" customHeight="1">
      <c r="C114" s="179"/>
    </row>
    <row r="115" spans="2:23" ht="21" customHeight="1">
      <c r="B115" s="401"/>
      <c r="C115" s="401"/>
      <c r="D115" s="401"/>
      <c r="E115" s="401"/>
      <c r="F115" s="401"/>
      <c r="G115" s="401"/>
      <c r="H115" s="401"/>
      <c r="I115" s="401"/>
      <c r="J115" s="401"/>
      <c r="K115" s="401"/>
      <c r="L115" s="401"/>
      <c r="M115" s="401"/>
      <c r="N115" s="401"/>
      <c r="O115" s="401"/>
      <c r="P115" s="401"/>
      <c r="Q115" s="401"/>
      <c r="R115" s="401"/>
      <c r="S115" s="401"/>
      <c r="T115" s="401"/>
      <c r="U115" s="401"/>
      <c r="V115" s="401"/>
      <c r="W115" s="401"/>
    </row>
    <row r="116" spans="2:23" ht="21" customHeight="1">
      <c r="B116" s="614" t="s">
        <v>1308</v>
      </c>
      <c r="C116" s="614"/>
      <c r="D116" s="614"/>
      <c r="E116" s="614"/>
      <c r="F116" s="614"/>
      <c r="G116" s="614"/>
      <c r="H116" s="614"/>
      <c r="I116" s="614"/>
      <c r="J116" s="614"/>
      <c r="K116" s="614"/>
      <c r="L116" s="614"/>
      <c r="M116" s="614"/>
      <c r="N116" s="614"/>
      <c r="O116" s="614"/>
      <c r="P116" s="614"/>
      <c r="Q116" s="614"/>
      <c r="R116" s="614"/>
      <c r="S116" s="614"/>
      <c r="T116" s="614"/>
      <c r="U116" s="614"/>
      <c r="V116" s="614"/>
      <c r="W116" s="614"/>
    </row>
    <row r="117" spans="2:23" ht="21" customHeight="1">
      <c r="B117" s="614"/>
      <c r="C117" s="614"/>
      <c r="D117" s="614"/>
      <c r="E117" s="614"/>
      <c r="F117" s="614"/>
      <c r="G117" s="614"/>
      <c r="H117" s="614"/>
      <c r="I117" s="614"/>
      <c r="J117" s="614"/>
      <c r="K117" s="614"/>
      <c r="L117" s="614"/>
      <c r="M117" s="614"/>
      <c r="N117" s="614"/>
      <c r="O117" s="614"/>
      <c r="P117" s="614"/>
      <c r="Q117" s="614"/>
      <c r="R117" s="614"/>
      <c r="S117" s="614"/>
      <c r="T117" s="614"/>
      <c r="U117" s="614"/>
      <c r="V117" s="614"/>
      <c r="W117" s="614"/>
    </row>
    <row r="118" spans="2:23" ht="21" customHeight="1">
      <c r="B118" s="614"/>
      <c r="C118" s="614"/>
      <c r="D118" s="614"/>
      <c r="E118" s="614"/>
      <c r="F118" s="614"/>
      <c r="G118" s="614"/>
      <c r="H118" s="614"/>
      <c r="I118" s="614"/>
      <c r="J118" s="614"/>
      <c r="K118" s="614"/>
      <c r="L118" s="614"/>
      <c r="M118" s="614"/>
      <c r="N118" s="614"/>
      <c r="O118" s="614"/>
      <c r="P118" s="614"/>
      <c r="Q118" s="614"/>
      <c r="R118" s="614"/>
      <c r="S118" s="614"/>
      <c r="T118" s="614"/>
      <c r="U118" s="614"/>
      <c r="V118" s="614"/>
      <c r="W118" s="614"/>
    </row>
  </sheetData>
  <sheetProtection algorithmName="SHA-512" hashValue="FCcIiF0KIDS1E7mux3gh41+pEwVKn2XB9tynrPmxKvxFnGQXaIIDtKTAjA1B1TE/V1ttx6CFuu5HsgRPL43tVA==" saltValue="bSwtL+OQ0S9LH5a8J1DAWg==" spinCount="100000" sheet="1" objects="1" formatCells="0" selectLockedCells="1"/>
  <protectedRanges>
    <protectedRange sqref="O108" name="範囲1_6_1_5_1_2"/>
    <protectedRange sqref="AD36:AE37 AD42:AE43 AD44" name="範囲1_6_1_2_3_1"/>
    <protectedRange sqref="AE38:AE39 AE44" name="範囲1_6_1_2_3_1_1"/>
    <protectedRange sqref="AD38:AD39" name="範囲1_6_1_2_3_1_2"/>
  </protectedRanges>
  <dataConsolidate/>
  <mergeCells count="122">
    <mergeCell ref="Q12:U12"/>
    <mergeCell ref="S34:T34"/>
    <mergeCell ref="D23:K24"/>
    <mergeCell ref="C23:C24"/>
    <mergeCell ref="D28:K28"/>
    <mergeCell ref="N76:O78"/>
    <mergeCell ref="N80:O82"/>
    <mergeCell ref="M10:N12"/>
    <mergeCell ref="Q38:R38"/>
    <mergeCell ref="S38:T38"/>
    <mergeCell ref="U38:V38"/>
    <mergeCell ref="U36:V36"/>
    <mergeCell ref="N34:O34"/>
    <mergeCell ref="Q34:R34"/>
    <mergeCell ref="U42:V42"/>
    <mergeCell ref="N39:O39"/>
    <mergeCell ref="J40:K40"/>
    <mergeCell ref="J38:K38"/>
    <mergeCell ref="L38:M38"/>
    <mergeCell ref="N38:O38"/>
    <mergeCell ref="Q40:R40"/>
    <mergeCell ref="J36:K36"/>
    <mergeCell ref="P80:V82"/>
    <mergeCell ref="B45:C46"/>
    <mergeCell ref="B116:W118"/>
    <mergeCell ref="B96:I97"/>
    <mergeCell ref="U40:V40"/>
    <mergeCell ref="J41:K41"/>
    <mergeCell ref="L41:M41"/>
    <mergeCell ref="N41:O41"/>
    <mergeCell ref="Q41:R41"/>
    <mergeCell ref="S41:T41"/>
    <mergeCell ref="U41:V41"/>
    <mergeCell ref="N108:W108"/>
    <mergeCell ref="N109:W109"/>
    <mergeCell ref="Q42:R42"/>
    <mergeCell ref="S42:T42"/>
    <mergeCell ref="N112:W112"/>
    <mergeCell ref="N113:W113"/>
    <mergeCell ref="S40:T40"/>
    <mergeCell ref="C99:V105"/>
    <mergeCell ref="N110:W110"/>
    <mergeCell ref="N111:W111"/>
    <mergeCell ref="D87:I89"/>
    <mergeCell ref="B68:R69"/>
    <mergeCell ref="C71:C82"/>
    <mergeCell ref="N72:O75"/>
    <mergeCell ref="N79:O79"/>
    <mergeCell ref="D3:K3"/>
    <mergeCell ref="M4:N4"/>
    <mergeCell ref="M5:N5"/>
    <mergeCell ref="M6:N6"/>
    <mergeCell ref="M7:N7"/>
    <mergeCell ref="M8:N8"/>
    <mergeCell ref="M9:N9"/>
    <mergeCell ref="D4:K4"/>
    <mergeCell ref="D5:K5"/>
    <mergeCell ref="D6:K6"/>
    <mergeCell ref="D7:K7"/>
    <mergeCell ref="D8:K8"/>
    <mergeCell ref="D9:K9"/>
    <mergeCell ref="C48:C63"/>
    <mergeCell ref="C87:C89"/>
    <mergeCell ref="K87:R94"/>
    <mergeCell ref="D14:K14"/>
    <mergeCell ref="D15:K15"/>
    <mergeCell ref="M16:N16"/>
    <mergeCell ref="N19:O19"/>
    <mergeCell ref="N20:O20"/>
    <mergeCell ref="R19:S19"/>
    <mergeCell ref="R20:S20"/>
    <mergeCell ref="R78:U78"/>
    <mergeCell ref="B84:D85"/>
    <mergeCell ref="E84:M85"/>
    <mergeCell ref="O15:T15"/>
    <mergeCell ref="O16:T16"/>
    <mergeCell ref="D18:K18"/>
    <mergeCell ref="D19:K19"/>
    <mergeCell ref="D20:K20"/>
    <mergeCell ref="M15:N15"/>
    <mergeCell ref="N35:O35"/>
    <mergeCell ref="Q35:R35"/>
    <mergeCell ref="D34:H34"/>
    <mergeCell ref="D35:H35"/>
    <mergeCell ref="O4:V4"/>
    <mergeCell ref="O5:V5"/>
    <mergeCell ref="O6:V6"/>
    <mergeCell ref="O7:V7"/>
    <mergeCell ref="O8:V8"/>
    <mergeCell ref="O9:V9"/>
    <mergeCell ref="J39:K39"/>
    <mergeCell ref="L39:M39"/>
    <mergeCell ref="B30:R31"/>
    <mergeCell ref="S35:T35"/>
    <mergeCell ref="U35:V35"/>
    <mergeCell ref="J34:K34"/>
    <mergeCell ref="L34:M34"/>
    <mergeCell ref="J37:K37"/>
    <mergeCell ref="L37:M37"/>
    <mergeCell ref="N37:O37"/>
    <mergeCell ref="Q37:R37"/>
    <mergeCell ref="S37:T37"/>
    <mergeCell ref="U37:V37"/>
    <mergeCell ref="D12:K12"/>
    <mergeCell ref="D13:K13"/>
    <mergeCell ref="U34:V34"/>
    <mergeCell ref="J35:K35"/>
    <mergeCell ref="L35:M35"/>
    <mergeCell ref="AB47:AF47"/>
    <mergeCell ref="AB48:AF48"/>
    <mergeCell ref="AB49:AF49"/>
    <mergeCell ref="D36:H36"/>
    <mergeCell ref="D37:H37"/>
    <mergeCell ref="D38:H38"/>
    <mergeCell ref="D39:H39"/>
    <mergeCell ref="D48:V63"/>
    <mergeCell ref="P72:V75"/>
    <mergeCell ref="L36:M36"/>
    <mergeCell ref="N36:O36"/>
    <mergeCell ref="Q36:R36"/>
    <mergeCell ref="S36:T36"/>
    <mergeCell ref="D45:N46"/>
  </mergeCells>
  <phoneticPr fontId="8"/>
  <conditionalFormatting sqref="D18">
    <cfRule type="cellIs" dxfId="56" priority="20" operator="equal">
      <formula>"会員証カード番号（16桁）"</formula>
    </cfRule>
  </conditionalFormatting>
  <conditionalFormatting sqref="D19">
    <cfRule type="cellIs" dxfId="55" priority="19" operator="equal">
      <formula>"ご登録の電話番号"</formula>
    </cfRule>
  </conditionalFormatting>
  <conditionalFormatting sqref="D20">
    <cfRule type="cellIs" dxfId="54" priority="18" operator="equal">
      <formula>"アプリ名義のお名前"</formula>
    </cfRule>
  </conditionalFormatting>
  <conditionalFormatting sqref="D23">
    <cfRule type="cellIs" dxfId="53" priority="34" operator="equal">
      <formula>"ご登録の電話番号"</formula>
    </cfRule>
  </conditionalFormatting>
  <conditionalFormatting sqref="D27:D28">
    <cfRule type="cellIs" dxfId="52" priority="54" operator="equal">
      <formula>"会員証カード番号（16桁）"</formula>
    </cfRule>
  </conditionalFormatting>
  <conditionalFormatting sqref="D34">
    <cfRule type="cellIs" dxfId="51" priority="1" operator="equal">
      <formula>"数字のみ入力"</formula>
    </cfRule>
    <cfRule type="cellIs" dxfId="50" priority="2" operator="notEqual">
      <formula>"数字のみ入力してください"</formula>
    </cfRule>
  </conditionalFormatting>
  <conditionalFormatting sqref="D35:D39">
    <cfRule type="cellIs" dxfId="49" priority="4" operator="equal">
      <formula>"都道府県　（例：東京都）"</formula>
    </cfRule>
    <cfRule type="cellIs" dxfId="48" priority="5" operator="notEqual">
      <formula>"選択してください"</formula>
    </cfRule>
  </conditionalFormatting>
  <conditionalFormatting sqref="D36:D39">
    <cfRule type="cellIs" dxfId="47" priority="3" operator="equal">
      <formula>"市区町村　（例：目黒区）"</formula>
    </cfRule>
  </conditionalFormatting>
  <conditionalFormatting sqref="D64">
    <cfRule type="cellIs" dxfId="46" priority="50" operator="equal">
      <formula>"会員証カード番号（16桁）"</formula>
    </cfRule>
  </conditionalFormatting>
  <conditionalFormatting sqref="D65:D66">
    <cfRule type="cellIs" dxfId="45" priority="49" operator="equal">
      <formula>"ご登録の電話番号"</formula>
    </cfRule>
  </conditionalFormatting>
  <conditionalFormatting sqref="J35">
    <cfRule type="cellIs" dxfId="44" priority="40" operator="equal">
      <formula>"選択してください"</formula>
    </cfRule>
  </conditionalFormatting>
  <conditionalFormatting sqref="L35">
    <cfRule type="cellIs" dxfId="43" priority="39" operator="equal">
      <formula>"選択してください"</formula>
    </cfRule>
  </conditionalFormatting>
  <conditionalFormatting sqref="N35">
    <cfRule type="cellIs" dxfId="42" priority="38" operator="equal">
      <formula>"選択してください"</formula>
    </cfRule>
  </conditionalFormatting>
  <conditionalFormatting sqref="N41:O41">
    <cfRule type="cellIs" dxfId="41" priority="32" operator="equal">
      <formula>"配送可能"</formula>
    </cfRule>
    <cfRule type="cellIs" dxfId="40" priority="33" operator="equal">
      <formula>"配送不可"</formula>
    </cfRule>
  </conditionalFormatting>
  <conditionalFormatting sqref="O15">
    <cfRule type="cellIs" dxfId="39" priority="15" operator="equal">
      <formula>"原則4日前の15時までにご注文ください"</formula>
    </cfRule>
  </conditionalFormatting>
  <conditionalFormatting sqref="O16">
    <cfRule type="cellIs" dxfId="38" priority="14" operator="notEqual">
      <formula>"選択してください"</formula>
    </cfRule>
  </conditionalFormatting>
  <conditionalFormatting sqref="Q35">
    <cfRule type="cellIs" dxfId="37" priority="37" operator="equal">
      <formula>"選択してください"</formula>
    </cfRule>
  </conditionalFormatting>
  <conditionalFormatting sqref="S35">
    <cfRule type="cellIs" dxfId="36" priority="36" operator="equal">
      <formula>"選択してください"</formula>
    </cfRule>
  </conditionalFormatting>
  <conditionalFormatting sqref="U35">
    <cfRule type="cellIs" dxfId="35" priority="35" operator="equal">
      <formula>"選択してください"</formula>
    </cfRule>
  </conditionalFormatting>
  <conditionalFormatting sqref="U40:V42">
    <cfRule type="cellIs" dxfId="34" priority="27" operator="equal">
      <formula>"お届け不可"</formula>
    </cfRule>
    <cfRule type="cellIs" dxfId="33" priority="28" operator="equal">
      <formula>"お届け可能"</formula>
    </cfRule>
    <cfRule type="cellIs" dxfId="32" priority="29" operator="equal">
      <formula>"配送不可"</formula>
    </cfRule>
  </conditionalFormatting>
  <conditionalFormatting sqref="AB47">
    <cfRule type="cellIs" dxfId="31" priority="6" operator="equal">
      <formula>"数字のみ入力"</formula>
    </cfRule>
    <cfRule type="cellIs" dxfId="30" priority="7" operator="notEqual">
      <formula>"数字のみ入力してください"</formula>
    </cfRule>
  </conditionalFormatting>
  <conditionalFormatting sqref="AB48:AB49">
    <cfRule type="cellIs" dxfId="29" priority="9" operator="equal">
      <formula>"都道府県　（例：東京都）"</formula>
    </cfRule>
    <cfRule type="cellIs" dxfId="28" priority="10" operator="notEqual">
      <formula>"選択してください"</formula>
    </cfRule>
  </conditionalFormatting>
  <conditionalFormatting sqref="AB49">
    <cfRule type="cellIs" dxfId="27" priority="8" operator="equal">
      <formula>"市区町村　（例：目黒区）"</formula>
    </cfRule>
  </conditionalFormatting>
  <conditionalFormatting sqref="AB36:AC36">
    <cfRule type="cellIs" dxfId="26" priority="12" operator="equal">
      <formula>"選択してください"</formula>
    </cfRule>
  </conditionalFormatting>
  <conditionalFormatting sqref="AB42:AC42">
    <cfRule type="cellIs" dxfId="25" priority="11" operator="equal">
      <formula>"選択してください"</formula>
    </cfRule>
  </conditionalFormatting>
  <dataValidations count="5">
    <dataValidation errorStyle="information" allowBlank="1" sqref="D37:D39" xr:uid="{4AA63BB1-B6BA-4E0B-B38A-6F14294E7239}"/>
    <dataValidation errorStyle="information" allowBlank="1" showInputMessage="1" prompt="🔴　：　目黒区_x000a_❌　：　目黒区中町_x000a__x000a_◯◯区　までを入力してください" sqref="AB49 D36" xr:uid="{EEC918BE-7E42-4257-AE2E-DBD48D7A16D7}"/>
    <dataValidation errorStyle="information" allowBlank="1" showInputMessage="1" prompt="お届け先都道府県をご入力いただくと_x000a_正しい宅配料金が_x000a_右の「お見積り」に表示されます。" sqref="AB48 D35" xr:uid="{AD3A750A-345A-4A56-87C4-469793D590D6}"/>
    <dataValidation type="list" errorStyle="information" allowBlank="1" showInputMessage="1" sqref="O16" xr:uid="{9F39DB8D-25FA-4BDD-A278-5C8AA03368E6}">
      <formula1>"午前中,12:00～14:00,14:00～16:00,16:00～18:00,18:00～20:00,19:00～21:00,希望無し"</formula1>
    </dataValidation>
    <dataValidation type="whole" allowBlank="1" showErrorMessage="1" error="数字のみ入力してください" sqref="AB47 D34" xr:uid="{CC43CD4B-472E-413F-9B90-A8F14D5B81E5}">
      <formula1>0</formula1>
      <formula2>10000000</formula2>
    </dataValidation>
  </dataValidations>
  <hyperlinks>
    <hyperlink ref="D45" r:id="rId1" xr:uid="{2E1A87BB-A6F0-4ECF-93D0-C9A5D688A82E}"/>
  </hyperlinks>
  <printOptions horizontalCentered="1"/>
  <pageMargins left="0.15748031496062992" right="0.23622047244094491" top="0.59055118110236227" bottom="0.19685039370078741" header="0.11811023622047245" footer="0.15748031496062992"/>
  <pageSetup paperSize="9" scale="74" orientation="portrait" horizontalDpi="4294967293"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95233" r:id="rId5" name="Check Box 1">
              <controlPr defaultSize="0" autoFill="0" autoLine="0" autoPict="0">
                <anchor moveWithCells="1">
                  <from>
                    <xdr:col>14</xdr:col>
                    <xdr:colOff>476250</xdr:colOff>
                    <xdr:row>112</xdr:row>
                    <xdr:rowOff>28575</xdr:rowOff>
                  </from>
                  <to>
                    <xdr:col>15</xdr:col>
                    <xdr:colOff>295275</xdr:colOff>
                    <xdr:row>112</xdr:row>
                    <xdr:rowOff>228600</xdr:rowOff>
                  </to>
                </anchor>
              </controlPr>
            </control>
          </mc:Choice>
        </mc:AlternateContent>
        <mc:AlternateContent xmlns:mc="http://schemas.openxmlformats.org/markup-compatibility/2006">
          <mc:Choice Requires="x14">
            <control shapeId="95247" r:id="rId6" name="Group Box 15">
              <controlPr defaultSize="0" autoFill="0" autoPict="0">
                <anchor moveWithCells="1">
                  <from>
                    <xdr:col>3</xdr:col>
                    <xdr:colOff>0</xdr:colOff>
                    <xdr:row>63</xdr:row>
                    <xdr:rowOff>0</xdr:rowOff>
                  </from>
                  <to>
                    <xdr:col>22</xdr:col>
                    <xdr:colOff>0</xdr:colOff>
                    <xdr:row>64</xdr:row>
                    <xdr:rowOff>0</xdr:rowOff>
                  </to>
                </anchor>
              </controlPr>
            </control>
          </mc:Choice>
        </mc:AlternateContent>
        <mc:AlternateContent xmlns:mc="http://schemas.openxmlformats.org/markup-compatibility/2006">
          <mc:Choice Requires="x14">
            <control shapeId="95248" r:id="rId7" name="Option Button 16">
              <controlPr defaultSize="0" autoFill="0" autoLine="0" autoPict="0">
                <anchor moveWithCells="1">
                  <from>
                    <xdr:col>3</xdr:col>
                    <xdr:colOff>123825</xdr:colOff>
                    <xdr:row>63</xdr:row>
                    <xdr:rowOff>19050</xdr:rowOff>
                  </from>
                  <to>
                    <xdr:col>5</xdr:col>
                    <xdr:colOff>123825</xdr:colOff>
                    <xdr:row>63</xdr:row>
                    <xdr:rowOff>257175</xdr:rowOff>
                  </to>
                </anchor>
              </controlPr>
            </control>
          </mc:Choice>
        </mc:AlternateContent>
        <mc:AlternateContent xmlns:mc="http://schemas.openxmlformats.org/markup-compatibility/2006">
          <mc:Choice Requires="x14">
            <control shapeId="95249" r:id="rId8" name="Option Button 17">
              <controlPr defaultSize="0" autoFill="0" autoLine="0" autoPict="0">
                <anchor moveWithCells="1">
                  <from>
                    <xdr:col>5</xdr:col>
                    <xdr:colOff>0</xdr:colOff>
                    <xdr:row>63</xdr:row>
                    <xdr:rowOff>19050</xdr:rowOff>
                  </from>
                  <to>
                    <xdr:col>6</xdr:col>
                    <xdr:colOff>381000</xdr:colOff>
                    <xdr:row>63</xdr:row>
                    <xdr:rowOff>257175</xdr:rowOff>
                  </to>
                </anchor>
              </controlPr>
            </control>
          </mc:Choice>
        </mc:AlternateContent>
        <mc:AlternateContent xmlns:mc="http://schemas.openxmlformats.org/markup-compatibility/2006">
          <mc:Choice Requires="x14">
            <control shapeId="95250" r:id="rId9" name="Option Button 18">
              <controlPr defaultSize="0" autoFill="0" autoLine="0" autoPict="0">
                <anchor moveWithCells="1">
                  <from>
                    <xdr:col>6</xdr:col>
                    <xdr:colOff>361950</xdr:colOff>
                    <xdr:row>63</xdr:row>
                    <xdr:rowOff>19050</xdr:rowOff>
                  </from>
                  <to>
                    <xdr:col>8</xdr:col>
                    <xdr:colOff>257175</xdr:colOff>
                    <xdr:row>63</xdr:row>
                    <xdr:rowOff>257175</xdr:rowOff>
                  </to>
                </anchor>
              </controlPr>
            </control>
          </mc:Choice>
        </mc:AlternateContent>
        <mc:AlternateContent xmlns:mc="http://schemas.openxmlformats.org/markup-compatibility/2006">
          <mc:Choice Requires="x14">
            <control shapeId="95251" r:id="rId10" name="Group Box 19">
              <controlPr defaultSize="0" autoFill="0" autoPict="0">
                <anchor moveWithCells="1">
                  <from>
                    <xdr:col>3</xdr:col>
                    <xdr:colOff>0</xdr:colOff>
                    <xdr:row>65</xdr:row>
                    <xdr:rowOff>0</xdr:rowOff>
                  </from>
                  <to>
                    <xdr:col>22</xdr:col>
                    <xdr:colOff>0</xdr:colOff>
                    <xdr:row>66</xdr:row>
                    <xdr:rowOff>0</xdr:rowOff>
                  </to>
                </anchor>
              </controlPr>
            </control>
          </mc:Choice>
        </mc:AlternateContent>
        <mc:AlternateContent xmlns:mc="http://schemas.openxmlformats.org/markup-compatibility/2006">
          <mc:Choice Requires="x14">
            <control shapeId="95252" r:id="rId11" name="Option Button 20">
              <controlPr defaultSize="0" autoFill="0" autoLine="0" autoPict="0">
                <anchor moveWithCells="1">
                  <from>
                    <xdr:col>3</xdr:col>
                    <xdr:colOff>123825</xdr:colOff>
                    <xdr:row>65</xdr:row>
                    <xdr:rowOff>9525</xdr:rowOff>
                  </from>
                  <to>
                    <xdr:col>5</xdr:col>
                    <xdr:colOff>19050</xdr:colOff>
                    <xdr:row>65</xdr:row>
                    <xdr:rowOff>247650</xdr:rowOff>
                  </to>
                </anchor>
              </controlPr>
            </control>
          </mc:Choice>
        </mc:AlternateContent>
        <mc:AlternateContent xmlns:mc="http://schemas.openxmlformats.org/markup-compatibility/2006">
          <mc:Choice Requires="x14">
            <control shapeId="95253" r:id="rId12" name="Option Button 21">
              <controlPr defaultSize="0" autoFill="0" autoLine="0" autoPict="0">
                <anchor moveWithCells="1">
                  <from>
                    <xdr:col>5</xdr:col>
                    <xdr:colOff>0</xdr:colOff>
                    <xdr:row>65</xdr:row>
                    <xdr:rowOff>9525</xdr:rowOff>
                  </from>
                  <to>
                    <xdr:col>6</xdr:col>
                    <xdr:colOff>381000</xdr:colOff>
                    <xdr:row>65</xdr:row>
                    <xdr:rowOff>247650</xdr:rowOff>
                  </to>
                </anchor>
              </controlPr>
            </control>
          </mc:Choice>
        </mc:AlternateContent>
        <mc:AlternateContent xmlns:mc="http://schemas.openxmlformats.org/markup-compatibility/2006">
          <mc:Choice Requires="x14">
            <control shapeId="95254" r:id="rId13" name="Option Button 22">
              <controlPr defaultSize="0" autoFill="0" autoLine="0" autoPict="0">
                <anchor moveWithCells="1">
                  <from>
                    <xdr:col>6</xdr:col>
                    <xdr:colOff>361950</xdr:colOff>
                    <xdr:row>65</xdr:row>
                    <xdr:rowOff>9525</xdr:rowOff>
                  </from>
                  <to>
                    <xdr:col>8</xdr:col>
                    <xdr:colOff>257175</xdr:colOff>
                    <xdr:row>65</xdr:row>
                    <xdr:rowOff>247650</xdr:rowOff>
                  </to>
                </anchor>
              </controlPr>
            </control>
          </mc:Choice>
        </mc:AlternateContent>
        <mc:AlternateContent xmlns:mc="http://schemas.openxmlformats.org/markup-compatibility/2006">
          <mc:Choice Requires="x14">
            <control shapeId="95255" r:id="rId14" name="Option Button 23">
              <controlPr defaultSize="0" autoFill="0" autoLine="0" autoPict="0">
                <anchor moveWithCells="1">
                  <from>
                    <xdr:col>8</xdr:col>
                    <xdr:colOff>266700</xdr:colOff>
                    <xdr:row>65</xdr:row>
                    <xdr:rowOff>9525</xdr:rowOff>
                  </from>
                  <to>
                    <xdr:col>10</xdr:col>
                    <xdr:colOff>28575</xdr:colOff>
                    <xdr:row>65</xdr:row>
                    <xdr:rowOff>247650</xdr:rowOff>
                  </to>
                </anchor>
              </controlPr>
            </control>
          </mc:Choice>
        </mc:AlternateContent>
        <mc:AlternateContent xmlns:mc="http://schemas.openxmlformats.org/markup-compatibility/2006">
          <mc:Choice Requires="x14">
            <control shapeId="95256" r:id="rId15" name="Option Button 24">
              <controlPr defaultSize="0" autoFill="0" autoLine="0" autoPict="0">
                <anchor moveWithCells="1">
                  <from>
                    <xdr:col>9</xdr:col>
                    <xdr:colOff>419100</xdr:colOff>
                    <xdr:row>65</xdr:row>
                    <xdr:rowOff>9525</xdr:rowOff>
                  </from>
                  <to>
                    <xdr:col>11</xdr:col>
                    <xdr:colOff>323850</xdr:colOff>
                    <xdr:row>65</xdr:row>
                    <xdr:rowOff>247650</xdr:rowOff>
                  </to>
                </anchor>
              </controlPr>
            </control>
          </mc:Choice>
        </mc:AlternateContent>
        <mc:AlternateContent xmlns:mc="http://schemas.openxmlformats.org/markup-compatibility/2006">
          <mc:Choice Requires="x14">
            <control shapeId="95257" r:id="rId16" name="Option Button 25">
              <controlPr defaultSize="0" autoFill="0" autoLine="0" autoPict="0">
                <anchor moveWithCells="1">
                  <from>
                    <xdr:col>11</xdr:col>
                    <xdr:colOff>219075</xdr:colOff>
                    <xdr:row>65</xdr:row>
                    <xdr:rowOff>9525</xdr:rowOff>
                  </from>
                  <to>
                    <xdr:col>13</xdr:col>
                    <xdr:colOff>114300</xdr:colOff>
                    <xdr:row>65</xdr:row>
                    <xdr:rowOff>247650</xdr:rowOff>
                  </to>
                </anchor>
              </controlPr>
            </control>
          </mc:Choice>
        </mc:AlternateContent>
        <mc:AlternateContent xmlns:mc="http://schemas.openxmlformats.org/markup-compatibility/2006">
          <mc:Choice Requires="x14">
            <control shapeId="95258" r:id="rId17" name="Option Button 26">
              <controlPr defaultSize="0" autoFill="0" autoLine="0" autoPict="0">
                <anchor moveWithCells="1">
                  <from>
                    <xdr:col>13</xdr:col>
                    <xdr:colOff>104775</xdr:colOff>
                    <xdr:row>65</xdr:row>
                    <xdr:rowOff>9525</xdr:rowOff>
                  </from>
                  <to>
                    <xdr:col>15</xdr:col>
                    <xdr:colOff>0</xdr:colOff>
                    <xdr:row>65</xdr:row>
                    <xdr:rowOff>247650</xdr:rowOff>
                  </to>
                </anchor>
              </controlPr>
            </control>
          </mc:Choice>
        </mc:AlternateContent>
        <mc:AlternateContent xmlns:mc="http://schemas.openxmlformats.org/markup-compatibility/2006">
          <mc:Choice Requires="x14">
            <control shapeId="95259" r:id="rId18" name="Option Button 27">
              <controlPr defaultSize="0" autoFill="0" autoLine="0" autoPict="0">
                <anchor moveWithCells="1">
                  <from>
                    <xdr:col>14</xdr:col>
                    <xdr:colOff>466725</xdr:colOff>
                    <xdr:row>65</xdr:row>
                    <xdr:rowOff>0</xdr:rowOff>
                  </from>
                  <to>
                    <xdr:col>16</xdr:col>
                    <xdr:colOff>466725</xdr:colOff>
                    <xdr:row>65</xdr:row>
                    <xdr:rowOff>238125</xdr:rowOff>
                  </to>
                </anchor>
              </controlPr>
            </control>
          </mc:Choice>
        </mc:AlternateContent>
        <mc:AlternateContent xmlns:mc="http://schemas.openxmlformats.org/markup-compatibility/2006">
          <mc:Choice Requires="x14">
            <control shapeId="95260" r:id="rId19" name="Group Box 28">
              <controlPr defaultSize="0" autoFill="0" autoPict="0">
                <anchor moveWithCells="1">
                  <from>
                    <xdr:col>3</xdr:col>
                    <xdr:colOff>0</xdr:colOff>
                    <xdr:row>64</xdr:row>
                    <xdr:rowOff>0</xdr:rowOff>
                  </from>
                  <to>
                    <xdr:col>22</xdr:col>
                    <xdr:colOff>0</xdr:colOff>
                    <xdr:row>65</xdr:row>
                    <xdr:rowOff>0</xdr:rowOff>
                  </to>
                </anchor>
              </controlPr>
            </control>
          </mc:Choice>
        </mc:AlternateContent>
        <mc:AlternateContent xmlns:mc="http://schemas.openxmlformats.org/markup-compatibility/2006">
          <mc:Choice Requires="x14">
            <control shapeId="95261" r:id="rId20" name="Option Button 29">
              <controlPr defaultSize="0" autoFill="0" autoLine="0" autoPict="0">
                <anchor moveWithCells="1">
                  <from>
                    <xdr:col>3</xdr:col>
                    <xdr:colOff>123825</xdr:colOff>
                    <xdr:row>64</xdr:row>
                    <xdr:rowOff>9525</xdr:rowOff>
                  </from>
                  <to>
                    <xdr:col>5</xdr:col>
                    <xdr:colOff>19050</xdr:colOff>
                    <xdr:row>64</xdr:row>
                    <xdr:rowOff>247650</xdr:rowOff>
                  </to>
                </anchor>
              </controlPr>
            </control>
          </mc:Choice>
        </mc:AlternateContent>
        <mc:AlternateContent xmlns:mc="http://schemas.openxmlformats.org/markup-compatibility/2006">
          <mc:Choice Requires="x14">
            <control shapeId="95262" r:id="rId21" name="Option Button 30">
              <controlPr defaultSize="0" autoFill="0" autoLine="0" autoPict="0">
                <anchor moveWithCells="1">
                  <from>
                    <xdr:col>5</xdr:col>
                    <xdr:colOff>0</xdr:colOff>
                    <xdr:row>64</xdr:row>
                    <xdr:rowOff>9525</xdr:rowOff>
                  </from>
                  <to>
                    <xdr:col>6</xdr:col>
                    <xdr:colOff>381000</xdr:colOff>
                    <xdr:row>64</xdr:row>
                    <xdr:rowOff>247650</xdr:rowOff>
                  </to>
                </anchor>
              </controlPr>
            </control>
          </mc:Choice>
        </mc:AlternateContent>
        <mc:AlternateContent xmlns:mc="http://schemas.openxmlformats.org/markup-compatibility/2006">
          <mc:Choice Requires="x14">
            <control shapeId="95263" r:id="rId22" name="Option Button 31">
              <controlPr defaultSize="0" autoFill="0" autoLine="0" autoPict="0">
                <anchor moveWithCells="1">
                  <from>
                    <xdr:col>6</xdr:col>
                    <xdr:colOff>361950</xdr:colOff>
                    <xdr:row>64</xdr:row>
                    <xdr:rowOff>9525</xdr:rowOff>
                  </from>
                  <to>
                    <xdr:col>8</xdr:col>
                    <xdr:colOff>257175</xdr:colOff>
                    <xdr:row>64</xdr:row>
                    <xdr:rowOff>247650</xdr:rowOff>
                  </to>
                </anchor>
              </controlPr>
            </control>
          </mc:Choice>
        </mc:AlternateContent>
        <mc:AlternateContent xmlns:mc="http://schemas.openxmlformats.org/markup-compatibility/2006">
          <mc:Choice Requires="x14">
            <control shapeId="95264" r:id="rId23" name="Option Button 32">
              <controlPr defaultSize="0" autoFill="0" autoLine="0" autoPict="0">
                <anchor moveWithCells="1">
                  <from>
                    <xdr:col>8</xdr:col>
                    <xdr:colOff>266700</xdr:colOff>
                    <xdr:row>64</xdr:row>
                    <xdr:rowOff>9525</xdr:rowOff>
                  </from>
                  <to>
                    <xdr:col>10</xdr:col>
                    <xdr:colOff>28575</xdr:colOff>
                    <xdr:row>64</xdr:row>
                    <xdr:rowOff>247650</xdr:rowOff>
                  </to>
                </anchor>
              </controlPr>
            </control>
          </mc:Choice>
        </mc:AlternateContent>
        <mc:AlternateContent xmlns:mc="http://schemas.openxmlformats.org/markup-compatibility/2006">
          <mc:Choice Requires="x14">
            <control shapeId="95265" r:id="rId24" name="Option Button 33">
              <controlPr defaultSize="0" autoFill="0" autoLine="0" autoPict="0">
                <anchor moveWithCells="1">
                  <from>
                    <xdr:col>9</xdr:col>
                    <xdr:colOff>419100</xdr:colOff>
                    <xdr:row>64</xdr:row>
                    <xdr:rowOff>9525</xdr:rowOff>
                  </from>
                  <to>
                    <xdr:col>11</xdr:col>
                    <xdr:colOff>323850</xdr:colOff>
                    <xdr:row>64</xdr:row>
                    <xdr:rowOff>247650</xdr:rowOff>
                  </to>
                </anchor>
              </controlPr>
            </control>
          </mc:Choice>
        </mc:AlternateContent>
        <mc:AlternateContent xmlns:mc="http://schemas.openxmlformats.org/markup-compatibility/2006">
          <mc:Choice Requires="x14">
            <control shapeId="95266" r:id="rId25" name="Option Button 34">
              <controlPr defaultSize="0" autoFill="0" autoLine="0" autoPict="0">
                <anchor moveWithCells="1">
                  <from>
                    <xdr:col>11</xdr:col>
                    <xdr:colOff>209550</xdr:colOff>
                    <xdr:row>64</xdr:row>
                    <xdr:rowOff>9525</xdr:rowOff>
                  </from>
                  <to>
                    <xdr:col>13</xdr:col>
                    <xdr:colOff>104775</xdr:colOff>
                    <xdr:row>64</xdr:row>
                    <xdr:rowOff>247650</xdr:rowOff>
                  </to>
                </anchor>
              </controlPr>
            </control>
          </mc:Choice>
        </mc:AlternateContent>
        <mc:AlternateContent xmlns:mc="http://schemas.openxmlformats.org/markup-compatibility/2006">
          <mc:Choice Requires="x14">
            <control shapeId="95267" r:id="rId26" name="Option Button 35">
              <controlPr defaultSize="0" autoFill="0" autoLine="0" autoPict="0">
                <anchor moveWithCells="1">
                  <from>
                    <xdr:col>13</xdr:col>
                    <xdr:colOff>104775</xdr:colOff>
                    <xdr:row>64</xdr:row>
                    <xdr:rowOff>9525</xdr:rowOff>
                  </from>
                  <to>
                    <xdr:col>15</xdr:col>
                    <xdr:colOff>0</xdr:colOff>
                    <xdr:row>64</xdr:row>
                    <xdr:rowOff>247650</xdr:rowOff>
                  </to>
                </anchor>
              </controlPr>
            </control>
          </mc:Choice>
        </mc:AlternateContent>
        <mc:AlternateContent xmlns:mc="http://schemas.openxmlformats.org/markup-compatibility/2006">
          <mc:Choice Requires="x14">
            <control shapeId="95299" r:id="rId27" name="Group Box 67">
              <controlPr defaultSize="0" autoFill="0" autoPict="0">
                <anchor moveWithCells="1">
                  <from>
                    <xdr:col>3</xdr:col>
                    <xdr:colOff>0</xdr:colOff>
                    <xdr:row>47</xdr:row>
                    <xdr:rowOff>0</xdr:rowOff>
                  </from>
                  <to>
                    <xdr:col>22</xdr:col>
                    <xdr:colOff>0</xdr:colOff>
                    <xdr:row>63</xdr:row>
                    <xdr:rowOff>0</xdr:rowOff>
                  </to>
                </anchor>
              </controlPr>
            </control>
          </mc:Choice>
        </mc:AlternateContent>
        <mc:AlternateContent xmlns:mc="http://schemas.openxmlformats.org/markup-compatibility/2006">
          <mc:Choice Requires="x14">
            <control shapeId="95300" r:id="rId28" name="Option Button 68">
              <controlPr defaultSize="0" autoFill="0" autoLine="0" autoPict="0">
                <anchor moveWithCells="1">
                  <from>
                    <xdr:col>3</xdr:col>
                    <xdr:colOff>114300</xdr:colOff>
                    <xdr:row>47</xdr:row>
                    <xdr:rowOff>9525</xdr:rowOff>
                  </from>
                  <to>
                    <xdr:col>5</xdr:col>
                    <xdr:colOff>190500</xdr:colOff>
                    <xdr:row>47</xdr:row>
                    <xdr:rowOff>247650</xdr:rowOff>
                  </to>
                </anchor>
              </controlPr>
            </control>
          </mc:Choice>
        </mc:AlternateContent>
        <mc:AlternateContent xmlns:mc="http://schemas.openxmlformats.org/markup-compatibility/2006">
          <mc:Choice Requires="x14">
            <control shapeId="95301" r:id="rId29" name="Option Button 69">
              <controlPr defaultSize="0" autoFill="0" autoLine="0" autoPict="0">
                <anchor moveWithCells="1">
                  <from>
                    <xdr:col>5</xdr:col>
                    <xdr:colOff>190500</xdr:colOff>
                    <xdr:row>47</xdr:row>
                    <xdr:rowOff>9525</xdr:rowOff>
                  </from>
                  <to>
                    <xdr:col>7</xdr:col>
                    <xdr:colOff>295275</xdr:colOff>
                    <xdr:row>47</xdr:row>
                    <xdr:rowOff>247650</xdr:rowOff>
                  </to>
                </anchor>
              </controlPr>
            </control>
          </mc:Choice>
        </mc:AlternateContent>
        <mc:AlternateContent xmlns:mc="http://schemas.openxmlformats.org/markup-compatibility/2006">
          <mc:Choice Requires="x14">
            <control shapeId="95302" r:id="rId30" name="Option Button 70">
              <controlPr defaultSize="0" autoFill="0" autoLine="0" autoPict="0">
                <anchor moveWithCells="1">
                  <from>
                    <xdr:col>7</xdr:col>
                    <xdr:colOff>333375</xdr:colOff>
                    <xdr:row>47</xdr:row>
                    <xdr:rowOff>9525</xdr:rowOff>
                  </from>
                  <to>
                    <xdr:col>9</xdr:col>
                    <xdr:colOff>85725</xdr:colOff>
                    <xdr:row>47</xdr:row>
                    <xdr:rowOff>247650</xdr:rowOff>
                  </to>
                </anchor>
              </controlPr>
            </control>
          </mc:Choice>
        </mc:AlternateContent>
        <mc:AlternateContent xmlns:mc="http://schemas.openxmlformats.org/markup-compatibility/2006">
          <mc:Choice Requires="x14">
            <control shapeId="95303" r:id="rId31" name="Option Button 71">
              <controlPr defaultSize="0" autoFill="0" autoLine="0" autoPict="0">
                <anchor moveWithCells="1">
                  <from>
                    <xdr:col>9</xdr:col>
                    <xdr:colOff>295275</xdr:colOff>
                    <xdr:row>47</xdr:row>
                    <xdr:rowOff>9525</xdr:rowOff>
                  </from>
                  <to>
                    <xdr:col>11</xdr:col>
                    <xdr:colOff>200025</xdr:colOff>
                    <xdr:row>47</xdr:row>
                    <xdr:rowOff>247650</xdr:rowOff>
                  </to>
                </anchor>
              </controlPr>
            </control>
          </mc:Choice>
        </mc:AlternateContent>
        <mc:AlternateContent xmlns:mc="http://schemas.openxmlformats.org/markup-compatibility/2006">
          <mc:Choice Requires="x14">
            <control shapeId="95304" r:id="rId32" name="Option Button 72">
              <controlPr defaultSize="0" autoFill="0" autoLine="0" autoPict="0">
                <anchor moveWithCells="1">
                  <from>
                    <xdr:col>11</xdr:col>
                    <xdr:colOff>381000</xdr:colOff>
                    <xdr:row>47</xdr:row>
                    <xdr:rowOff>9525</xdr:rowOff>
                  </from>
                  <to>
                    <xdr:col>13</xdr:col>
                    <xdr:colOff>428625</xdr:colOff>
                    <xdr:row>47</xdr:row>
                    <xdr:rowOff>247650</xdr:rowOff>
                  </to>
                </anchor>
              </controlPr>
            </control>
          </mc:Choice>
        </mc:AlternateContent>
        <mc:AlternateContent xmlns:mc="http://schemas.openxmlformats.org/markup-compatibility/2006">
          <mc:Choice Requires="x14">
            <control shapeId="95305" r:id="rId33" name="Option Button 73">
              <controlPr defaultSize="0" autoFill="0" autoLine="0" autoPict="0">
                <anchor moveWithCells="1">
                  <from>
                    <xdr:col>14</xdr:col>
                    <xdr:colOff>19050</xdr:colOff>
                    <xdr:row>47</xdr:row>
                    <xdr:rowOff>9525</xdr:rowOff>
                  </from>
                  <to>
                    <xdr:col>15</xdr:col>
                    <xdr:colOff>400050</xdr:colOff>
                    <xdr:row>47</xdr:row>
                    <xdr:rowOff>247650</xdr:rowOff>
                  </to>
                </anchor>
              </controlPr>
            </control>
          </mc:Choice>
        </mc:AlternateContent>
        <mc:AlternateContent xmlns:mc="http://schemas.openxmlformats.org/markup-compatibility/2006">
          <mc:Choice Requires="x14">
            <control shapeId="95306" r:id="rId34" name="Option Button 74">
              <controlPr defaultSize="0" autoFill="0" autoLine="0" autoPict="0">
                <anchor moveWithCells="1">
                  <from>
                    <xdr:col>3</xdr:col>
                    <xdr:colOff>123825</xdr:colOff>
                    <xdr:row>58</xdr:row>
                    <xdr:rowOff>38100</xdr:rowOff>
                  </from>
                  <to>
                    <xdr:col>5</xdr:col>
                    <xdr:colOff>142875</xdr:colOff>
                    <xdr:row>59</xdr:row>
                    <xdr:rowOff>9525</xdr:rowOff>
                  </to>
                </anchor>
              </controlPr>
            </control>
          </mc:Choice>
        </mc:AlternateContent>
        <mc:AlternateContent xmlns:mc="http://schemas.openxmlformats.org/markup-compatibility/2006">
          <mc:Choice Requires="x14">
            <control shapeId="95307" r:id="rId35" name="Option Button 75">
              <controlPr defaultSize="0" autoFill="0" autoLine="0" autoPict="0">
                <anchor moveWithCells="1">
                  <from>
                    <xdr:col>5</xdr:col>
                    <xdr:colOff>219075</xdr:colOff>
                    <xdr:row>58</xdr:row>
                    <xdr:rowOff>38100</xdr:rowOff>
                  </from>
                  <to>
                    <xdr:col>7</xdr:col>
                    <xdr:colOff>114300</xdr:colOff>
                    <xdr:row>59</xdr:row>
                    <xdr:rowOff>9525</xdr:rowOff>
                  </to>
                </anchor>
              </controlPr>
            </control>
          </mc:Choice>
        </mc:AlternateContent>
        <mc:AlternateContent xmlns:mc="http://schemas.openxmlformats.org/markup-compatibility/2006">
          <mc:Choice Requires="x14">
            <control shapeId="95308" r:id="rId36" name="Option Button 76">
              <controlPr defaultSize="0" autoFill="0" autoLine="0" autoPict="0">
                <anchor moveWithCells="1">
                  <from>
                    <xdr:col>7</xdr:col>
                    <xdr:colOff>295275</xdr:colOff>
                    <xdr:row>58</xdr:row>
                    <xdr:rowOff>38100</xdr:rowOff>
                  </from>
                  <to>
                    <xdr:col>9</xdr:col>
                    <xdr:colOff>47625</xdr:colOff>
                    <xdr:row>59</xdr:row>
                    <xdr:rowOff>9525</xdr:rowOff>
                  </to>
                </anchor>
              </controlPr>
            </control>
          </mc:Choice>
        </mc:AlternateContent>
        <mc:AlternateContent xmlns:mc="http://schemas.openxmlformats.org/markup-compatibility/2006">
          <mc:Choice Requires="x14">
            <control shapeId="95309" r:id="rId37" name="Option Button 77">
              <controlPr defaultSize="0" autoFill="0" autoLine="0" autoPict="0">
                <anchor moveWithCells="1">
                  <from>
                    <xdr:col>3</xdr:col>
                    <xdr:colOff>114300</xdr:colOff>
                    <xdr:row>52</xdr:row>
                    <xdr:rowOff>247650</xdr:rowOff>
                  </from>
                  <to>
                    <xdr:col>5</xdr:col>
                    <xdr:colOff>161925</xdr:colOff>
                    <xdr:row>53</xdr:row>
                    <xdr:rowOff>219075</xdr:rowOff>
                  </to>
                </anchor>
              </controlPr>
            </control>
          </mc:Choice>
        </mc:AlternateContent>
        <mc:AlternateContent xmlns:mc="http://schemas.openxmlformats.org/markup-compatibility/2006">
          <mc:Choice Requires="x14">
            <control shapeId="95310" r:id="rId38" name="Option Button 78">
              <controlPr defaultSize="0" autoFill="0" autoLine="0" autoPict="0">
                <anchor moveWithCells="1">
                  <from>
                    <xdr:col>5</xdr:col>
                    <xdr:colOff>209550</xdr:colOff>
                    <xdr:row>52</xdr:row>
                    <xdr:rowOff>247650</xdr:rowOff>
                  </from>
                  <to>
                    <xdr:col>7</xdr:col>
                    <xdr:colOff>142875</xdr:colOff>
                    <xdr:row>53</xdr:row>
                    <xdr:rowOff>219075</xdr:rowOff>
                  </to>
                </anchor>
              </controlPr>
            </control>
          </mc:Choice>
        </mc:AlternateContent>
        <mc:AlternateContent xmlns:mc="http://schemas.openxmlformats.org/markup-compatibility/2006">
          <mc:Choice Requires="x14">
            <control shapeId="95311" r:id="rId39" name="Option Button 79">
              <controlPr defaultSize="0" autoFill="0" autoLine="0" autoPict="0">
                <anchor moveWithCells="1">
                  <from>
                    <xdr:col>7</xdr:col>
                    <xdr:colOff>238125</xdr:colOff>
                    <xdr:row>52</xdr:row>
                    <xdr:rowOff>247650</xdr:rowOff>
                  </from>
                  <to>
                    <xdr:col>9</xdr:col>
                    <xdr:colOff>257175</xdr:colOff>
                    <xdr:row>53</xdr:row>
                    <xdr:rowOff>219075</xdr:rowOff>
                  </to>
                </anchor>
              </controlPr>
            </control>
          </mc:Choice>
        </mc:AlternateContent>
        <mc:AlternateContent xmlns:mc="http://schemas.openxmlformats.org/markup-compatibility/2006">
          <mc:Choice Requires="x14">
            <control shapeId="95312" r:id="rId40" name="Option Button 80">
              <controlPr defaultSize="0" autoFill="0" autoLine="0" autoPict="0">
                <anchor moveWithCells="1">
                  <from>
                    <xdr:col>9</xdr:col>
                    <xdr:colOff>266700</xdr:colOff>
                    <xdr:row>52</xdr:row>
                    <xdr:rowOff>247650</xdr:rowOff>
                  </from>
                  <to>
                    <xdr:col>11</xdr:col>
                    <xdr:colOff>342900</xdr:colOff>
                    <xdr:row>53</xdr:row>
                    <xdr:rowOff>219075</xdr:rowOff>
                  </to>
                </anchor>
              </controlPr>
            </control>
          </mc:Choice>
        </mc:AlternateContent>
        <mc:AlternateContent xmlns:mc="http://schemas.openxmlformats.org/markup-compatibility/2006">
          <mc:Choice Requires="x14">
            <control shapeId="95313" r:id="rId41" name="Option Button 81">
              <controlPr defaultSize="0" autoFill="0" autoLine="0" autoPict="0">
                <anchor moveWithCells="1">
                  <from>
                    <xdr:col>11</xdr:col>
                    <xdr:colOff>352425</xdr:colOff>
                    <xdr:row>52</xdr:row>
                    <xdr:rowOff>247650</xdr:rowOff>
                  </from>
                  <to>
                    <xdr:col>13</xdr:col>
                    <xdr:colOff>447675</xdr:colOff>
                    <xdr:row>53</xdr:row>
                    <xdr:rowOff>219075</xdr:rowOff>
                  </to>
                </anchor>
              </controlPr>
            </control>
          </mc:Choice>
        </mc:AlternateContent>
        <mc:AlternateContent xmlns:mc="http://schemas.openxmlformats.org/markup-compatibility/2006">
          <mc:Choice Requires="x14">
            <control shapeId="95314" r:id="rId42" name="Option Button 82">
              <controlPr defaultSize="0" autoFill="0" autoLine="0" autoPict="0">
                <anchor moveWithCells="1">
                  <from>
                    <xdr:col>9</xdr:col>
                    <xdr:colOff>228600</xdr:colOff>
                    <xdr:row>58</xdr:row>
                    <xdr:rowOff>28575</xdr:rowOff>
                  </from>
                  <to>
                    <xdr:col>11</xdr:col>
                    <xdr:colOff>323850</xdr:colOff>
                    <xdr:row>59</xdr:row>
                    <xdr:rowOff>0</xdr:rowOff>
                  </to>
                </anchor>
              </controlPr>
            </control>
          </mc:Choice>
        </mc:AlternateContent>
        <mc:AlternateContent xmlns:mc="http://schemas.openxmlformats.org/markup-compatibility/2006">
          <mc:Choice Requires="x14">
            <control shapeId="95315" r:id="rId43" name="Option Button 83">
              <controlPr defaultSize="0" autoFill="0" autoLine="0" autoPict="0">
                <anchor moveWithCells="1">
                  <from>
                    <xdr:col>16</xdr:col>
                    <xdr:colOff>66675</xdr:colOff>
                    <xdr:row>47</xdr:row>
                    <xdr:rowOff>0</xdr:rowOff>
                  </from>
                  <to>
                    <xdr:col>18</xdr:col>
                    <xdr:colOff>0</xdr:colOff>
                    <xdr:row>47</xdr:row>
                    <xdr:rowOff>238125</xdr:rowOff>
                  </to>
                </anchor>
              </controlPr>
            </control>
          </mc:Choice>
        </mc:AlternateContent>
        <mc:AlternateContent xmlns:mc="http://schemas.openxmlformats.org/markup-compatibility/2006">
          <mc:Choice Requires="x14">
            <control shapeId="95367" r:id="rId44" name="Group Box 135">
              <controlPr defaultSize="0" autoFill="0" autoPict="0">
                <anchor moveWithCells="1">
                  <from>
                    <xdr:col>3</xdr:col>
                    <xdr:colOff>0</xdr:colOff>
                    <xdr:row>69</xdr:row>
                    <xdr:rowOff>266700</xdr:rowOff>
                  </from>
                  <to>
                    <xdr:col>12</xdr:col>
                    <xdr:colOff>0</xdr:colOff>
                    <xdr:row>82</xdr:row>
                    <xdr:rowOff>0</xdr:rowOff>
                  </to>
                </anchor>
              </controlPr>
            </control>
          </mc:Choice>
        </mc:AlternateContent>
        <mc:AlternateContent xmlns:mc="http://schemas.openxmlformats.org/markup-compatibility/2006">
          <mc:Choice Requires="x14">
            <control shapeId="95368" r:id="rId45" name="Option Button 136">
              <controlPr defaultSize="0" autoFill="0" autoLine="0" autoPict="0">
                <anchor moveWithCells="1">
                  <from>
                    <xdr:col>3</xdr:col>
                    <xdr:colOff>85725</xdr:colOff>
                    <xdr:row>70</xdr:row>
                    <xdr:rowOff>57150</xdr:rowOff>
                  </from>
                  <to>
                    <xdr:col>4</xdr:col>
                    <xdr:colOff>361950</xdr:colOff>
                    <xdr:row>71</xdr:row>
                    <xdr:rowOff>28575</xdr:rowOff>
                  </to>
                </anchor>
              </controlPr>
            </control>
          </mc:Choice>
        </mc:AlternateContent>
        <mc:AlternateContent xmlns:mc="http://schemas.openxmlformats.org/markup-compatibility/2006">
          <mc:Choice Requires="x14">
            <control shapeId="95369" r:id="rId46" name="Option Button 137">
              <controlPr defaultSize="0" autoFill="0" autoLine="0" autoPict="0">
                <anchor moveWithCells="1">
                  <from>
                    <xdr:col>6</xdr:col>
                    <xdr:colOff>66675</xdr:colOff>
                    <xdr:row>70</xdr:row>
                    <xdr:rowOff>57150</xdr:rowOff>
                  </from>
                  <to>
                    <xdr:col>8</xdr:col>
                    <xdr:colOff>352425</xdr:colOff>
                    <xdr:row>71</xdr:row>
                    <xdr:rowOff>28575</xdr:rowOff>
                  </to>
                </anchor>
              </controlPr>
            </control>
          </mc:Choice>
        </mc:AlternateContent>
        <mc:AlternateContent xmlns:mc="http://schemas.openxmlformats.org/markup-compatibility/2006">
          <mc:Choice Requires="x14">
            <control shapeId="95370" r:id="rId47" name="Option Button 138">
              <controlPr defaultSize="0" autoFill="0" autoLine="0" autoPict="0">
                <anchor moveWithCells="1">
                  <from>
                    <xdr:col>8</xdr:col>
                    <xdr:colOff>542925</xdr:colOff>
                    <xdr:row>70</xdr:row>
                    <xdr:rowOff>57150</xdr:rowOff>
                  </from>
                  <to>
                    <xdr:col>11</xdr:col>
                    <xdr:colOff>209550</xdr:colOff>
                    <xdr:row>71</xdr:row>
                    <xdr:rowOff>28575</xdr:rowOff>
                  </to>
                </anchor>
              </controlPr>
            </control>
          </mc:Choice>
        </mc:AlternateContent>
        <mc:AlternateContent xmlns:mc="http://schemas.openxmlformats.org/markup-compatibility/2006">
          <mc:Choice Requires="x14">
            <control shapeId="95371" r:id="rId48" name="Option Button 139">
              <controlPr defaultSize="0" autoFill="0" autoLine="0" autoPict="0">
                <anchor moveWithCells="1">
                  <from>
                    <xdr:col>3</xdr:col>
                    <xdr:colOff>85725</xdr:colOff>
                    <xdr:row>74</xdr:row>
                    <xdr:rowOff>28575</xdr:rowOff>
                  </from>
                  <to>
                    <xdr:col>5</xdr:col>
                    <xdr:colOff>371475</xdr:colOff>
                    <xdr:row>75</xdr:row>
                    <xdr:rowOff>0</xdr:rowOff>
                  </to>
                </anchor>
              </controlPr>
            </control>
          </mc:Choice>
        </mc:AlternateContent>
        <mc:AlternateContent xmlns:mc="http://schemas.openxmlformats.org/markup-compatibility/2006">
          <mc:Choice Requires="x14">
            <control shapeId="95372" r:id="rId49" name="Option Button 140">
              <controlPr defaultSize="0" autoFill="0" autoLine="0" autoPict="0">
                <anchor moveWithCells="1">
                  <from>
                    <xdr:col>6</xdr:col>
                    <xdr:colOff>57150</xdr:colOff>
                    <xdr:row>74</xdr:row>
                    <xdr:rowOff>28575</xdr:rowOff>
                  </from>
                  <to>
                    <xdr:col>8</xdr:col>
                    <xdr:colOff>342900</xdr:colOff>
                    <xdr:row>75</xdr:row>
                    <xdr:rowOff>0</xdr:rowOff>
                  </to>
                </anchor>
              </controlPr>
            </control>
          </mc:Choice>
        </mc:AlternateContent>
        <mc:AlternateContent xmlns:mc="http://schemas.openxmlformats.org/markup-compatibility/2006">
          <mc:Choice Requires="x14">
            <control shapeId="95373" r:id="rId50" name="Option Button 141">
              <controlPr defaultSize="0" autoFill="0" autoLine="0" autoPict="0">
                <anchor moveWithCells="1">
                  <from>
                    <xdr:col>8</xdr:col>
                    <xdr:colOff>552450</xdr:colOff>
                    <xdr:row>74</xdr:row>
                    <xdr:rowOff>28575</xdr:rowOff>
                  </from>
                  <to>
                    <xdr:col>11</xdr:col>
                    <xdr:colOff>323850</xdr:colOff>
                    <xdr:row>75</xdr:row>
                    <xdr:rowOff>0</xdr:rowOff>
                  </to>
                </anchor>
              </controlPr>
            </control>
          </mc:Choice>
        </mc:AlternateContent>
        <mc:AlternateContent xmlns:mc="http://schemas.openxmlformats.org/markup-compatibility/2006">
          <mc:Choice Requires="x14">
            <control shapeId="95374" r:id="rId51" name="Option Button 142">
              <controlPr defaultSize="0" autoFill="0" autoLine="0" autoPict="0">
                <anchor moveWithCells="1">
                  <from>
                    <xdr:col>3</xdr:col>
                    <xdr:colOff>85725</xdr:colOff>
                    <xdr:row>78</xdr:row>
                    <xdr:rowOff>38100</xdr:rowOff>
                  </from>
                  <to>
                    <xdr:col>5</xdr:col>
                    <xdr:colOff>476250</xdr:colOff>
                    <xdr:row>79</xdr:row>
                    <xdr:rowOff>9525</xdr:rowOff>
                  </to>
                </anchor>
              </controlPr>
            </control>
          </mc:Choice>
        </mc:AlternateContent>
        <mc:AlternateContent xmlns:mc="http://schemas.openxmlformats.org/markup-compatibility/2006">
          <mc:Choice Requires="x14">
            <control shapeId="95281" r:id="rId52" name="Group Box 49">
              <controlPr defaultSize="0" autoFill="0" autoPict="0">
                <anchor moveWithCells="1">
                  <from>
                    <xdr:col>3</xdr:col>
                    <xdr:colOff>0</xdr:colOff>
                    <xdr:row>36</xdr:row>
                    <xdr:rowOff>0</xdr:rowOff>
                  </from>
                  <to>
                    <xdr:col>8</xdr:col>
                    <xdr:colOff>0</xdr:colOff>
                    <xdr:row>37</xdr:row>
                    <xdr:rowOff>0</xdr:rowOff>
                  </to>
                </anchor>
              </controlPr>
            </control>
          </mc:Choice>
        </mc:AlternateContent>
        <mc:AlternateContent xmlns:mc="http://schemas.openxmlformats.org/markup-compatibility/2006">
          <mc:Choice Requires="x14">
            <control shapeId="95282" r:id="rId53" name="Option Button 50">
              <controlPr defaultSize="0" autoFill="0" autoLine="0" autoPict="0">
                <anchor moveWithCells="1">
                  <from>
                    <xdr:col>3</xdr:col>
                    <xdr:colOff>114300</xdr:colOff>
                    <xdr:row>36</xdr:row>
                    <xdr:rowOff>9525</xdr:rowOff>
                  </from>
                  <to>
                    <xdr:col>5</xdr:col>
                    <xdr:colOff>295275</xdr:colOff>
                    <xdr:row>36</xdr:row>
                    <xdr:rowOff>247650</xdr:rowOff>
                  </to>
                </anchor>
              </controlPr>
            </control>
          </mc:Choice>
        </mc:AlternateContent>
        <mc:AlternateContent xmlns:mc="http://schemas.openxmlformats.org/markup-compatibility/2006">
          <mc:Choice Requires="x14">
            <control shapeId="95283" r:id="rId54" name="Option Button 51">
              <controlPr defaultSize="0" autoFill="0" autoLine="0" autoPict="0">
                <anchor moveWithCells="1">
                  <from>
                    <xdr:col>5</xdr:col>
                    <xdr:colOff>304800</xdr:colOff>
                    <xdr:row>36</xdr:row>
                    <xdr:rowOff>9525</xdr:rowOff>
                  </from>
                  <to>
                    <xdr:col>7</xdr:col>
                    <xdr:colOff>304800</xdr:colOff>
                    <xdr:row>36</xdr:row>
                    <xdr:rowOff>247650</xdr:rowOff>
                  </to>
                </anchor>
              </controlPr>
            </control>
          </mc:Choice>
        </mc:AlternateContent>
        <mc:AlternateContent xmlns:mc="http://schemas.openxmlformats.org/markup-compatibility/2006">
          <mc:Choice Requires="x14">
            <control shapeId="95284" r:id="rId55" name="Group Box 52">
              <controlPr defaultSize="0" autoFill="0" autoPict="0">
                <anchor moveWithCells="1">
                  <from>
                    <xdr:col>3</xdr:col>
                    <xdr:colOff>0</xdr:colOff>
                    <xdr:row>37</xdr:row>
                    <xdr:rowOff>0</xdr:rowOff>
                  </from>
                  <to>
                    <xdr:col>8</xdr:col>
                    <xdr:colOff>0</xdr:colOff>
                    <xdr:row>38</xdr:row>
                    <xdr:rowOff>0</xdr:rowOff>
                  </to>
                </anchor>
              </controlPr>
            </control>
          </mc:Choice>
        </mc:AlternateContent>
        <mc:AlternateContent xmlns:mc="http://schemas.openxmlformats.org/markup-compatibility/2006">
          <mc:Choice Requires="x14">
            <control shapeId="95285" r:id="rId56" name="Option Button 53">
              <controlPr defaultSize="0" autoFill="0" autoLine="0" autoPict="0">
                <anchor moveWithCells="1">
                  <from>
                    <xdr:col>3</xdr:col>
                    <xdr:colOff>114300</xdr:colOff>
                    <xdr:row>37</xdr:row>
                    <xdr:rowOff>9525</xdr:rowOff>
                  </from>
                  <to>
                    <xdr:col>5</xdr:col>
                    <xdr:colOff>266700</xdr:colOff>
                    <xdr:row>37</xdr:row>
                    <xdr:rowOff>247650</xdr:rowOff>
                  </to>
                </anchor>
              </controlPr>
            </control>
          </mc:Choice>
        </mc:AlternateContent>
        <mc:AlternateContent xmlns:mc="http://schemas.openxmlformats.org/markup-compatibility/2006">
          <mc:Choice Requires="x14">
            <control shapeId="95286" r:id="rId57" name="Option Button 54">
              <controlPr defaultSize="0" autoFill="0" autoLine="0" autoPict="0">
                <anchor moveWithCells="1">
                  <from>
                    <xdr:col>5</xdr:col>
                    <xdr:colOff>304800</xdr:colOff>
                    <xdr:row>37</xdr:row>
                    <xdr:rowOff>9525</xdr:rowOff>
                  </from>
                  <to>
                    <xdr:col>7</xdr:col>
                    <xdr:colOff>304800</xdr:colOff>
                    <xdr:row>37</xdr:row>
                    <xdr:rowOff>247650</xdr:rowOff>
                  </to>
                </anchor>
              </controlPr>
            </control>
          </mc:Choice>
        </mc:AlternateContent>
        <mc:AlternateContent xmlns:mc="http://schemas.openxmlformats.org/markup-compatibility/2006">
          <mc:Choice Requires="x14">
            <control shapeId="95287" r:id="rId58" name="Group Box 55">
              <controlPr defaultSize="0" autoFill="0" autoPict="0">
                <anchor moveWithCells="1">
                  <from>
                    <xdr:col>3</xdr:col>
                    <xdr:colOff>0</xdr:colOff>
                    <xdr:row>38</xdr:row>
                    <xdr:rowOff>0</xdr:rowOff>
                  </from>
                  <to>
                    <xdr:col>8</xdr:col>
                    <xdr:colOff>0</xdr:colOff>
                    <xdr:row>39</xdr:row>
                    <xdr:rowOff>0</xdr:rowOff>
                  </to>
                </anchor>
              </controlPr>
            </control>
          </mc:Choice>
        </mc:AlternateContent>
        <mc:AlternateContent xmlns:mc="http://schemas.openxmlformats.org/markup-compatibility/2006">
          <mc:Choice Requires="x14">
            <control shapeId="95288" r:id="rId59" name="Option Button 56">
              <controlPr defaultSize="0" autoFill="0" autoLine="0" autoPict="0">
                <anchor moveWithCells="1">
                  <from>
                    <xdr:col>3</xdr:col>
                    <xdr:colOff>114300</xdr:colOff>
                    <xdr:row>38</xdr:row>
                    <xdr:rowOff>9525</xdr:rowOff>
                  </from>
                  <to>
                    <xdr:col>5</xdr:col>
                    <xdr:colOff>285750</xdr:colOff>
                    <xdr:row>38</xdr:row>
                    <xdr:rowOff>247650</xdr:rowOff>
                  </to>
                </anchor>
              </controlPr>
            </control>
          </mc:Choice>
        </mc:AlternateContent>
        <mc:AlternateContent xmlns:mc="http://schemas.openxmlformats.org/markup-compatibility/2006">
          <mc:Choice Requires="x14">
            <control shapeId="95289" r:id="rId60" name="Option Button 57">
              <controlPr defaultSize="0" autoFill="0" autoLine="0" autoPict="0">
                <anchor moveWithCells="1">
                  <from>
                    <xdr:col>5</xdr:col>
                    <xdr:colOff>304800</xdr:colOff>
                    <xdr:row>38</xdr:row>
                    <xdr:rowOff>9525</xdr:rowOff>
                  </from>
                  <to>
                    <xdr:col>7</xdr:col>
                    <xdr:colOff>361950</xdr:colOff>
                    <xdr:row>38</xdr:row>
                    <xdr:rowOff>247650</xdr:rowOff>
                  </to>
                </anchor>
              </controlPr>
            </control>
          </mc:Choice>
        </mc:AlternateContent>
        <mc:AlternateContent xmlns:mc="http://schemas.openxmlformats.org/markup-compatibility/2006">
          <mc:Choice Requires="x14">
            <control shapeId="95238" r:id="rId61" name="Group Box 6">
              <controlPr defaultSize="0" autoFill="0" autoPict="0">
                <anchor moveWithCells="1">
                  <from>
                    <xdr:col>14</xdr:col>
                    <xdr:colOff>0</xdr:colOff>
                    <xdr:row>9</xdr:row>
                    <xdr:rowOff>0</xdr:rowOff>
                  </from>
                  <to>
                    <xdr:col>22</xdr:col>
                    <xdr:colOff>0</xdr:colOff>
                    <xdr:row>12</xdr:row>
                    <xdr:rowOff>0</xdr:rowOff>
                  </to>
                </anchor>
              </controlPr>
            </control>
          </mc:Choice>
        </mc:AlternateContent>
        <mc:AlternateContent xmlns:mc="http://schemas.openxmlformats.org/markup-compatibility/2006">
          <mc:Choice Requires="x14">
            <control shapeId="95239" r:id="rId62" name="Option Button 7">
              <controlPr defaultSize="0" autoFill="0" autoLine="0" autoPict="0">
                <anchor moveWithCells="1">
                  <from>
                    <xdr:col>14</xdr:col>
                    <xdr:colOff>104775</xdr:colOff>
                    <xdr:row>9</xdr:row>
                    <xdr:rowOff>28575</xdr:rowOff>
                  </from>
                  <to>
                    <xdr:col>16</xdr:col>
                    <xdr:colOff>0</xdr:colOff>
                    <xdr:row>10</xdr:row>
                    <xdr:rowOff>0</xdr:rowOff>
                  </to>
                </anchor>
              </controlPr>
            </control>
          </mc:Choice>
        </mc:AlternateContent>
        <mc:AlternateContent xmlns:mc="http://schemas.openxmlformats.org/markup-compatibility/2006">
          <mc:Choice Requires="x14">
            <control shapeId="95240" r:id="rId63" name="Option Button 8">
              <controlPr defaultSize="0" autoFill="0" autoLine="0" autoPict="0">
                <anchor moveWithCells="1">
                  <from>
                    <xdr:col>16</xdr:col>
                    <xdr:colOff>0</xdr:colOff>
                    <xdr:row>9</xdr:row>
                    <xdr:rowOff>28575</xdr:rowOff>
                  </from>
                  <to>
                    <xdr:col>18</xdr:col>
                    <xdr:colOff>0</xdr:colOff>
                    <xdr:row>10</xdr:row>
                    <xdr:rowOff>0</xdr:rowOff>
                  </to>
                </anchor>
              </controlPr>
            </control>
          </mc:Choice>
        </mc:AlternateContent>
        <mc:AlternateContent xmlns:mc="http://schemas.openxmlformats.org/markup-compatibility/2006">
          <mc:Choice Requires="x14">
            <control shapeId="95241" r:id="rId64" name="Option Button 9">
              <controlPr defaultSize="0" autoFill="0" autoLine="0" autoPict="0">
                <anchor moveWithCells="1">
                  <from>
                    <xdr:col>18</xdr:col>
                    <xdr:colOff>190500</xdr:colOff>
                    <xdr:row>9</xdr:row>
                    <xdr:rowOff>28575</xdr:rowOff>
                  </from>
                  <to>
                    <xdr:col>20</xdr:col>
                    <xdr:colOff>85725</xdr:colOff>
                    <xdr:row>10</xdr:row>
                    <xdr:rowOff>0</xdr:rowOff>
                  </to>
                </anchor>
              </controlPr>
            </control>
          </mc:Choice>
        </mc:AlternateContent>
        <mc:AlternateContent xmlns:mc="http://schemas.openxmlformats.org/markup-compatibility/2006">
          <mc:Choice Requires="x14">
            <control shapeId="95242" r:id="rId65" name="Option Button 10">
              <controlPr defaultSize="0" autoFill="0" autoLine="0" autoPict="0">
                <anchor moveWithCells="1">
                  <from>
                    <xdr:col>16</xdr:col>
                    <xdr:colOff>0</xdr:colOff>
                    <xdr:row>10</xdr:row>
                    <xdr:rowOff>19050</xdr:rowOff>
                  </from>
                  <to>
                    <xdr:col>17</xdr:col>
                    <xdr:colOff>381000</xdr:colOff>
                    <xdr:row>10</xdr:row>
                    <xdr:rowOff>257175</xdr:rowOff>
                  </to>
                </anchor>
              </controlPr>
            </control>
          </mc:Choice>
        </mc:AlternateContent>
        <mc:AlternateContent xmlns:mc="http://schemas.openxmlformats.org/markup-compatibility/2006">
          <mc:Choice Requires="x14">
            <control shapeId="95243" r:id="rId66" name="Option Button 11">
              <controlPr defaultSize="0" autoFill="0" autoLine="0" autoPict="0">
                <anchor moveWithCells="1">
                  <from>
                    <xdr:col>14</xdr:col>
                    <xdr:colOff>114300</xdr:colOff>
                    <xdr:row>10</xdr:row>
                    <xdr:rowOff>19050</xdr:rowOff>
                  </from>
                  <to>
                    <xdr:col>16</xdr:col>
                    <xdr:colOff>9525</xdr:colOff>
                    <xdr:row>10</xdr:row>
                    <xdr:rowOff>257175</xdr:rowOff>
                  </to>
                </anchor>
              </controlPr>
            </control>
          </mc:Choice>
        </mc:AlternateContent>
        <mc:AlternateContent xmlns:mc="http://schemas.openxmlformats.org/markup-compatibility/2006">
          <mc:Choice Requires="x14">
            <control shapeId="95244" r:id="rId67" name="Option Button 12">
              <controlPr defaultSize="0" autoFill="0" autoLine="0" autoPict="0">
                <anchor moveWithCells="1">
                  <from>
                    <xdr:col>18</xdr:col>
                    <xdr:colOff>190500</xdr:colOff>
                    <xdr:row>10</xdr:row>
                    <xdr:rowOff>19050</xdr:rowOff>
                  </from>
                  <to>
                    <xdr:col>20</xdr:col>
                    <xdr:colOff>85725</xdr:colOff>
                    <xdr:row>10</xdr:row>
                    <xdr:rowOff>257175</xdr:rowOff>
                  </to>
                </anchor>
              </controlPr>
            </control>
          </mc:Choice>
        </mc:AlternateContent>
        <mc:AlternateContent xmlns:mc="http://schemas.openxmlformats.org/markup-compatibility/2006">
          <mc:Choice Requires="x14">
            <control shapeId="95245" r:id="rId68" name="Option Button 13">
              <controlPr defaultSize="0" autoFill="0" autoLine="0" autoPict="0">
                <anchor moveWithCells="1">
                  <from>
                    <xdr:col>14</xdr:col>
                    <xdr:colOff>114300</xdr:colOff>
                    <xdr:row>11</xdr:row>
                    <xdr:rowOff>9525</xdr:rowOff>
                  </from>
                  <to>
                    <xdr:col>15</xdr:col>
                    <xdr:colOff>352425</xdr:colOff>
                    <xdr:row>11</xdr:row>
                    <xdr:rowOff>247650</xdr:rowOff>
                  </to>
                </anchor>
              </controlPr>
            </control>
          </mc:Choice>
        </mc:AlternateContent>
        <mc:AlternateContent xmlns:mc="http://schemas.openxmlformats.org/markup-compatibility/2006">
          <mc:Choice Requires="x14">
            <control shapeId="95295" r:id="rId69" name="Group Box 63">
              <controlPr defaultSize="0" autoFill="0" autoPict="0">
                <anchor moveWithCells="1">
                  <from>
                    <xdr:col>3</xdr:col>
                    <xdr:colOff>0</xdr:colOff>
                    <xdr:row>26</xdr:row>
                    <xdr:rowOff>0</xdr:rowOff>
                  </from>
                  <to>
                    <xdr:col>11</xdr:col>
                    <xdr:colOff>0</xdr:colOff>
                    <xdr:row>27</xdr:row>
                    <xdr:rowOff>0</xdr:rowOff>
                  </to>
                </anchor>
              </controlPr>
            </control>
          </mc:Choice>
        </mc:AlternateContent>
        <mc:AlternateContent xmlns:mc="http://schemas.openxmlformats.org/markup-compatibility/2006">
          <mc:Choice Requires="x14">
            <control shapeId="95296" r:id="rId70" name="Option Button 64">
              <controlPr defaultSize="0" autoFill="0" autoLine="0" autoPict="0">
                <anchor moveWithCells="1">
                  <from>
                    <xdr:col>3</xdr:col>
                    <xdr:colOff>104775</xdr:colOff>
                    <xdr:row>26</xdr:row>
                    <xdr:rowOff>9525</xdr:rowOff>
                  </from>
                  <to>
                    <xdr:col>5</xdr:col>
                    <xdr:colOff>0</xdr:colOff>
                    <xdr:row>26</xdr:row>
                    <xdr:rowOff>247650</xdr:rowOff>
                  </to>
                </anchor>
              </controlPr>
            </control>
          </mc:Choice>
        </mc:AlternateContent>
        <mc:AlternateContent xmlns:mc="http://schemas.openxmlformats.org/markup-compatibility/2006">
          <mc:Choice Requires="x14">
            <control shapeId="95297" r:id="rId71" name="Option Button 65">
              <controlPr defaultSize="0" autoFill="0" autoLine="0" autoPict="0">
                <anchor moveWithCells="1">
                  <from>
                    <xdr:col>5</xdr:col>
                    <xdr:colOff>228600</xdr:colOff>
                    <xdr:row>26</xdr:row>
                    <xdr:rowOff>9525</xdr:rowOff>
                  </from>
                  <to>
                    <xdr:col>10</xdr:col>
                    <xdr:colOff>428625</xdr:colOff>
                    <xdr:row>26</xdr:row>
                    <xdr:rowOff>247650</xdr:rowOff>
                  </to>
                </anchor>
              </controlPr>
            </control>
          </mc:Choice>
        </mc:AlternateContent>
        <mc:AlternateContent xmlns:mc="http://schemas.openxmlformats.org/markup-compatibility/2006">
          <mc:Choice Requires="x14">
            <control shapeId="95290" r:id="rId72" name="Group Box 58">
              <controlPr defaultSize="0" autoFill="0" autoPict="0">
                <anchor moveWithCells="1">
                  <from>
                    <xdr:col>3</xdr:col>
                    <xdr:colOff>0</xdr:colOff>
                    <xdr:row>22</xdr:row>
                    <xdr:rowOff>0</xdr:rowOff>
                  </from>
                  <to>
                    <xdr:col>11</xdr:col>
                    <xdr:colOff>0</xdr:colOff>
                    <xdr:row>24</xdr:row>
                    <xdr:rowOff>0</xdr:rowOff>
                  </to>
                </anchor>
              </controlPr>
            </control>
          </mc:Choice>
        </mc:AlternateContent>
        <mc:AlternateContent xmlns:mc="http://schemas.openxmlformats.org/markup-compatibility/2006">
          <mc:Choice Requires="x14">
            <control shapeId="95291" r:id="rId73" name="Option Button 59">
              <controlPr defaultSize="0" autoFill="0" autoLine="0" autoPict="0">
                <anchor moveWithCells="1">
                  <from>
                    <xdr:col>3</xdr:col>
                    <xdr:colOff>114300</xdr:colOff>
                    <xdr:row>22</xdr:row>
                    <xdr:rowOff>9525</xdr:rowOff>
                  </from>
                  <to>
                    <xdr:col>5</xdr:col>
                    <xdr:colOff>9525</xdr:colOff>
                    <xdr:row>22</xdr:row>
                    <xdr:rowOff>247650</xdr:rowOff>
                  </to>
                </anchor>
              </controlPr>
            </control>
          </mc:Choice>
        </mc:AlternateContent>
        <mc:AlternateContent xmlns:mc="http://schemas.openxmlformats.org/markup-compatibility/2006">
          <mc:Choice Requires="x14">
            <control shapeId="95292" r:id="rId74" name="Option Button 60">
              <controlPr defaultSize="0" autoFill="0" autoLine="0" autoPict="0">
                <anchor moveWithCells="1">
                  <from>
                    <xdr:col>6</xdr:col>
                    <xdr:colOff>219075</xdr:colOff>
                    <xdr:row>22</xdr:row>
                    <xdr:rowOff>9525</xdr:rowOff>
                  </from>
                  <to>
                    <xdr:col>8</xdr:col>
                    <xdr:colOff>114300</xdr:colOff>
                    <xdr:row>22</xdr:row>
                    <xdr:rowOff>247650</xdr:rowOff>
                  </to>
                </anchor>
              </controlPr>
            </control>
          </mc:Choice>
        </mc:AlternateContent>
        <mc:AlternateContent xmlns:mc="http://schemas.openxmlformats.org/markup-compatibility/2006">
          <mc:Choice Requires="x14">
            <control shapeId="95293" r:id="rId75" name="Option Button 61">
              <controlPr defaultSize="0" autoFill="0" autoLine="0" autoPict="0">
                <anchor moveWithCells="1">
                  <from>
                    <xdr:col>3</xdr:col>
                    <xdr:colOff>114300</xdr:colOff>
                    <xdr:row>23</xdr:row>
                    <xdr:rowOff>9525</xdr:rowOff>
                  </from>
                  <to>
                    <xdr:col>5</xdr:col>
                    <xdr:colOff>257175</xdr:colOff>
                    <xdr:row>23</xdr:row>
                    <xdr:rowOff>247650</xdr:rowOff>
                  </to>
                </anchor>
              </controlPr>
            </control>
          </mc:Choice>
        </mc:AlternateContent>
        <mc:AlternateContent xmlns:mc="http://schemas.openxmlformats.org/markup-compatibility/2006">
          <mc:Choice Requires="x14">
            <control shapeId="95294" r:id="rId76" name="Option Button 62">
              <controlPr defaultSize="0" autoFill="0" autoLine="0" autoPict="0">
                <anchor moveWithCells="1">
                  <from>
                    <xdr:col>6</xdr:col>
                    <xdr:colOff>219075</xdr:colOff>
                    <xdr:row>23</xdr:row>
                    <xdr:rowOff>9525</xdr:rowOff>
                  </from>
                  <to>
                    <xdr:col>8</xdr:col>
                    <xdr:colOff>114300</xdr:colOff>
                    <xdr:row>23</xdr:row>
                    <xdr:rowOff>247650</xdr:rowOff>
                  </to>
                </anchor>
              </controlPr>
            </control>
          </mc:Choice>
        </mc:AlternateContent>
        <mc:AlternateContent xmlns:mc="http://schemas.openxmlformats.org/markup-compatibility/2006">
          <mc:Choice Requires="x14">
            <control shapeId="95375" r:id="rId77" name="Group Box 143">
              <controlPr defaultSize="0" autoFill="0" autoPict="0">
                <anchor moveWithCells="1">
                  <from>
                    <xdr:col>15</xdr:col>
                    <xdr:colOff>0</xdr:colOff>
                    <xdr:row>71</xdr:row>
                    <xdr:rowOff>0</xdr:rowOff>
                  </from>
                  <to>
                    <xdr:col>22</xdr:col>
                    <xdr:colOff>0</xdr:colOff>
                    <xdr:row>75</xdr:row>
                    <xdr:rowOff>0</xdr:rowOff>
                  </to>
                </anchor>
              </controlPr>
            </control>
          </mc:Choice>
        </mc:AlternateContent>
        <mc:AlternateContent xmlns:mc="http://schemas.openxmlformats.org/markup-compatibility/2006">
          <mc:Choice Requires="x14">
            <control shapeId="95376" r:id="rId78" name="Option Button 144">
              <controlPr defaultSize="0" autoFill="0" autoLine="0" autoPict="0">
                <anchor moveWithCells="1">
                  <from>
                    <xdr:col>15</xdr:col>
                    <xdr:colOff>104775</xdr:colOff>
                    <xdr:row>71</xdr:row>
                    <xdr:rowOff>38100</xdr:rowOff>
                  </from>
                  <to>
                    <xdr:col>18</xdr:col>
                    <xdr:colOff>0</xdr:colOff>
                    <xdr:row>72</xdr:row>
                    <xdr:rowOff>9525</xdr:rowOff>
                  </to>
                </anchor>
              </controlPr>
            </control>
          </mc:Choice>
        </mc:AlternateContent>
        <mc:AlternateContent xmlns:mc="http://schemas.openxmlformats.org/markup-compatibility/2006">
          <mc:Choice Requires="x14">
            <control shapeId="95377" r:id="rId79" name="Option Button 145">
              <controlPr defaultSize="0" autoFill="0" autoLine="0" autoPict="0">
                <anchor moveWithCells="1">
                  <from>
                    <xdr:col>18</xdr:col>
                    <xdr:colOff>57150</xdr:colOff>
                    <xdr:row>71</xdr:row>
                    <xdr:rowOff>38100</xdr:rowOff>
                  </from>
                  <to>
                    <xdr:col>21</xdr:col>
                    <xdr:colOff>57150</xdr:colOff>
                    <xdr:row>72</xdr:row>
                    <xdr:rowOff>9525</xdr:rowOff>
                  </to>
                </anchor>
              </controlPr>
            </control>
          </mc:Choice>
        </mc:AlternateContent>
        <mc:AlternateContent xmlns:mc="http://schemas.openxmlformats.org/markup-compatibility/2006">
          <mc:Choice Requires="x14">
            <control shapeId="95379" r:id="rId80" name="Group Box 147">
              <controlPr defaultSize="0" autoFill="0" autoPict="0">
                <anchor moveWithCells="1">
                  <from>
                    <xdr:col>15</xdr:col>
                    <xdr:colOff>0</xdr:colOff>
                    <xdr:row>78</xdr:row>
                    <xdr:rowOff>0</xdr:rowOff>
                  </from>
                  <to>
                    <xdr:col>22</xdr:col>
                    <xdr:colOff>0</xdr:colOff>
                    <xdr:row>79</xdr:row>
                    <xdr:rowOff>0</xdr:rowOff>
                  </to>
                </anchor>
              </controlPr>
            </control>
          </mc:Choice>
        </mc:AlternateContent>
        <mc:AlternateContent xmlns:mc="http://schemas.openxmlformats.org/markup-compatibility/2006">
          <mc:Choice Requires="x14">
            <control shapeId="95380" r:id="rId81" name="Option Button 148">
              <controlPr defaultSize="0" autoFill="0" autoLine="0" autoPict="0">
                <anchor moveWithCells="1">
                  <from>
                    <xdr:col>15</xdr:col>
                    <xdr:colOff>104775</xdr:colOff>
                    <xdr:row>78</xdr:row>
                    <xdr:rowOff>19050</xdr:rowOff>
                  </from>
                  <to>
                    <xdr:col>17</xdr:col>
                    <xdr:colOff>0</xdr:colOff>
                    <xdr:row>78</xdr:row>
                    <xdr:rowOff>257175</xdr:rowOff>
                  </to>
                </anchor>
              </controlPr>
            </control>
          </mc:Choice>
        </mc:AlternateContent>
        <mc:AlternateContent xmlns:mc="http://schemas.openxmlformats.org/markup-compatibility/2006">
          <mc:Choice Requires="x14">
            <control shapeId="95382" r:id="rId82" name="Group Box 150">
              <controlPr defaultSize="0" autoFill="0" autoPict="0">
                <anchor moveWithCells="1">
                  <from>
                    <xdr:col>15</xdr:col>
                    <xdr:colOff>0</xdr:colOff>
                    <xdr:row>75</xdr:row>
                    <xdr:rowOff>0</xdr:rowOff>
                  </from>
                  <to>
                    <xdr:col>22</xdr:col>
                    <xdr:colOff>0</xdr:colOff>
                    <xdr:row>78</xdr:row>
                    <xdr:rowOff>0</xdr:rowOff>
                  </to>
                </anchor>
              </controlPr>
            </control>
          </mc:Choice>
        </mc:AlternateContent>
        <mc:AlternateContent xmlns:mc="http://schemas.openxmlformats.org/markup-compatibility/2006">
          <mc:Choice Requires="x14">
            <control shapeId="95383" r:id="rId83" name="Option Button 151">
              <controlPr defaultSize="0" autoFill="0" autoLine="0" autoPict="0">
                <anchor moveWithCells="1">
                  <from>
                    <xdr:col>15</xdr:col>
                    <xdr:colOff>104775</xdr:colOff>
                    <xdr:row>75</xdr:row>
                    <xdr:rowOff>9525</xdr:rowOff>
                  </from>
                  <to>
                    <xdr:col>17</xdr:col>
                    <xdr:colOff>0</xdr:colOff>
                    <xdr:row>75</xdr:row>
                    <xdr:rowOff>247650</xdr:rowOff>
                  </to>
                </anchor>
              </controlPr>
            </control>
          </mc:Choice>
        </mc:AlternateContent>
        <mc:AlternateContent xmlns:mc="http://schemas.openxmlformats.org/markup-compatibility/2006">
          <mc:Choice Requires="x14">
            <control shapeId="95384" r:id="rId84" name="Option Button 152">
              <controlPr defaultSize="0" autoFill="0" autoLine="0" autoPict="0">
                <anchor moveWithCells="1">
                  <from>
                    <xdr:col>17</xdr:col>
                    <xdr:colOff>47625</xdr:colOff>
                    <xdr:row>75</xdr:row>
                    <xdr:rowOff>9525</xdr:rowOff>
                  </from>
                  <to>
                    <xdr:col>19</xdr:col>
                    <xdr:colOff>190500</xdr:colOff>
                    <xdr:row>75</xdr:row>
                    <xdr:rowOff>247650</xdr:rowOff>
                  </to>
                </anchor>
              </controlPr>
            </control>
          </mc:Choice>
        </mc:AlternateContent>
        <mc:AlternateContent xmlns:mc="http://schemas.openxmlformats.org/markup-compatibility/2006">
          <mc:Choice Requires="x14">
            <control shapeId="95385" r:id="rId85" name="Option Button 153">
              <controlPr defaultSize="0" autoFill="0" autoLine="0" autoPict="0">
                <anchor moveWithCells="1">
                  <from>
                    <xdr:col>20</xdr:col>
                    <xdr:colOff>19050</xdr:colOff>
                    <xdr:row>75</xdr:row>
                    <xdr:rowOff>9525</xdr:rowOff>
                  </from>
                  <to>
                    <xdr:col>21</xdr:col>
                    <xdr:colOff>400050</xdr:colOff>
                    <xdr:row>75</xdr:row>
                    <xdr:rowOff>247650</xdr:rowOff>
                  </to>
                </anchor>
              </controlPr>
            </control>
          </mc:Choice>
        </mc:AlternateContent>
        <mc:AlternateContent xmlns:mc="http://schemas.openxmlformats.org/markup-compatibility/2006">
          <mc:Choice Requires="x14">
            <control shapeId="95386" r:id="rId86" name="Option Button 154">
              <controlPr defaultSize="0" autoFill="0" autoLine="0" autoPict="0">
                <anchor moveWithCells="1">
                  <from>
                    <xdr:col>15</xdr:col>
                    <xdr:colOff>104775</xdr:colOff>
                    <xdr:row>76</xdr:row>
                    <xdr:rowOff>9525</xdr:rowOff>
                  </from>
                  <to>
                    <xdr:col>17</xdr:col>
                    <xdr:colOff>0</xdr:colOff>
                    <xdr:row>76</xdr:row>
                    <xdr:rowOff>247650</xdr:rowOff>
                  </to>
                </anchor>
              </controlPr>
            </control>
          </mc:Choice>
        </mc:AlternateContent>
        <mc:AlternateContent xmlns:mc="http://schemas.openxmlformats.org/markup-compatibility/2006">
          <mc:Choice Requires="x14">
            <control shapeId="95387" r:id="rId87" name="Option Button 155">
              <controlPr defaultSize="0" autoFill="0" autoLine="0" autoPict="0">
                <anchor moveWithCells="1">
                  <from>
                    <xdr:col>17</xdr:col>
                    <xdr:colOff>47625</xdr:colOff>
                    <xdr:row>76</xdr:row>
                    <xdr:rowOff>9525</xdr:rowOff>
                  </from>
                  <to>
                    <xdr:col>18</xdr:col>
                    <xdr:colOff>428625</xdr:colOff>
                    <xdr:row>76</xdr:row>
                    <xdr:rowOff>247650</xdr:rowOff>
                  </to>
                </anchor>
              </controlPr>
            </control>
          </mc:Choice>
        </mc:AlternateContent>
        <mc:AlternateContent xmlns:mc="http://schemas.openxmlformats.org/markup-compatibility/2006">
          <mc:Choice Requires="x14">
            <control shapeId="95388" r:id="rId88" name="Option Button 156">
              <controlPr defaultSize="0" autoFill="0" autoLine="0" autoPict="0">
                <anchor moveWithCells="1">
                  <from>
                    <xdr:col>15</xdr:col>
                    <xdr:colOff>104775</xdr:colOff>
                    <xdr:row>77</xdr:row>
                    <xdr:rowOff>0</xdr:rowOff>
                  </from>
                  <to>
                    <xdr:col>16</xdr:col>
                    <xdr:colOff>190500</xdr:colOff>
                    <xdr:row>77</xdr:row>
                    <xdr:rowOff>238125</xdr:rowOff>
                  </to>
                </anchor>
              </controlPr>
            </control>
          </mc:Choice>
        </mc:AlternateContent>
        <mc:AlternateContent xmlns:mc="http://schemas.openxmlformats.org/markup-compatibility/2006">
          <mc:Choice Requires="x14">
            <control shapeId="95389" r:id="rId89" name="Option Button 157">
              <controlPr defaultSize="0" autoFill="0" autoLine="0" autoPict="0">
                <anchor moveWithCells="1">
                  <from>
                    <xdr:col>20</xdr:col>
                    <xdr:colOff>19050</xdr:colOff>
                    <xdr:row>76</xdr:row>
                    <xdr:rowOff>9525</xdr:rowOff>
                  </from>
                  <to>
                    <xdr:col>21</xdr:col>
                    <xdr:colOff>466725</xdr:colOff>
                    <xdr:row>76</xdr:row>
                    <xdr:rowOff>247650</xdr:rowOff>
                  </to>
                </anchor>
              </controlPr>
            </control>
          </mc:Choice>
        </mc:AlternateContent>
        <mc:AlternateContent xmlns:mc="http://schemas.openxmlformats.org/markup-compatibility/2006">
          <mc:Choice Requires="x14">
            <control shapeId="95392" r:id="rId90" name="Option Button 160">
              <controlPr defaultSize="0" autoFill="0" autoLine="0" autoPict="0">
                <anchor moveWithCells="1">
                  <from>
                    <xdr:col>17</xdr:col>
                    <xdr:colOff>76200</xdr:colOff>
                    <xdr:row>78</xdr:row>
                    <xdr:rowOff>19050</xdr:rowOff>
                  </from>
                  <to>
                    <xdr:col>21</xdr:col>
                    <xdr:colOff>342900</xdr:colOff>
                    <xdr:row>78</xdr:row>
                    <xdr:rowOff>257175</xdr:rowOff>
                  </to>
                </anchor>
              </controlPr>
            </control>
          </mc:Choice>
        </mc:AlternateContent>
        <mc:AlternateContent xmlns:mc="http://schemas.openxmlformats.org/markup-compatibility/2006">
          <mc:Choice Requires="x14">
            <control shapeId="95234" r:id="rId91" name="Group Box 2">
              <controlPr defaultSize="0" autoFill="0" autoPict="0">
                <anchor moveWithCells="1">
                  <from>
                    <xdr:col>3</xdr:col>
                    <xdr:colOff>0</xdr:colOff>
                    <xdr:row>86</xdr:row>
                    <xdr:rowOff>0</xdr:rowOff>
                  </from>
                  <to>
                    <xdr:col>9</xdr:col>
                    <xdr:colOff>0</xdr:colOff>
                    <xdr:row>89</xdr:row>
                    <xdr:rowOff>0</xdr:rowOff>
                  </to>
                </anchor>
              </controlPr>
            </control>
          </mc:Choice>
        </mc:AlternateContent>
        <mc:AlternateContent xmlns:mc="http://schemas.openxmlformats.org/markup-compatibility/2006">
          <mc:Choice Requires="x14">
            <control shapeId="95235" r:id="rId92" name="Option Button 3">
              <controlPr defaultSize="0" autoFill="0" autoLine="0" autoPict="0">
                <anchor moveWithCells="1">
                  <from>
                    <xdr:col>3</xdr:col>
                    <xdr:colOff>76200</xdr:colOff>
                    <xdr:row>86</xdr:row>
                    <xdr:rowOff>47625</xdr:rowOff>
                  </from>
                  <to>
                    <xdr:col>4</xdr:col>
                    <xdr:colOff>419100</xdr:colOff>
                    <xdr:row>87</xdr:row>
                    <xdr:rowOff>19050</xdr:rowOff>
                  </to>
                </anchor>
              </controlPr>
            </control>
          </mc:Choice>
        </mc:AlternateContent>
        <mc:AlternateContent xmlns:mc="http://schemas.openxmlformats.org/markup-compatibility/2006">
          <mc:Choice Requires="x14">
            <control shapeId="95390" r:id="rId93" name="Option Button 158">
              <controlPr defaultSize="0" autoFill="0" autoLine="0" autoPict="0">
                <anchor moveWithCells="1">
                  <from>
                    <xdr:col>3</xdr:col>
                    <xdr:colOff>76200</xdr:colOff>
                    <xdr:row>87</xdr:row>
                    <xdr:rowOff>9525</xdr:rowOff>
                  </from>
                  <to>
                    <xdr:col>8</xdr:col>
                    <xdr:colOff>542925</xdr:colOff>
                    <xdr:row>87</xdr:row>
                    <xdr:rowOff>247650</xdr:rowOff>
                  </to>
                </anchor>
              </controlPr>
            </control>
          </mc:Choice>
        </mc:AlternateContent>
        <mc:AlternateContent xmlns:mc="http://schemas.openxmlformats.org/markup-compatibility/2006">
          <mc:Choice Requires="x14">
            <control shapeId="95391" r:id="rId94" name="Option Button 159">
              <controlPr defaultSize="0" autoFill="0" autoLine="0" autoPict="0">
                <anchor moveWithCells="1">
                  <from>
                    <xdr:col>3</xdr:col>
                    <xdr:colOff>76200</xdr:colOff>
                    <xdr:row>87</xdr:row>
                    <xdr:rowOff>247650</xdr:rowOff>
                  </from>
                  <to>
                    <xdr:col>8</xdr:col>
                    <xdr:colOff>542925</xdr:colOff>
                    <xdr:row>88</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F08A0-CD65-4E0F-9FA8-0E3A75963F9B}">
  <sheetPr codeName="Sheet2">
    <tabColor theme="5" tint="-0.249977111117893"/>
  </sheetPr>
  <dimension ref="B1:AL110"/>
  <sheetViews>
    <sheetView workbookViewId="0">
      <selection activeCell="D63" sqref="D63:F63"/>
    </sheetView>
  </sheetViews>
  <sheetFormatPr defaultColWidth="2.5" defaultRowHeight="21" customHeight="1"/>
  <cols>
    <col min="1" max="1" width="6.625" style="62" customWidth="1"/>
    <col min="2" max="2" width="2.25" style="62" customWidth="1"/>
    <col min="3" max="3" width="13.25" style="62" customWidth="1"/>
    <col min="4" max="21" width="7.875" style="62" customWidth="1"/>
    <col min="22" max="22" width="3.125" style="62" customWidth="1"/>
    <col min="23" max="23" width="2.25" style="62" customWidth="1"/>
    <col min="24" max="24" width="12.5" style="62" bestFit="1" customWidth="1"/>
    <col min="25" max="25" width="6.625" style="356" hidden="1" customWidth="1"/>
    <col min="26" max="26" width="31.75" style="468" customWidth="1"/>
    <col min="27" max="27" width="31.25" style="358" customWidth="1"/>
    <col min="28" max="28" width="2.25" style="62" customWidth="1"/>
    <col min="29" max="16384" width="2.5" style="62"/>
  </cols>
  <sheetData>
    <row r="1" spans="2:38" ht="40.5" customHeight="1">
      <c r="B1" s="221" t="s">
        <v>1763</v>
      </c>
      <c r="C1" s="431"/>
      <c r="D1" s="431"/>
      <c r="V1" s="442" t="s">
        <v>1768</v>
      </c>
      <c r="X1" s="221" t="s">
        <v>1661</v>
      </c>
      <c r="Y1" s="240"/>
      <c r="Z1" s="358" t="s">
        <v>1667</v>
      </c>
      <c r="AA1" s="62"/>
    </row>
    <row r="2" spans="2:38" ht="21" customHeight="1">
      <c r="B2" s="71"/>
      <c r="C2" s="71"/>
      <c r="D2" s="71"/>
      <c r="E2" s="71"/>
      <c r="F2" s="71"/>
      <c r="G2" s="71"/>
      <c r="H2" s="71"/>
      <c r="I2" s="71"/>
      <c r="J2" s="71"/>
      <c r="K2" s="71"/>
      <c r="L2" s="71"/>
      <c r="M2" s="71"/>
      <c r="N2" s="71"/>
      <c r="O2" s="71"/>
      <c r="P2" s="71"/>
      <c r="Q2" s="71"/>
      <c r="R2" s="71"/>
      <c r="S2" s="71"/>
      <c r="T2" s="71"/>
      <c r="U2" s="71"/>
      <c r="V2" s="356"/>
      <c r="W2" s="356"/>
      <c r="X2" s="357" t="s">
        <v>1593</v>
      </c>
      <c r="Y2" s="351">
        <v>0</v>
      </c>
      <c r="Z2" s="467" t="e">
        <f>CHOOSE(Y2,"クレジット","事前振込","請求書（メール）","請求書（郵送）")</f>
        <v>#VALUE!</v>
      </c>
      <c r="AA2" s="220"/>
    </row>
    <row r="3" spans="2:38" ht="21" customHeight="1">
      <c r="B3" s="71"/>
      <c r="C3" s="66" t="s">
        <v>229</v>
      </c>
      <c r="D3" s="704" t="s">
        <v>1319</v>
      </c>
      <c r="E3" s="704"/>
      <c r="F3" s="704"/>
      <c r="G3" s="704"/>
      <c r="H3" s="704"/>
      <c r="I3" s="704"/>
      <c r="J3" s="704"/>
      <c r="K3" s="705"/>
      <c r="L3" s="66" t="s">
        <v>11</v>
      </c>
      <c r="M3" s="71"/>
      <c r="N3" s="71"/>
      <c r="O3" s="71"/>
      <c r="P3" s="71"/>
      <c r="Q3" s="71"/>
      <c r="R3" s="71"/>
      <c r="S3" s="71"/>
      <c r="T3" s="71"/>
      <c r="U3" s="71"/>
      <c r="V3" s="356"/>
      <c r="W3" s="356"/>
      <c r="X3" s="357" t="s">
        <v>1662</v>
      </c>
      <c r="Y3" s="351"/>
      <c r="Z3" s="467" t="e">
        <f>CHOOSE(Y3,"担当様宛","担当様以外")</f>
        <v>#VALUE!</v>
      </c>
      <c r="AA3" s="220"/>
    </row>
    <row r="4" spans="2:38" ht="21" customHeight="1">
      <c r="B4" s="71"/>
      <c r="C4" s="59" t="s">
        <v>5</v>
      </c>
      <c r="D4" s="551"/>
      <c r="E4" s="552"/>
      <c r="F4" s="552"/>
      <c r="G4" s="552"/>
      <c r="H4" s="552"/>
      <c r="I4" s="552"/>
      <c r="J4" s="552"/>
      <c r="K4" s="444"/>
      <c r="L4" s="706" t="s">
        <v>5</v>
      </c>
      <c r="M4" s="707"/>
      <c r="N4" s="551"/>
      <c r="O4" s="552"/>
      <c r="P4" s="552"/>
      <c r="Q4" s="552"/>
      <c r="R4" s="552"/>
      <c r="S4" s="552"/>
      <c r="T4" s="552"/>
      <c r="U4" s="444"/>
      <c r="V4" s="356"/>
      <c r="W4" s="356"/>
      <c r="X4" s="357" t="s">
        <v>0</v>
      </c>
      <c r="Y4" s="351"/>
      <c r="Z4" s="467" t="e">
        <f>CHOOSE(Y4,"お祝い","ご移転お祝い","ご就任お祝い","上場お祝い","ご開店お祝い","お誕生日","その他")</f>
        <v>#VALUE!</v>
      </c>
      <c r="AA4" s="220"/>
    </row>
    <row r="5" spans="2:38" ht="21" customHeight="1">
      <c r="B5" s="71"/>
      <c r="C5" s="60" t="s">
        <v>1282</v>
      </c>
      <c r="D5" s="554"/>
      <c r="E5" s="555"/>
      <c r="F5" s="555"/>
      <c r="G5" s="555"/>
      <c r="H5" s="555"/>
      <c r="I5" s="555"/>
      <c r="J5" s="555"/>
      <c r="K5" s="444"/>
      <c r="L5" s="702" t="s">
        <v>1282</v>
      </c>
      <c r="M5" s="703"/>
      <c r="N5" s="554"/>
      <c r="O5" s="555"/>
      <c r="P5" s="555"/>
      <c r="Q5" s="555"/>
      <c r="R5" s="555"/>
      <c r="S5" s="555"/>
      <c r="T5" s="555"/>
      <c r="U5" s="444"/>
      <c r="V5" s="356"/>
      <c r="W5" s="356"/>
      <c r="X5" s="357" t="s">
        <v>1607</v>
      </c>
      <c r="Y5" s="351"/>
      <c r="Z5" s="467" t="e">
        <f>CHOOSE(Y5,"白","色あり希望")</f>
        <v>#VALUE!</v>
      </c>
      <c r="AA5" s="220"/>
    </row>
    <row r="6" spans="2:38" ht="21" customHeight="1">
      <c r="B6" s="71"/>
      <c r="C6" s="60" t="s">
        <v>6</v>
      </c>
      <c r="D6" s="557"/>
      <c r="E6" s="558"/>
      <c r="F6" s="558"/>
      <c r="G6" s="558"/>
      <c r="H6" s="558"/>
      <c r="I6" s="558"/>
      <c r="J6" s="558"/>
      <c r="K6" s="445"/>
      <c r="L6" s="702" t="s">
        <v>6</v>
      </c>
      <c r="M6" s="703"/>
      <c r="N6" s="557"/>
      <c r="O6" s="558"/>
      <c r="P6" s="558"/>
      <c r="Q6" s="558"/>
      <c r="R6" s="558"/>
      <c r="S6" s="558"/>
      <c r="T6" s="558"/>
      <c r="U6" s="445"/>
      <c r="V6" s="356"/>
      <c r="W6" s="356"/>
      <c r="X6" s="357" t="s">
        <v>97</v>
      </c>
      <c r="Y6" s="351"/>
      <c r="Z6" s="467" t="e">
        <f>CHOOSE(Y6,"大輪胡蝶蘭（5本立ち／75輪） 55,000円","大輪胡蝶蘭（5本立ち／65輪） 49,500円","大輪胡蝶蘭（3本立ち／50輪） 41,800円","大輪胡蝶蘭（3本立ち／45輪） 33,000円","大輪胡蝶蘭（3本立ち／39輪） 27,500円","大輪胡蝶蘭（3本立ち／33輪） 22,000円","大輪胡蝶蘭（2本立ち／20輪） 20,900円","ミディ胡蝶蘭（5本立ち／50輪） 25,300円","ミディ胡蝶蘭（3本立ち／42輪）16,500円","ミディ胡蝶蘭（3本立ち／33輪）14,300円")</f>
        <v>#VALUE!</v>
      </c>
      <c r="AA6" s="220"/>
    </row>
    <row r="7" spans="2:38" ht="21" customHeight="1">
      <c r="B7" s="71"/>
      <c r="C7" s="60" t="s">
        <v>30</v>
      </c>
      <c r="D7" s="560"/>
      <c r="E7" s="561"/>
      <c r="F7" s="561"/>
      <c r="G7" s="561"/>
      <c r="H7" s="561"/>
      <c r="I7" s="561"/>
      <c r="J7" s="561"/>
      <c r="K7" s="433"/>
      <c r="L7" s="702" t="s">
        <v>30</v>
      </c>
      <c r="M7" s="703"/>
      <c r="N7" s="560"/>
      <c r="O7" s="561"/>
      <c r="P7" s="561"/>
      <c r="Q7" s="561"/>
      <c r="R7" s="561"/>
      <c r="S7" s="561"/>
      <c r="T7" s="561"/>
      <c r="U7" s="433"/>
      <c r="V7" s="356"/>
      <c r="W7" s="356"/>
      <c r="X7" s="357" t="s">
        <v>1252</v>
      </c>
      <c r="Y7" s="351"/>
      <c r="Z7" s="467" t="e">
        <f>CHOOSE(Y7,"エナジー","エレガント","シック","スタイリッシュ","華やか","ゴージャス")</f>
        <v>#VALUE!</v>
      </c>
      <c r="AA7" s="220"/>
      <c r="AB7" s="63"/>
      <c r="AC7" s="63"/>
      <c r="AD7" s="63"/>
      <c r="AE7" s="63"/>
      <c r="AF7" s="63"/>
      <c r="AG7" s="63"/>
      <c r="AH7" s="63"/>
      <c r="AI7" s="63"/>
      <c r="AJ7" s="63"/>
      <c r="AK7" s="63"/>
      <c r="AL7" s="63"/>
    </row>
    <row r="8" spans="2:38" ht="21" customHeight="1">
      <c r="B8" s="71"/>
      <c r="C8" s="60" t="s">
        <v>7</v>
      </c>
      <c r="D8" s="554"/>
      <c r="E8" s="555"/>
      <c r="F8" s="555"/>
      <c r="G8" s="555"/>
      <c r="H8" s="555"/>
      <c r="I8" s="555"/>
      <c r="J8" s="555"/>
      <c r="K8" s="444"/>
      <c r="L8" s="702" t="s">
        <v>7</v>
      </c>
      <c r="M8" s="703"/>
      <c r="N8" s="554"/>
      <c r="O8" s="555"/>
      <c r="P8" s="555"/>
      <c r="Q8" s="555"/>
      <c r="R8" s="555"/>
      <c r="S8" s="555"/>
      <c r="T8" s="555"/>
      <c r="U8" s="444"/>
      <c r="V8" s="356"/>
      <c r="W8" s="356"/>
      <c r="X8" s="357" t="s">
        <v>249</v>
      </c>
      <c r="Y8" s="351"/>
      <c r="Z8" s="467" t="e">
        <f>CHOOSE(Y8,"送り主名のみ","お届け先も入れる","その他")</f>
        <v>#VALUE!</v>
      </c>
      <c r="AA8" s="62"/>
    </row>
    <row r="9" spans="2:38" ht="21" customHeight="1">
      <c r="B9" s="432"/>
      <c r="C9" s="436" t="s">
        <v>31</v>
      </c>
      <c r="D9" s="563"/>
      <c r="E9" s="564"/>
      <c r="F9" s="564"/>
      <c r="G9" s="564"/>
      <c r="H9" s="564"/>
      <c r="I9" s="564"/>
      <c r="J9" s="564"/>
      <c r="K9" s="433"/>
      <c r="L9" s="702" t="s">
        <v>31</v>
      </c>
      <c r="M9" s="703"/>
      <c r="N9" s="563"/>
      <c r="O9" s="564"/>
      <c r="P9" s="564"/>
      <c r="Q9" s="564"/>
      <c r="R9" s="564"/>
      <c r="S9" s="564"/>
      <c r="T9" s="564"/>
      <c r="U9" s="433"/>
      <c r="V9" s="356"/>
      <c r="W9" s="356"/>
      <c r="X9" s="357" t="s">
        <v>248</v>
      </c>
      <c r="Y9" s="351"/>
      <c r="Z9" s="467" t="e">
        <f>CHOOSE(Y9,"御祝","Congratulations!","祝 御移転","祝 御就任","祝 御開店","祝 御開業","その他")</f>
        <v>#VALUE!</v>
      </c>
      <c r="AA9" s="343"/>
    </row>
    <row r="10" spans="2:38" ht="21" customHeight="1">
      <c r="B10" s="71"/>
      <c r="C10" s="71"/>
      <c r="D10" s="71"/>
      <c r="E10" s="71"/>
      <c r="F10" s="71"/>
      <c r="G10" s="71"/>
      <c r="H10" s="71"/>
      <c r="I10" s="71"/>
      <c r="J10" s="71"/>
      <c r="K10" s="71"/>
      <c r="L10" s="702" t="s">
        <v>0</v>
      </c>
      <c r="M10" s="703"/>
      <c r="N10" s="418"/>
      <c r="O10" s="419"/>
      <c r="P10" s="419"/>
      <c r="Q10" s="419"/>
      <c r="R10" s="419"/>
      <c r="S10" s="419"/>
      <c r="T10" s="419"/>
      <c r="U10" s="433"/>
      <c r="V10" s="356"/>
      <c r="W10" s="356"/>
      <c r="X10" s="357" t="s">
        <v>1592</v>
      </c>
      <c r="Y10" s="351"/>
      <c r="Z10" s="467" t="e">
        <f>CHOOSE(Y10,"ロゴ不要","ロゴを入れる")</f>
        <v>#VALUE!</v>
      </c>
      <c r="AA10" s="343"/>
    </row>
    <row r="11" spans="2:38" ht="21" customHeight="1">
      <c r="B11" s="71"/>
      <c r="C11" s="66" t="s">
        <v>256</v>
      </c>
      <c r="D11" s="71"/>
      <c r="E11" s="71"/>
      <c r="F11" s="71"/>
      <c r="G11" s="71"/>
      <c r="H11" s="71"/>
      <c r="I11" s="71"/>
      <c r="J11" s="71"/>
      <c r="K11" s="71"/>
      <c r="L11" s="702"/>
      <c r="M11" s="703"/>
      <c r="N11" s="416"/>
      <c r="O11" s="421"/>
      <c r="P11" s="421"/>
      <c r="Q11" s="421"/>
      <c r="R11" s="421"/>
      <c r="S11" s="421"/>
      <c r="T11" s="421"/>
      <c r="U11" s="433"/>
      <c r="V11" s="356"/>
      <c r="W11" s="356"/>
      <c r="X11" s="357" t="s">
        <v>17</v>
      </c>
      <c r="Y11" s="351"/>
      <c r="Z11" s="467" t="e">
        <f>CHOOSE(Y11,"不要","代筆依頼","お客様用意")</f>
        <v>#VALUE!</v>
      </c>
      <c r="AA11" s="343"/>
    </row>
    <row r="12" spans="2:38" ht="21" customHeight="1">
      <c r="B12" s="71"/>
      <c r="C12" s="59" t="s">
        <v>1283</v>
      </c>
      <c r="D12" s="551"/>
      <c r="E12" s="552"/>
      <c r="F12" s="552"/>
      <c r="G12" s="552"/>
      <c r="H12" s="552"/>
      <c r="I12" s="552"/>
      <c r="J12" s="552"/>
      <c r="K12" s="444"/>
      <c r="L12" s="732"/>
      <c r="M12" s="733"/>
      <c r="N12" s="405"/>
      <c r="O12" s="406" t="s">
        <v>1750</v>
      </c>
      <c r="P12" s="656"/>
      <c r="Q12" s="656"/>
      <c r="R12" s="656"/>
      <c r="S12" s="656"/>
      <c r="T12" s="453" t="s">
        <v>1756</v>
      </c>
      <c r="U12" s="452"/>
      <c r="V12" s="356"/>
      <c r="W12" s="356"/>
      <c r="X12" s="466"/>
      <c r="AA12" s="343"/>
    </row>
    <row r="13" spans="2:38" ht="21" customHeight="1">
      <c r="B13" s="71"/>
      <c r="C13" s="60" t="s">
        <v>6</v>
      </c>
      <c r="D13" s="557"/>
      <c r="E13" s="558"/>
      <c r="F13" s="558"/>
      <c r="G13" s="558"/>
      <c r="H13" s="558"/>
      <c r="I13" s="558"/>
      <c r="J13" s="558"/>
      <c r="K13" s="445"/>
      <c r="L13" s="71"/>
      <c r="M13" s="71"/>
      <c r="N13" s="71"/>
      <c r="O13" s="71"/>
      <c r="P13" s="71"/>
      <c r="Q13" s="71"/>
      <c r="R13" s="71"/>
      <c r="S13" s="71"/>
      <c r="T13" s="71"/>
      <c r="U13" s="71"/>
      <c r="V13" s="356"/>
      <c r="W13" s="356"/>
      <c r="AA13" s="343"/>
    </row>
    <row r="14" spans="2:38" ht="21" customHeight="1">
      <c r="B14" s="71"/>
      <c r="C14" s="60" t="s">
        <v>4</v>
      </c>
      <c r="D14" s="560"/>
      <c r="E14" s="561"/>
      <c r="F14" s="561"/>
      <c r="G14" s="561"/>
      <c r="H14" s="561"/>
      <c r="I14" s="561"/>
      <c r="J14" s="561"/>
      <c r="K14" s="433"/>
      <c r="L14" s="66" t="s">
        <v>1528</v>
      </c>
      <c r="M14" s="71"/>
      <c r="N14" s="71"/>
      <c r="O14" s="71"/>
      <c r="P14" s="71"/>
      <c r="Q14" s="71"/>
      <c r="R14" s="71"/>
      <c r="S14" s="71"/>
      <c r="T14" s="71"/>
      <c r="U14" s="71"/>
      <c r="V14" s="356"/>
      <c r="W14" s="356"/>
      <c r="AA14" s="343"/>
    </row>
    <row r="15" spans="2:38" ht="21" customHeight="1">
      <c r="B15" s="71"/>
      <c r="C15" s="436" t="s">
        <v>268</v>
      </c>
      <c r="D15" s="584"/>
      <c r="E15" s="585"/>
      <c r="F15" s="585"/>
      <c r="G15" s="585"/>
      <c r="H15" s="585"/>
      <c r="I15" s="585"/>
      <c r="J15" s="585"/>
      <c r="K15" s="444"/>
      <c r="L15" s="706" t="s">
        <v>237</v>
      </c>
      <c r="M15" s="707"/>
      <c r="N15" s="699" t="s">
        <v>1588</v>
      </c>
      <c r="O15" s="700"/>
      <c r="P15" s="700"/>
      <c r="Q15" s="700"/>
      <c r="R15" s="700"/>
      <c r="S15" s="701"/>
      <c r="T15" s="71"/>
      <c r="U15" s="71"/>
      <c r="V15" s="356"/>
      <c r="W15" s="356"/>
      <c r="AA15" s="344"/>
      <c r="AB15" s="63"/>
      <c r="AC15" s="63"/>
      <c r="AD15" s="63"/>
      <c r="AE15" s="63"/>
      <c r="AF15" s="63"/>
      <c r="AG15" s="63"/>
      <c r="AH15" s="63"/>
      <c r="AI15" s="63"/>
      <c r="AJ15" s="63"/>
      <c r="AK15" s="63"/>
      <c r="AL15" s="63"/>
    </row>
    <row r="16" spans="2:38" ht="21" customHeight="1">
      <c r="B16" s="71"/>
      <c r="C16" s="71"/>
      <c r="D16" s="71"/>
      <c r="E16" s="71"/>
      <c r="F16" s="71"/>
      <c r="G16" s="71"/>
      <c r="H16" s="71"/>
      <c r="I16" s="71"/>
      <c r="J16" s="71"/>
      <c r="K16" s="71"/>
      <c r="L16" s="732" t="s">
        <v>1550</v>
      </c>
      <c r="M16" s="733"/>
      <c r="N16" s="734" t="s">
        <v>175</v>
      </c>
      <c r="O16" s="735"/>
      <c r="P16" s="735"/>
      <c r="Q16" s="735"/>
      <c r="R16" s="735"/>
      <c r="S16" s="736"/>
      <c r="T16" s="71"/>
      <c r="U16" s="71"/>
      <c r="V16" s="356"/>
      <c r="W16" s="356"/>
      <c r="AA16" s="62"/>
    </row>
    <row r="17" spans="2:27" ht="21" customHeight="1">
      <c r="B17" s="71"/>
      <c r="C17" s="66" t="s">
        <v>1753</v>
      </c>
      <c r="D17" s="434" t="s">
        <v>1754</v>
      </c>
      <c r="E17" s="71"/>
      <c r="F17" s="71"/>
      <c r="G17" s="71"/>
      <c r="H17" s="71"/>
      <c r="I17" s="71"/>
      <c r="J17" s="71"/>
      <c r="K17" s="71"/>
      <c r="L17" s="71"/>
      <c r="M17" s="71"/>
      <c r="N17" s="71"/>
      <c r="O17" s="71"/>
      <c r="P17" s="71"/>
      <c r="Q17" s="71"/>
      <c r="R17" s="71"/>
      <c r="S17" s="71"/>
      <c r="T17" s="71"/>
      <c r="U17" s="71"/>
      <c r="V17" s="356"/>
      <c r="W17" s="356"/>
      <c r="AA17" s="62"/>
    </row>
    <row r="18" spans="2:27" ht="21" customHeight="1">
      <c r="B18" s="71"/>
      <c r="C18" s="59" t="s">
        <v>250</v>
      </c>
      <c r="D18" s="600"/>
      <c r="E18" s="601"/>
      <c r="F18" s="601"/>
      <c r="G18" s="601"/>
      <c r="H18" s="601"/>
      <c r="I18" s="601"/>
      <c r="J18" s="601"/>
      <c r="K18" s="450"/>
      <c r="L18" s="435" t="s">
        <v>1752</v>
      </c>
      <c r="M18" s="71"/>
      <c r="N18" s="71"/>
      <c r="O18" s="71"/>
      <c r="P18" s="71"/>
      <c r="Q18" s="71"/>
      <c r="R18" s="71"/>
      <c r="S18" s="71"/>
      <c r="T18" s="71"/>
      <c r="U18" s="71"/>
      <c r="V18" s="356"/>
      <c r="W18" s="356"/>
      <c r="AA18" s="62"/>
    </row>
    <row r="19" spans="2:27" ht="21" customHeight="1">
      <c r="B19" s="71"/>
      <c r="C19" s="60" t="s">
        <v>4</v>
      </c>
      <c r="D19" s="603"/>
      <c r="E19" s="604"/>
      <c r="F19" s="604"/>
      <c r="G19" s="604"/>
      <c r="H19" s="604"/>
      <c r="I19" s="604"/>
      <c r="J19" s="604"/>
      <c r="K19" s="450"/>
      <c r="L19" s="224" t="s">
        <v>1566</v>
      </c>
      <c r="M19" s="737">
        <f ca="1">TODAY()</f>
        <v>46009</v>
      </c>
      <c r="N19" s="737"/>
      <c r="O19" s="225" t="s">
        <v>1564</v>
      </c>
      <c r="P19" s="226"/>
      <c r="Q19" s="738">
        <f ca="1">M19+4</f>
        <v>46013</v>
      </c>
      <c r="R19" s="738"/>
      <c r="S19" s="225" t="s">
        <v>1567</v>
      </c>
      <c r="T19" s="225"/>
      <c r="U19" s="71"/>
      <c r="V19" s="356"/>
      <c r="W19" s="356"/>
      <c r="AA19" s="62"/>
    </row>
    <row r="20" spans="2:27" ht="21" customHeight="1">
      <c r="B20" s="71"/>
      <c r="C20" s="436" t="s">
        <v>251</v>
      </c>
      <c r="D20" s="606"/>
      <c r="E20" s="607"/>
      <c r="F20" s="607"/>
      <c r="G20" s="607"/>
      <c r="H20" s="607"/>
      <c r="I20" s="607"/>
      <c r="J20" s="607"/>
      <c r="K20" s="451"/>
      <c r="L20" s="227" t="s">
        <v>1566</v>
      </c>
      <c r="M20" s="681">
        <f ca="1">TODAY()</f>
        <v>46009</v>
      </c>
      <c r="N20" s="681"/>
      <c r="O20" s="228" t="s">
        <v>1565</v>
      </c>
      <c r="P20" s="229"/>
      <c r="Q20" s="682">
        <f ca="1">M20+5</f>
        <v>46014</v>
      </c>
      <c r="R20" s="682"/>
      <c r="S20" s="228" t="s">
        <v>1567</v>
      </c>
      <c r="T20" s="228"/>
      <c r="U20" s="71"/>
      <c r="V20" s="356"/>
      <c r="W20" s="356"/>
      <c r="AA20" s="62"/>
    </row>
    <row r="21" spans="2:27" ht="21" customHeight="1">
      <c r="B21" s="71"/>
      <c r="C21" s="71"/>
      <c r="D21" s="71"/>
      <c r="E21" s="71"/>
      <c r="F21" s="71"/>
      <c r="G21" s="71"/>
      <c r="H21" s="71"/>
      <c r="I21" s="71"/>
      <c r="J21" s="71"/>
      <c r="K21" s="71"/>
      <c r="L21" s="71"/>
      <c r="M21" s="71"/>
      <c r="N21" s="71"/>
      <c r="O21" s="71"/>
      <c r="P21" s="71"/>
      <c r="Q21" s="71"/>
      <c r="R21" s="71"/>
      <c r="S21" s="71"/>
      <c r="T21" s="71"/>
      <c r="U21" s="71"/>
      <c r="V21" s="356"/>
      <c r="W21" s="356"/>
      <c r="X21" s="356"/>
      <c r="Y21" s="240"/>
      <c r="Z21" s="358"/>
      <c r="AA21" s="62"/>
    </row>
    <row r="22" spans="2:27" ht="21" customHeight="1">
      <c r="B22" s="71"/>
      <c r="C22" s="66" t="s">
        <v>1543</v>
      </c>
      <c r="D22" s="71"/>
      <c r="E22" s="71"/>
      <c r="F22" s="71"/>
      <c r="G22" s="71"/>
      <c r="H22" s="71"/>
      <c r="I22" s="71"/>
      <c r="J22" s="71"/>
      <c r="K22" s="71"/>
      <c r="L22" s="71"/>
      <c r="M22" s="71"/>
      <c r="N22" s="71"/>
      <c r="O22" s="71"/>
      <c r="P22" s="71"/>
      <c r="Q22" s="71"/>
      <c r="R22" s="71"/>
      <c r="S22" s="71"/>
      <c r="T22" s="71"/>
      <c r="U22" s="71"/>
      <c r="V22" s="356"/>
      <c r="W22" s="356"/>
      <c r="X22" s="356"/>
      <c r="Y22" s="241"/>
      <c r="Z22" s="359"/>
      <c r="AA22" s="62"/>
    </row>
    <row r="23" spans="2:27" ht="21" customHeight="1">
      <c r="B23" s="71"/>
      <c r="C23" s="683" t="s">
        <v>1593</v>
      </c>
      <c r="D23" s="446"/>
      <c r="E23" s="447"/>
      <c r="F23" s="447"/>
      <c r="G23" s="447"/>
      <c r="H23" s="447"/>
      <c r="I23" s="447"/>
      <c r="J23" s="447"/>
      <c r="K23" s="451"/>
      <c r="L23" s="71"/>
      <c r="M23" s="71"/>
      <c r="N23" s="71"/>
      <c r="O23" s="71"/>
      <c r="P23" s="71"/>
      <c r="Q23" s="71"/>
      <c r="R23" s="71"/>
      <c r="S23" s="71"/>
      <c r="T23" s="71"/>
      <c r="U23" s="71"/>
      <c r="V23" s="356"/>
      <c r="W23" s="356"/>
      <c r="X23" s="356"/>
      <c r="Y23" s="241"/>
      <c r="Z23" s="359"/>
      <c r="AA23" s="62"/>
    </row>
    <row r="24" spans="2:27" ht="21" customHeight="1">
      <c r="B24" s="71"/>
      <c r="C24" s="683"/>
      <c r="D24" s="448"/>
      <c r="E24" s="449"/>
      <c r="F24" s="449"/>
      <c r="G24" s="449"/>
      <c r="H24" s="449"/>
      <c r="I24" s="449"/>
      <c r="J24" s="449"/>
      <c r="K24" s="451"/>
      <c r="L24" s="71"/>
      <c r="M24" s="71"/>
      <c r="N24" s="71"/>
      <c r="O24" s="71"/>
      <c r="P24" s="71"/>
      <c r="Q24" s="71"/>
      <c r="R24" s="71"/>
      <c r="S24" s="71"/>
      <c r="T24" s="71"/>
      <c r="U24" s="71"/>
      <c r="V24" s="356"/>
      <c r="W24" s="356"/>
      <c r="X24" s="356"/>
      <c r="Y24" s="240"/>
      <c r="Z24" s="358"/>
      <c r="AA24" s="62"/>
    </row>
    <row r="25" spans="2:27" ht="21" customHeight="1">
      <c r="B25" s="71"/>
      <c r="C25" s="71"/>
      <c r="D25" s="71"/>
      <c r="E25" s="71"/>
      <c r="F25" s="71"/>
      <c r="G25" s="71"/>
      <c r="H25" s="71"/>
      <c r="I25" s="71"/>
      <c r="J25" s="71"/>
      <c r="K25" s="71"/>
      <c r="L25" s="71"/>
      <c r="M25" s="71"/>
      <c r="N25" s="71"/>
      <c r="O25" s="71"/>
      <c r="P25" s="71"/>
      <c r="Q25" s="71"/>
      <c r="R25" s="71"/>
      <c r="S25" s="71"/>
      <c r="T25" s="71"/>
      <c r="U25" s="71"/>
      <c r="V25" s="356"/>
      <c r="W25" s="356"/>
      <c r="X25" s="356"/>
      <c r="Y25" s="240"/>
      <c r="Z25" s="358"/>
      <c r="AA25" s="62"/>
    </row>
    <row r="26" spans="2:27" ht="21" customHeight="1">
      <c r="B26" s="71"/>
      <c r="C26" s="68" t="s">
        <v>1545</v>
      </c>
      <c r="D26" s="71"/>
      <c r="E26" s="71"/>
      <c r="F26" s="71"/>
      <c r="G26" s="71"/>
      <c r="H26" s="71"/>
      <c r="I26" s="71"/>
      <c r="J26" s="71"/>
      <c r="K26" s="71"/>
      <c r="L26" s="71"/>
      <c r="M26" s="71"/>
      <c r="N26" s="71"/>
      <c r="O26" s="71"/>
      <c r="P26" s="71"/>
      <c r="Q26" s="71"/>
      <c r="R26" s="71"/>
      <c r="S26" s="71"/>
      <c r="T26" s="71"/>
      <c r="U26" s="71"/>
      <c r="V26" s="356"/>
      <c r="W26" s="356"/>
      <c r="X26" s="356"/>
      <c r="Y26" s="240"/>
      <c r="Z26" s="358"/>
      <c r="AA26" s="62"/>
    </row>
    <row r="27" spans="2:27" ht="21" customHeight="1">
      <c r="B27" s="71"/>
      <c r="C27" s="438" t="s">
        <v>1563</v>
      </c>
      <c r="D27" s="411"/>
      <c r="E27" s="412"/>
      <c r="F27" s="412"/>
      <c r="G27" s="412"/>
      <c r="H27" s="412"/>
      <c r="I27" s="412"/>
      <c r="J27" s="412"/>
      <c r="K27" s="450"/>
      <c r="L27" s="71"/>
      <c r="M27" s="71"/>
      <c r="N27" s="71"/>
      <c r="O27" s="71"/>
      <c r="P27" s="71"/>
      <c r="Q27" s="71"/>
      <c r="R27" s="71"/>
      <c r="S27" s="71"/>
      <c r="T27" s="71"/>
      <c r="U27" s="71"/>
      <c r="V27" s="356"/>
      <c r="W27" s="356"/>
      <c r="X27" s="356"/>
      <c r="Y27" s="240"/>
      <c r="Z27" s="358"/>
      <c r="AA27" s="62"/>
    </row>
    <row r="28" spans="2:27" ht="21" customHeight="1">
      <c r="B28" s="71"/>
      <c r="C28" s="436" t="s">
        <v>1546</v>
      </c>
      <c r="D28" s="664"/>
      <c r="E28" s="665"/>
      <c r="F28" s="665"/>
      <c r="G28" s="665"/>
      <c r="H28" s="665"/>
      <c r="I28" s="665"/>
      <c r="J28" s="665"/>
      <c r="K28" s="450"/>
      <c r="L28" s="71"/>
      <c r="M28" s="71"/>
      <c r="N28" s="71"/>
      <c r="O28" s="71"/>
      <c r="P28" s="71"/>
      <c r="Q28" s="71"/>
      <c r="R28" s="71"/>
      <c r="S28" s="71"/>
      <c r="T28" s="71"/>
      <c r="U28" s="71"/>
      <c r="V28" s="356"/>
      <c r="W28" s="356"/>
      <c r="X28" s="356"/>
      <c r="Y28" s="240"/>
      <c r="Z28" s="358"/>
      <c r="AA28" s="62"/>
    </row>
    <row r="29" spans="2:27" ht="21" customHeight="1">
      <c r="B29" s="71"/>
      <c r="C29" s="71"/>
      <c r="D29" s="71"/>
      <c r="E29" s="71"/>
      <c r="F29" s="71"/>
      <c r="G29" s="71"/>
      <c r="H29" s="71"/>
      <c r="I29" s="71"/>
      <c r="J29" s="71"/>
      <c r="K29" s="71"/>
      <c r="L29" s="71"/>
      <c r="M29" s="71"/>
      <c r="N29" s="71"/>
      <c r="O29" s="71"/>
      <c r="P29" s="71"/>
      <c r="Q29" s="71"/>
      <c r="R29" s="71"/>
      <c r="S29" s="71"/>
      <c r="T29" s="71"/>
      <c r="U29" s="71"/>
      <c r="V29" s="356"/>
      <c r="W29" s="356"/>
      <c r="X29" s="356"/>
      <c r="Y29" s="240"/>
      <c r="Z29" s="358"/>
      <c r="AA29" s="62"/>
    </row>
    <row r="30" spans="2:27" ht="21" customHeight="1">
      <c r="B30" s="680" t="s">
        <v>1604</v>
      </c>
      <c r="C30" s="680"/>
      <c r="D30" s="680"/>
      <c r="E30" s="680"/>
      <c r="F30" s="680"/>
      <c r="G30" s="680"/>
      <c r="H30" s="680"/>
      <c r="I30" s="680"/>
      <c r="J30" s="680"/>
      <c r="K30" s="680"/>
      <c r="L30" s="680"/>
      <c r="M30" s="680"/>
      <c r="N30" s="680"/>
    </row>
    <row r="31" spans="2:27" ht="21" customHeight="1">
      <c r="B31" s="680"/>
      <c r="C31" s="680"/>
      <c r="D31" s="680"/>
      <c r="E31" s="680"/>
      <c r="F31" s="680"/>
      <c r="G31" s="680"/>
      <c r="H31" s="680"/>
      <c r="I31" s="680"/>
      <c r="J31" s="680"/>
      <c r="K31" s="680"/>
      <c r="L31" s="680"/>
      <c r="M31" s="680"/>
      <c r="N31" s="680"/>
      <c r="O31" s="220"/>
      <c r="P31" s="220"/>
      <c r="Q31" s="222"/>
      <c r="R31" s="222"/>
      <c r="S31" s="223"/>
      <c r="T31" s="222"/>
      <c r="U31" s="222"/>
      <c r="V31" s="220"/>
      <c r="W31" s="343"/>
      <c r="X31" s="343"/>
    </row>
    <row r="32" spans="2:27" ht="21" customHeight="1">
      <c r="B32" s="230"/>
      <c r="C32" s="230"/>
      <c r="D32" s="342"/>
      <c r="E32" s="342"/>
      <c r="F32" s="342"/>
      <c r="G32" s="342"/>
      <c r="H32" s="342"/>
      <c r="I32" s="342"/>
      <c r="J32" s="342"/>
      <c r="K32" s="342"/>
      <c r="L32" s="342"/>
      <c r="M32" s="342"/>
      <c r="N32" s="71"/>
      <c r="O32" s="71"/>
      <c r="P32" s="71"/>
      <c r="Q32" s="231"/>
      <c r="R32" s="231"/>
      <c r="S32" s="232"/>
      <c r="T32" s="231"/>
      <c r="U32" s="231"/>
      <c r="V32" s="71"/>
      <c r="W32" s="343"/>
      <c r="X32" s="343"/>
    </row>
    <row r="33" spans="2:24" ht="21" customHeight="1">
      <c r="B33" s="230"/>
      <c r="C33" s="66" t="s">
        <v>1767</v>
      </c>
      <c r="D33" s="342"/>
      <c r="E33" s="342"/>
      <c r="F33" s="342"/>
      <c r="G33" s="342"/>
      <c r="H33" s="342"/>
      <c r="I33" s="342"/>
      <c r="J33" s="342"/>
      <c r="K33" s="342"/>
      <c r="L33" s="342"/>
      <c r="M33" s="342"/>
      <c r="N33" s="71"/>
      <c r="O33" s="71"/>
      <c r="P33" s="71"/>
      <c r="Q33" s="231"/>
      <c r="R33" s="231"/>
      <c r="S33" s="232"/>
      <c r="T33" s="231"/>
      <c r="U33" s="231"/>
      <c r="V33" s="71"/>
      <c r="W33" s="343"/>
      <c r="X33" s="343"/>
    </row>
    <row r="34" spans="2:24" ht="21" customHeight="1">
      <c r="B34" s="65"/>
      <c r="C34" s="439" t="s">
        <v>1767</v>
      </c>
      <c r="D34" s="730"/>
      <c r="E34" s="730"/>
      <c r="F34" s="730"/>
      <c r="G34" s="730"/>
      <c r="H34" s="730"/>
      <c r="I34" s="730"/>
      <c r="J34" s="730"/>
      <c r="K34" s="730"/>
      <c r="L34" s="730"/>
      <c r="M34" s="730"/>
      <c r="N34" s="730"/>
      <c r="O34" s="730"/>
      <c r="P34" s="730"/>
      <c r="Q34" s="730"/>
      <c r="R34" s="730"/>
      <c r="S34" s="730"/>
      <c r="T34" s="730"/>
      <c r="U34" s="731"/>
      <c r="V34" s="71"/>
      <c r="W34" s="343"/>
      <c r="X34" s="343"/>
    </row>
    <row r="35" spans="2:24" ht="21" customHeight="1">
      <c r="B35" s="65"/>
      <c r="C35" s="65"/>
      <c r="D35" s="65"/>
      <c r="E35" s="65"/>
      <c r="F35" s="65"/>
      <c r="G35" s="65"/>
      <c r="H35" s="65"/>
      <c r="I35" s="65"/>
      <c r="J35" s="65"/>
      <c r="K35" s="65"/>
      <c r="L35" s="65"/>
      <c r="M35" s="65"/>
      <c r="N35" s="65"/>
      <c r="O35" s="65"/>
      <c r="P35" s="65"/>
      <c r="Q35" s="65"/>
      <c r="R35" s="65"/>
      <c r="S35" s="65"/>
      <c r="T35" s="65"/>
      <c r="U35" s="65"/>
      <c r="V35" s="65"/>
    </row>
    <row r="36" spans="2:24" ht="21" customHeight="1">
      <c r="B36" s="65"/>
      <c r="C36" s="66" t="s">
        <v>1602</v>
      </c>
      <c r="D36" s="65"/>
      <c r="E36" s="65"/>
      <c r="F36" s="65"/>
      <c r="G36" s="65"/>
      <c r="H36" s="65"/>
      <c r="I36" s="718" t="s">
        <v>177</v>
      </c>
      <c r="J36" s="719"/>
      <c r="K36" s="375" t="s">
        <v>1736</v>
      </c>
      <c r="L36" s="718" t="s">
        <v>1256</v>
      </c>
      <c r="M36" s="723"/>
      <c r="N36" s="723"/>
      <c r="O36" s="723"/>
      <c r="P36" s="723"/>
      <c r="Q36" s="723"/>
      <c r="R36" s="723"/>
      <c r="S36" s="723"/>
      <c r="T36" s="723"/>
      <c r="U36" s="719"/>
      <c r="V36" s="65"/>
    </row>
    <row r="37" spans="2:24" ht="21" customHeight="1">
      <c r="B37" s="65"/>
      <c r="C37" s="57"/>
      <c r="D37" s="57" t="s">
        <v>412</v>
      </c>
      <c r="E37" s="57" t="s">
        <v>418</v>
      </c>
      <c r="F37" s="250" t="s">
        <v>1253</v>
      </c>
      <c r="G37" s="726" t="s">
        <v>217</v>
      </c>
      <c r="H37" s="727"/>
      <c r="I37" s="73" t="s">
        <v>1257</v>
      </c>
      <c r="J37" s="73" t="s">
        <v>1258</v>
      </c>
      <c r="K37" s="73" t="s">
        <v>1251</v>
      </c>
      <c r="L37" s="73" t="s">
        <v>1243</v>
      </c>
      <c r="M37" s="73" t="s">
        <v>1244</v>
      </c>
      <c r="N37" s="73" t="s">
        <v>1245</v>
      </c>
      <c r="O37" s="73" t="s">
        <v>1246</v>
      </c>
      <c r="P37" s="247" t="s">
        <v>1247</v>
      </c>
      <c r="Q37" s="73" t="s">
        <v>1248</v>
      </c>
      <c r="R37" s="73" t="s">
        <v>223</v>
      </c>
      <c r="S37" s="73" t="s">
        <v>1249</v>
      </c>
      <c r="T37" s="73" t="s">
        <v>224</v>
      </c>
      <c r="U37" s="73" t="s">
        <v>1250</v>
      </c>
      <c r="V37" s="65"/>
    </row>
    <row r="38" spans="2:24" ht="21" customHeight="1">
      <c r="B38" s="65"/>
      <c r="C38" s="728" t="s">
        <v>419</v>
      </c>
      <c r="D38" s="729" t="s">
        <v>413</v>
      </c>
      <c r="E38" s="58">
        <v>75</v>
      </c>
      <c r="F38" s="251"/>
      <c r="G38" s="252">
        <v>55000</v>
      </c>
      <c r="H38" s="253">
        <v>-50000</v>
      </c>
      <c r="I38" s="74">
        <v>3850</v>
      </c>
      <c r="J38" s="74">
        <v>5500</v>
      </c>
      <c r="K38" s="74">
        <v>2750</v>
      </c>
      <c r="L38" s="74">
        <v>4895</v>
      </c>
      <c r="M38" s="74">
        <v>8745</v>
      </c>
      <c r="N38" s="74">
        <v>6600</v>
      </c>
      <c r="O38" s="74">
        <v>7095</v>
      </c>
      <c r="P38" s="74">
        <v>6380</v>
      </c>
      <c r="Q38" s="74">
        <v>6380</v>
      </c>
      <c r="R38" s="74">
        <v>7095</v>
      </c>
      <c r="S38" s="74">
        <v>7095</v>
      </c>
      <c r="T38" s="74">
        <v>7810</v>
      </c>
      <c r="U38" s="74">
        <v>8690</v>
      </c>
      <c r="V38" s="65"/>
    </row>
    <row r="39" spans="2:24" ht="21" customHeight="1">
      <c r="B39" s="65"/>
      <c r="C39" s="728"/>
      <c r="D39" s="729"/>
      <c r="E39" s="58">
        <v>65</v>
      </c>
      <c r="F39" s="251"/>
      <c r="G39" s="252">
        <v>49500</v>
      </c>
      <c r="H39" s="253">
        <v>-45000</v>
      </c>
      <c r="I39" s="74">
        <v>3850</v>
      </c>
      <c r="J39" s="74">
        <v>5500</v>
      </c>
      <c r="K39" s="74">
        <v>2750</v>
      </c>
      <c r="L39" s="74">
        <v>4895</v>
      </c>
      <c r="M39" s="74">
        <v>8745</v>
      </c>
      <c r="N39" s="74">
        <v>6600</v>
      </c>
      <c r="O39" s="74">
        <v>7095</v>
      </c>
      <c r="P39" s="74">
        <v>6380</v>
      </c>
      <c r="Q39" s="74">
        <v>6380</v>
      </c>
      <c r="R39" s="74">
        <v>7095</v>
      </c>
      <c r="S39" s="74">
        <v>7095</v>
      </c>
      <c r="T39" s="74">
        <v>7810</v>
      </c>
      <c r="U39" s="74">
        <v>8690</v>
      </c>
      <c r="V39" s="67"/>
    </row>
    <row r="40" spans="2:24" ht="21" customHeight="1">
      <c r="B40" s="65"/>
      <c r="C40" s="728"/>
      <c r="D40" s="729" t="s">
        <v>414</v>
      </c>
      <c r="E40" s="58" t="s">
        <v>415</v>
      </c>
      <c r="F40" s="251"/>
      <c r="G40" s="252">
        <v>41800</v>
      </c>
      <c r="H40" s="253">
        <v>-38000</v>
      </c>
      <c r="I40" s="74">
        <v>3850</v>
      </c>
      <c r="J40" s="74">
        <v>5500</v>
      </c>
      <c r="K40" s="74">
        <v>2750</v>
      </c>
      <c r="L40" s="74">
        <v>4895</v>
      </c>
      <c r="M40" s="74">
        <v>8745</v>
      </c>
      <c r="N40" s="74">
        <v>6600</v>
      </c>
      <c r="O40" s="74">
        <v>7095</v>
      </c>
      <c r="P40" s="74">
        <v>6380</v>
      </c>
      <c r="Q40" s="74">
        <v>6380</v>
      </c>
      <c r="R40" s="74">
        <v>7095</v>
      </c>
      <c r="S40" s="74">
        <v>7095</v>
      </c>
      <c r="T40" s="74">
        <v>7810</v>
      </c>
      <c r="U40" s="74">
        <v>8690</v>
      </c>
      <c r="V40" s="65"/>
    </row>
    <row r="41" spans="2:24" ht="21" customHeight="1">
      <c r="B41" s="65"/>
      <c r="C41" s="728"/>
      <c r="D41" s="729"/>
      <c r="E41" s="58">
        <v>45</v>
      </c>
      <c r="F41" s="251"/>
      <c r="G41" s="252">
        <v>33000</v>
      </c>
      <c r="H41" s="253">
        <v>-30000</v>
      </c>
      <c r="I41" s="74">
        <v>3850</v>
      </c>
      <c r="J41" s="74">
        <v>5500</v>
      </c>
      <c r="K41" s="74">
        <v>2750</v>
      </c>
      <c r="L41" s="74">
        <v>3795</v>
      </c>
      <c r="M41" s="74">
        <v>6985</v>
      </c>
      <c r="N41" s="74">
        <v>5060</v>
      </c>
      <c r="O41" s="74">
        <v>5390</v>
      </c>
      <c r="P41" s="74">
        <v>4895</v>
      </c>
      <c r="Q41" s="74">
        <v>5005</v>
      </c>
      <c r="R41" s="74">
        <v>5445</v>
      </c>
      <c r="S41" s="74">
        <v>5445</v>
      </c>
      <c r="T41" s="74">
        <v>5940</v>
      </c>
      <c r="U41" s="74">
        <v>6545</v>
      </c>
      <c r="V41" s="69"/>
    </row>
    <row r="42" spans="2:24" ht="21" customHeight="1">
      <c r="B42" s="65"/>
      <c r="C42" s="728"/>
      <c r="D42" s="729"/>
      <c r="E42" s="58">
        <v>39</v>
      </c>
      <c r="F42" s="251"/>
      <c r="G42" s="252">
        <v>27500.000000000004</v>
      </c>
      <c r="H42" s="253">
        <v>-25000</v>
      </c>
      <c r="I42" s="74">
        <v>3850</v>
      </c>
      <c r="J42" s="74">
        <v>5500</v>
      </c>
      <c r="K42" s="74">
        <v>2200</v>
      </c>
      <c r="L42" s="74">
        <v>3245</v>
      </c>
      <c r="M42" s="74">
        <v>5500</v>
      </c>
      <c r="N42" s="74">
        <v>4290</v>
      </c>
      <c r="O42" s="74">
        <v>4565</v>
      </c>
      <c r="P42" s="74">
        <v>4180</v>
      </c>
      <c r="Q42" s="74">
        <v>4180</v>
      </c>
      <c r="R42" s="74">
        <v>4565</v>
      </c>
      <c r="S42" s="74">
        <v>4565</v>
      </c>
      <c r="T42" s="74">
        <v>5005</v>
      </c>
      <c r="U42" s="74">
        <v>5500</v>
      </c>
      <c r="V42" s="69"/>
    </row>
    <row r="43" spans="2:24" ht="21" customHeight="1">
      <c r="B43" s="65"/>
      <c r="C43" s="728"/>
      <c r="D43" s="729"/>
      <c r="E43" s="58">
        <v>33</v>
      </c>
      <c r="F43" s="251"/>
      <c r="G43" s="252">
        <v>22000</v>
      </c>
      <c r="H43" s="253">
        <v>-20000</v>
      </c>
      <c r="I43" s="74">
        <v>3850</v>
      </c>
      <c r="J43" s="74">
        <v>5500</v>
      </c>
      <c r="K43" s="74">
        <v>2200</v>
      </c>
      <c r="L43" s="74">
        <v>3245</v>
      </c>
      <c r="M43" s="74">
        <v>5500</v>
      </c>
      <c r="N43" s="74">
        <v>4290</v>
      </c>
      <c r="O43" s="74">
        <v>4565</v>
      </c>
      <c r="P43" s="74">
        <v>4180</v>
      </c>
      <c r="Q43" s="74">
        <v>4180</v>
      </c>
      <c r="R43" s="74">
        <v>4565</v>
      </c>
      <c r="S43" s="74">
        <v>4565</v>
      </c>
      <c r="T43" s="74">
        <v>5005</v>
      </c>
      <c r="U43" s="74">
        <v>5500</v>
      </c>
      <c r="V43" s="69"/>
    </row>
    <row r="44" spans="2:24" ht="21" customHeight="1">
      <c r="B44" s="65"/>
      <c r="C44" s="728"/>
      <c r="D44" s="57" t="s">
        <v>416</v>
      </c>
      <c r="E44" s="58">
        <v>20</v>
      </c>
      <c r="F44" s="251"/>
      <c r="G44" s="252">
        <v>20900</v>
      </c>
      <c r="H44" s="253">
        <v>-19000</v>
      </c>
      <c r="I44" s="74">
        <v>3850</v>
      </c>
      <c r="J44" s="74">
        <v>5500</v>
      </c>
      <c r="K44" s="74">
        <v>2200</v>
      </c>
      <c r="L44" s="74">
        <v>3245</v>
      </c>
      <c r="M44" s="74">
        <v>5500</v>
      </c>
      <c r="N44" s="74">
        <v>4290</v>
      </c>
      <c r="O44" s="74">
        <v>4565</v>
      </c>
      <c r="P44" s="74">
        <v>4180</v>
      </c>
      <c r="Q44" s="74">
        <v>4180</v>
      </c>
      <c r="R44" s="74">
        <v>4565</v>
      </c>
      <c r="S44" s="74">
        <v>4565</v>
      </c>
      <c r="T44" s="74">
        <v>5005</v>
      </c>
      <c r="U44" s="74">
        <v>5500</v>
      </c>
      <c r="V44" s="69"/>
    </row>
    <row r="45" spans="2:24" ht="21" customHeight="1">
      <c r="B45" s="65"/>
      <c r="C45" s="764" t="s">
        <v>420</v>
      </c>
      <c r="D45" s="58" t="s">
        <v>417</v>
      </c>
      <c r="E45" s="58">
        <v>50</v>
      </c>
      <c r="F45" s="251"/>
      <c r="G45" s="252">
        <v>25300.000000000004</v>
      </c>
      <c r="H45" s="253">
        <v>-23000</v>
      </c>
      <c r="I45" s="74">
        <v>3850</v>
      </c>
      <c r="J45" s="74">
        <v>5500</v>
      </c>
      <c r="K45" s="74">
        <v>1100</v>
      </c>
      <c r="L45" s="74">
        <v>1705</v>
      </c>
      <c r="M45" s="74">
        <v>2090</v>
      </c>
      <c r="N45" s="74">
        <v>1705</v>
      </c>
      <c r="O45" s="74">
        <v>1815</v>
      </c>
      <c r="P45" s="74">
        <v>1705</v>
      </c>
      <c r="Q45" s="74">
        <v>1760</v>
      </c>
      <c r="R45" s="74">
        <v>1870</v>
      </c>
      <c r="S45" s="74">
        <v>1980</v>
      </c>
      <c r="T45" s="74">
        <v>2090</v>
      </c>
      <c r="U45" s="74">
        <v>2090</v>
      </c>
      <c r="V45" s="69"/>
    </row>
    <row r="46" spans="2:24" ht="21" customHeight="1">
      <c r="B46" s="65"/>
      <c r="C46" s="765"/>
      <c r="D46" s="763" t="s">
        <v>414</v>
      </c>
      <c r="E46" s="58">
        <v>42</v>
      </c>
      <c r="F46" s="251"/>
      <c r="G46" s="252">
        <v>16500</v>
      </c>
      <c r="H46" s="253">
        <v>-15000</v>
      </c>
      <c r="I46" s="74">
        <v>3850</v>
      </c>
      <c r="J46" s="74">
        <v>5500</v>
      </c>
      <c r="K46" s="74">
        <v>1100</v>
      </c>
      <c r="L46" s="74">
        <v>1705</v>
      </c>
      <c r="M46" s="74">
        <v>2090</v>
      </c>
      <c r="N46" s="74">
        <v>1705</v>
      </c>
      <c r="O46" s="74">
        <v>1815</v>
      </c>
      <c r="P46" s="74">
        <v>1705</v>
      </c>
      <c r="Q46" s="74">
        <v>1760</v>
      </c>
      <c r="R46" s="74">
        <v>1870</v>
      </c>
      <c r="S46" s="74">
        <v>1980</v>
      </c>
      <c r="T46" s="74">
        <v>2090</v>
      </c>
      <c r="U46" s="74">
        <v>2090</v>
      </c>
      <c r="V46" s="69"/>
    </row>
    <row r="47" spans="2:24" ht="21" customHeight="1">
      <c r="B47" s="65"/>
      <c r="C47" s="766"/>
      <c r="D47" s="763"/>
      <c r="E47" s="58">
        <v>33</v>
      </c>
      <c r="F47" s="251"/>
      <c r="G47" s="252">
        <v>14300.000000000002</v>
      </c>
      <c r="H47" s="253">
        <v>-13000</v>
      </c>
      <c r="I47" s="74">
        <v>3850</v>
      </c>
      <c r="J47" s="74">
        <v>5500</v>
      </c>
      <c r="K47" s="74">
        <v>990</v>
      </c>
      <c r="L47" s="74">
        <v>1375</v>
      </c>
      <c r="M47" s="74">
        <v>1760</v>
      </c>
      <c r="N47" s="74">
        <v>1375</v>
      </c>
      <c r="O47" s="74">
        <v>1485</v>
      </c>
      <c r="P47" s="74">
        <v>1375</v>
      </c>
      <c r="Q47" s="74">
        <v>1430</v>
      </c>
      <c r="R47" s="74">
        <v>1540</v>
      </c>
      <c r="S47" s="74">
        <v>1650</v>
      </c>
      <c r="T47" s="74">
        <v>1760</v>
      </c>
      <c r="U47" s="74">
        <v>1760</v>
      </c>
      <c r="V47" s="70"/>
    </row>
    <row r="48" spans="2:24" ht="21" customHeight="1">
      <c r="B48" s="65"/>
      <c r="C48" s="65"/>
      <c r="D48" s="65"/>
      <c r="E48" s="65"/>
      <c r="F48" s="65"/>
      <c r="G48" s="65"/>
      <c r="H48" s="65"/>
      <c r="I48" s="65"/>
      <c r="J48" s="65"/>
      <c r="K48" s="72"/>
      <c r="L48" s="65"/>
      <c r="M48" s="65"/>
      <c r="N48" s="65"/>
      <c r="O48" s="65"/>
      <c r="P48" s="65"/>
      <c r="Q48" s="65"/>
      <c r="R48" s="65"/>
      <c r="S48" s="65"/>
      <c r="T48" s="65"/>
      <c r="U48" s="72"/>
      <c r="V48" s="71"/>
    </row>
    <row r="49" spans="2:22" ht="21" customHeight="1">
      <c r="B49" s="65"/>
      <c r="C49" s="66" t="s">
        <v>1601</v>
      </c>
      <c r="D49" s="65"/>
      <c r="E49" s="65"/>
      <c r="F49" s="65"/>
      <c r="G49" s="65"/>
      <c r="H49" s="65"/>
      <c r="I49" s="65"/>
      <c r="J49" s="65"/>
      <c r="K49" s="65"/>
      <c r="L49" s="65"/>
      <c r="M49" s="65"/>
      <c r="N49" s="65"/>
      <c r="O49" s="65"/>
      <c r="P49" s="65"/>
      <c r="Q49" s="65"/>
      <c r="R49" s="65"/>
      <c r="S49" s="65"/>
      <c r="T49" s="65"/>
      <c r="U49" s="65"/>
      <c r="V49" s="71"/>
    </row>
    <row r="50" spans="2:22" ht="21" customHeight="1">
      <c r="B50" s="65"/>
      <c r="C50" s="720" t="s">
        <v>1252</v>
      </c>
      <c r="D50" s="753"/>
      <c r="E50" s="753"/>
      <c r="F50" s="753"/>
      <c r="G50" s="753"/>
      <c r="H50" s="753"/>
      <c r="I50" s="753"/>
      <c r="J50" s="753"/>
      <c r="K50" s="753"/>
      <c r="L50" s="753"/>
      <c r="M50" s="753"/>
      <c r="N50" s="753"/>
      <c r="O50" s="753"/>
      <c r="P50" s="753"/>
      <c r="Q50" s="753"/>
      <c r="R50" s="753"/>
      <c r="S50" s="753"/>
      <c r="T50" s="753"/>
      <c r="U50" s="754"/>
      <c r="V50" s="71"/>
    </row>
    <row r="51" spans="2:22" ht="21" customHeight="1">
      <c r="B51" s="65"/>
      <c r="C51" s="721"/>
      <c r="D51" s="755"/>
      <c r="E51" s="755"/>
      <c r="F51" s="755"/>
      <c r="G51" s="755"/>
      <c r="H51" s="755"/>
      <c r="I51" s="755"/>
      <c r="J51" s="755"/>
      <c r="K51" s="755"/>
      <c r="L51" s="755"/>
      <c r="M51" s="755"/>
      <c r="N51" s="755"/>
      <c r="O51" s="755"/>
      <c r="P51" s="755"/>
      <c r="Q51" s="755"/>
      <c r="R51" s="755"/>
      <c r="S51" s="755"/>
      <c r="T51" s="755"/>
      <c r="U51" s="756"/>
      <c r="V51" s="71"/>
    </row>
    <row r="52" spans="2:22" ht="21" customHeight="1">
      <c r="B52" s="65"/>
      <c r="C52" s="721"/>
      <c r="D52" s="755"/>
      <c r="E52" s="755"/>
      <c r="F52" s="755"/>
      <c r="G52" s="755"/>
      <c r="H52" s="755"/>
      <c r="I52" s="755"/>
      <c r="J52" s="755"/>
      <c r="K52" s="755"/>
      <c r="L52" s="755"/>
      <c r="M52" s="755"/>
      <c r="N52" s="755"/>
      <c r="O52" s="755"/>
      <c r="P52" s="755"/>
      <c r="Q52" s="755"/>
      <c r="R52" s="755"/>
      <c r="S52" s="755"/>
      <c r="T52" s="755"/>
      <c r="U52" s="756"/>
      <c r="V52" s="71"/>
    </row>
    <row r="53" spans="2:22" ht="21" customHeight="1">
      <c r="B53" s="65"/>
      <c r="C53" s="721"/>
      <c r="D53" s="755"/>
      <c r="E53" s="755"/>
      <c r="F53" s="755"/>
      <c r="G53" s="755"/>
      <c r="H53" s="755"/>
      <c r="I53" s="755"/>
      <c r="J53" s="755"/>
      <c r="K53" s="755"/>
      <c r="L53" s="755"/>
      <c r="M53" s="755"/>
      <c r="N53" s="755"/>
      <c r="O53" s="755"/>
      <c r="P53" s="755"/>
      <c r="Q53" s="755"/>
      <c r="R53" s="755"/>
      <c r="S53" s="755"/>
      <c r="T53" s="755"/>
      <c r="U53" s="756"/>
      <c r="V53" s="71"/>
    </row>
    <row r="54" spans="2:22" ht="21" customHeight="1">
      <c r="B54" s="65"/>
      <c r="C54" s="721"/>
      <c r="D54" s="755"/>
      <c r="E54" s="755"/>
      <c r="F54" s="755"/>
      <c r="G54" s="755"/>
      <c r="H54" s="755"/>
      <c r="I54" s="755"/>
      <c r="J54" s="755"/>
      <c r="K54" s="755"/>
      <c r="L54" s="755"/>
      <c r="M54" s="755"/>
      <c r="N54" s="755"/>
      <c r="O54" s="755"/>
      <c r="P54" s="755"/>
      <c r="Q54" s="755"/>
      <c r="R54" s="755"/>
      <c r="S54" s="755"/>
      <c r="T54" s="755"/>
      <c r="U54" s="756"/>
      <c r="V54" s="71"/>
    </row>
    <row r="55" spans="2:22" ht="21" customHeight="1">
      <c r="B55" s="65"/>
      <c r="C55" s="721"/>
      <c r="D55" s="755"/>
      <c r="E55" s="755"/>
      <c r="F55" s="755"/>
      <c r="G55" s="755"/>
      <c r="H55" s="755"/>
      <c r="I55" s="755"/>
      <c r="J55" s="755"/>
      <c r="K55" s="755"/>
      <c r="L55" s="755"/>
      <c r="M55" s="755"/>
      <c r="N55" s="755"/>
      <c r="O55" s="755"/>
      <c r="P55" s="755"/>
      <c r="Q55" s="755"/>
      <c r="R55" s="755"/>
      <c r="S55" s="755"/>
      <c r="T55" s="755"/>
      <c r="U55" s="756"/>
      <c r="V55" s="71"/>
    </row>
    <row r="56" spans="2:22" ht="21" customHeight="1">
      <c r="B56" s="65"/>
      <c r="C56" s="721"/>
      <c r="D56" s="755"/>
      <c r="E56" s="755"/>
      <c r="F56" s="755"/>
      <c r="G56" s="755"/>
      <c r="H56" s="755"/>
      <c r="I56" s="755"/>
      <c r="J56" s="755"/>
      <c r="K56" s="755"/>
      <c r="L56" s="755"/>
      <c r="M56" s="755"/>
      <c r="N56" s="755"/>
      <c r="O56" s="755"/>
      <c r="P56" s="755"/>
      <c r="Q56" s="755"/>
      <c r="R56" s="755"/>
      <c r="S56" s="755"/>
      <c r="T56" s="755"/>
      <c r="U56" s="756"/>
      <c r="V56" s="71"/>
    </row>
    <row r="57" spans="2:22" ht="21" customHeight="1">
      <c r="B57" s="65"/>
      <c r="C57" s="722"/>
      <c r="D57" s="757"/>
      <c r="E57" s="757"/>
      <c r="F57" s="757"/>
      <c r="G57" s="757"/>
      <c r="H57" s="757"/>
      <c r="I57" s="757"/>
      <c r="J57" s="757"/>
      <c r="K57" s="757"/>
      <c r="L57" s="757"/>
      <c r="M57" s="757"/>
      <c r="N57" s="757"/>
      <c r="O57" s="757"/>
      <c r="P57" s="757"/>
      <c r="Q57" s="757"/>
      <c r="R57" s="757"/>
      <c r="S57" s="757"/>
      <c r="T57" s="757"/>
      <c r="U57" s="758"/>
      <c r="V57" s="71"/>
    </row>
    <row r="58" spans="2:22" ht="21" customHeight="1">
      <c r="B58" s="65"/>
      <c r="C58" s="65"/>
      <c r="D58" s="65"/>
      <c r="E58" s="65"/>
      <c r="F58" s="65"/>
      <c r="G58" s="65"/>
      <c r="H58" s="65"/>
      <c r="I58" s="65"/>
      <c r="J58" s="65"/>
      <c r="K58" s="72"/>
      <c r="L58" s="65"/>
      <c r="M58" s="65"/>
      <c r="N58" s="65"/>
      <c r="O58" s="65"/>
      <c r="P58" s="65"/>
      <c r="Q58" s="65"/>
      <c r="R58" s="65"/>
      <c r="S58" s="65"/>
      <c r="T58" s="65"/>
      <c r="U58" s="72"/>
      <c r="V58" s="71"/>
    </row>
    <row r="59" spans="2:22" ht="21" customHeight="1">
      <c r="B59" s="65"/>
      <c r="C59" s="65"/>
      <c r="D59" s="65"/>
      <c r="E59" s="65"/>
      <c r="F59" s="65"/>
      <c r="G59" s="65"/>
      <c r="H59" s="65"/>
      <c r="I59" s="65"/>
      <c r="J59" s="65"/>
      <c r="K59" s="72"/>
      <c r="L59" s="65"/>
      <c r="M59" s="65"/>
      <c r="N59" s="65"/>
      <c r="O59" s="65"/>
      <c r="P59" s="65"/>
      <c r="Q59" s="65"/>
      <c r="R59" s="65"/>
      <c r="S59" s="65"/>
      <c r="T59" s="65"/>
      <c r="U59" s="72"/>
      <c r="V59" s="71"/>
    </row>
    <row r="60" spans="2:22" ht="21" customHeight="1">
      <c r="B60" s="680" t="s">
        <v>1606</v>
      </c>
      <c r="C60" s="680"/>
      <c r="D60" s="680"/>
      <c r="E60" s="680"/>
      <c r="F60" s="680"/>
      <c r="G60" s="680"/>
      <c r="H60" s="680"/>
      <c r="I60" s="680"/>
      <c r="J60" s="680"/>
      <c r="K60" s="680"/>
      <c r="L60" s="680"/>
      <c r="M60" s="680"/>
      <c r="N60" s="680"/>
      <c r="O60" s="680"/>
      <c r="P60" s="680"/>
      <c r="Q60" s="680"/>
      <c r="R60" s="680"/>
      <c r="S60" s="680"/>
      <c r="T60" s="680"/>
      <c r="U60" s="680"/>
      <c r="V60" s="680"/>
    </row>
    <row r="61" spans="2:22" ht="21" customHeight="1">
      <c r="B61" s="680"/>
      <c r="C61" s="680"/>
      <c r="D61" s="680"/>
      <c r="E61" s="680"/>
      <c r="F61" s="680"/>
      <c r="G61" s="680"/>
      <c r="H61" s="680"/>
      <c r="I61" s="680"/>
      <c r="J61" s="680"/>
      <c r="K61" s="680"/>
      <c r="L61" s="680"/>
      <c r="M61" s="680"/>
      <c r="N61" s="680"/>
      <c r="O61" s="680"/>
      <c r="P61" s="680"/>
      <c r="Q61" s="680"/>
      <c r="R61" s="680"/>
      <c r="S61" s="680"/>
      <c r="T61" s="680"/>
      <c r="U61" s="680"/>
      <c r="V61" s="680"/>
    </row>
    <row r="62" spans="2:22" ht="21" customHeight="1">
      <c r="B62" s="65"/>
      <c r="C62" s="65"/>
      <c r="D62" s="65"/>
      <c r="E62" s="65"/>
      <c r="F62" s="65"/>
      <c r="G62" s="65"/>
      <c r="H62" s="65"/>
      <c r="I62" s="65"/>
      <c r="J62" s="65"/>
      <c r="K62" s="65"/>
      <c r="L62" s="65"/>
      <c r="M62" s="245" t="e">
        <f>D63&amp;"　"&amp;Z6</f>
        <v>#VALUE!</v>
      </c>
      <c r="N62" s="65"/>
      <c r="O62" s="65"/>
      <c r="P62" s="65"/>
      <c r="Q62" s="65"/>
      <c r="R62" s="65"/>
      <c r="S62" s="65"/>
      <c r="T62" s="65"/>
      <c r="U62" s="65"/>
      <c r="V62" s="65"/>
    </row>
    <row r="63" spans="2:22" ht="21" customHeight="1">
      <c r="B63" s="65"/>
      <c r="C63" s="59" t="s">
        <v>252</v>
      </c>
      <c r="D63" s="762" t="s">
        <v>1529</v>
      </c>
      <c r="E63" s="762"/>
      <c r="F63" s="762"/>
      <c r="G63" s="684" t="e">
        <f>VLOOKUP(D63,配送!T4:AA97,8,FALSE)</f>
        <v>#N/A</v>
      </c>
      <c r="H63" s="684"/>
      <c r="I63" s="684"/>
      <c r="J63" s="65"/>
      <c r="K63" s="66" t="s">
        <v>1287</v>
      </c>
      <c r="L63" s="66"/>
      <c r="M63" s="759" t="s">
        <v>422</v>
      </c>
      <c r="N63" s="760"/>
      <c r="O63" s="760"/>
      <c r="P63" s="761"/>
      <c r="Q63" s="759" t="s">
        <v>423</v>
      </c>
      <c r="R63" s="760"/>
      <c r="S63" s="760"/>
      <c r="T63" s="761"/>
      <c r="U63" s="65"/>
      <c r="V63" s="65"/>
    </row>
    <row r="64" spans="2:22" ht="21" customHeight="1">
      <c r="B64" s="65"/>
      <c r="C64" s="60" t="s">
        <v>421</v>
      </c>
      <c r="D64" s="688" t="s">
        <v>1589</v>
      </c>
      <c r="E64" s="688"/>
      <c r="F64" s="688"/>
      <c r="G64" s="685" t="e">
        <f>VLOOKUP(D64,配送!AC4:AE125,2,FALSE)</f>
        <v>#N/A</v>
      </c>
      <c r="H64" s="685"/>
      <c r="I64" s="685"/>
      <c r="J64" s="65"/>
      <c r="K64" s="233" t="s">
        <v>1288</v>
      </c>
      <c r="L64" s="233"/>
      <c r="M64" s="689" t="s">
        <v>257</v>
      </c>
      <c r="N64" s="690"/>
      <c r="O64" s="690" t="s">
        <v>258</v>
      </c>
      <c r="P64" s="767"/>
      <c r="Q64" s="689" t="s">
        <v>257</v>
      </c>
      <c r="R64" s="690"/>
      <c r="S64" s="690" t="s">
        <v>258</v>
      </c>
      <c r="T64" s="767"/>
      <c r="U64" s="65"/>
      <c r="V64" s="65"/>
    </row>
    <row r="65" spans="2:27" ht="21" customHeight="1">
      <c r="B65" s="65"/>
      <c r="C65" s="246" t="s">
        <v>217</v>
      </c>
      <c r="D65" s="687" t="e">
        <f>VLOOKUP(Z6,配送!AN4:AO14,2,FALSE)</f>
        <v>#VALUE!</v>
      </c>
      <c r="E65" s="687"/>
      <c r="F65" s="687"/>
      <c r="G65" s="686" t="e">
        <f>IF(AND(D65&gt;=22000),"お届け可能","直接お届け不可 （宅配便配送）")</f>
        <v>#VALUE!</v>
      </c>
      <c r="H65" s="686"/>
      <c r="I65" s="686"/>
      <c r="J65" s="65"/>
      <c r="K65" s="693" t="s">
        <v>253</v>
      </c>
      <c r="L65" s="694"/>
      <c r="M65" s="695" t="e">
        <f>O65/1.1</f>
        <v>#VALUE!</v>
      </c>
      <c r="N65" s="696"/>
      <c r="O65" s="708" t="e">
        <f>VLOOKUP(Z6,配送!AN4:AO14,2,FALSE)</f>
        <v>#VALUE!</v>
      </c>
      <c r="P65" s="709"/>
      <c r="Q65" s="695" t="e">
        <f>S65/1.1</f>
        <v>#VALUE!</v>
      </c>
      <c r="R65" s="696"/>
      <c r="S65" s="708" t="e">
        <f>VLOOKUP(Z6,配送!AN4:AO14,2,FALSE)</f>
        <v>#VALUE!</v>
      </c>
      <c r="T65" s="709"/>
      <c r="U65" s="65"/>
      <c r="V65" s="65"/>
    </row>
    <row r="66" spans="2:27" ht="21" customHeight="1">
      <c r="B66" s="65"/>
      <c r="C66" s="65"/>
      <c r="D66" s="65"/>
      <c r="E66" s="65"/>
      <c r="F66" s="65"/>
      <c r="G66" s="65"/>
      <c r="H66" s="65"/>
      <c r="I66" s="72" t="s">
        <v>1603</v>
      </c>
      <c r="J66" s="72"/>
      <c r="K66" s="697" t="s">
        <v>1251</v>
      </c>
      <c r="L66" s="698"/>
      <c r="M66" s="695" t="e">
        <f>O66/1.1</f>
        <v>#VALUE!</v>
      </c>
      <c r="N66" s="696"/>
      <c r="O66" s="708" t="e">
        <f>VLOOKUP(O65,配送!AP4:AQ14,2,FALSE)</f>
        <v>#VALUE!</v>
      </c>
      <c r="P66" s="709"/>
      <c r="Q66" s="695" t="s">
        <v>1285</v>
      </c>
      <c r="R66" s="696"/>
      <c r="S66" s="708" t="s">
        <v>1285</v>
      </c>
      <c r="T66" s="709"/>
      <c r="U66" s="65"/>
      <c r="V66" s="65"/>
    </row>
    <row r="67" spans="2:27" ht="21" customHeight="1">
      <c r="B67" s="65"/>
      <c r="C67" s="65"/>
      <c r="D67" s="65"/>
      <c r="E67" s="65"/>
      <c r="F67" s="65"/>
      <c r="G67" s="65"/>
      <c r="H67" s="65"/>
      <c r="I67" s="65"/>
      <c r="J67" s="65"/>
      <c r="K67" s="697" t="s">
        <v>1286</v>
      </c>
      <c r="L67" s="698"/>
      <c r="M67" s="695" t="e">
        <f>O67/1.1</f>
        <v>#VALUE!</v>
      </c>
      <c r="N67" s="696"/>
      <c r="O67" s="708" t="e">
        <f>VLOOKUP(M62,配送!AH4:AI1015,2,FALSE)</f>
        <v>#VALUE!</v>
      </c>
      <c r="P67" s="709"/>
      <c r="Q67" s="695" t="e">
        <f>S67/1.1</f>
        <v>#N/A</v>
      </c>
      <c r="R67" s="696"/>
      <c r="S67" s="708" t="e">
        <f>VLOOKUP(D64,配送!AC4:AE125,3,FALSE)</f>
        <v>#N/A</v>
      </c>
      <c r="T67" s="709"/>
      <c r="U67" s="65"/>
      <c r="V67" s="65"/>
    </row>
    <row r="68" spans="2:27" ht="21" customHeight="1">
      <c r="B68" s="65"/>
      <c r="C68" s="65"/>
      <c r="D68" s="65"/>
      <c r="E68" s="65"/>
      <c r="F68" s="65"/>
      <c r="G68" s="65"/>
      <c r="H68" s="65"/>
      <c r="I68" s="65"/>
      <c r="J68" s="65"/>
      <c r="K68" s="724" t="s">
        <v>2</v>
      </c>
      <c r="L68" s="725"/>
      <c r="M68" s="710" t="e">
        <f>O68/1.1</f>
        <v>#VALUE!</v>
      </c>
      <c r="N68" s="711"/>
      <c r="O68" s="691" t="e">
        <f>SUM(O65:O67)</f>
        <v>#VALUE!</v>
      </c>
      <c r="P68" s="692"/>
      <c r="Q68" s="710" t="e">
        <f>S68/1.1</f>
        <v>#VALUE!</v>
      </c>
      <c r="R68" s="711"/>
      <c r="S68" s="691" t="e">
        <f>SUM(S65:S67)</f>
        <v>#VALUE!</v>
      </c>
      <c r="T68" s="692"/>
      <c r="U68" s="65"/>
      <c r="V68" s="65"/>
    </row>
    <row r="69" spans="2:27" ht="21" customHeight="1">
      <c r="B69" s="65"/>
      <c r="C69" s="65"/>
      <c r="D69" s="65"/>
      <c r="E69" s="65"/>
      <c r="F69" s="65"/>
      <c r="G69" s="65"/>
      <c r="H69" s="65"/>
      <c r="I69" s="65"/>
      <c r="J69" s="65"/>
      <c r="K69" s="65"/>
      <c r="L69" s="65"/>
      <c r="M69" s="65"/>
      <c r="N69" s="65"/>
      <c r="O69" s="65"/>
      <c r="P69" s="65"/>
      <c r="Q69" s="65"/>
      <c r="R69" s="65"/>
      <c r="S69" s="65"/>
      <c r="T69" s="72" t="s">
        <v>1289</v>
      </c>
      <c r="U69" s="65"/>
      <c r="V69" s="65"/>
    </row>
    <row r="70" spans="2:27" ht="21" customHeight="1">
      <c r="B70" s="680" t="s">
        <v>18</v>
      </c>
      <c r="C70" s="680"/>
      <c r="D70" s="680"/>
      <c r="M70" s="680" t="s">
        <v>1509</v>
      </c>
      <c r="N70" s="680"/>
      <c r="O70" s="680"/>
      <c r="P70" s="739" t="s">
        <v>1557</v>
      </c>
      <c r="Q70" s="739"/>
      <c r="R70" s="739"/>
      <c r="S70" s="739"/>
      <c r="T70" s="739"/>
      <c r="U70" s="739"/>
      <c r="V70" s="739"/>
      <c r="W70" s="739"/>
      <c r="X70" s="454"/>
    </row>
    <row r="71" spans="2:27" ht="21" customHeight="1">
      <c r="B71" s="680"/>
      <c r="C71" s="680"/>
      <c r="D71" s="680"/>
      <c r="M71" s="680"/>
      <c r="N71" s="680"/>
      <c r="O71" s="680"/>
      <c r="P71" s="739"/>
      <c r="Q71" s="739"/>
      <c r="R71" s="739"/>
      <c r="S71" s="739"/>
      <c r="T71" s="739"/>
      <c r="U71" s="739"/>
      <c r="V71" s="739"/>
      <c r="W71" s="739"/>
      <c r="X71" s="454"/>
    </row>
    <row r="72" spans="2:27" ht="21" customHeight="1">
      <c r="B72" s="71"/>
      <c r="C72" s="71"/>
      <c r="D72" s="71"/>
      <c r="E72" s="71"/>
      <c r="F72" s="71"/>
      <c r="G72" s="71"/>
      <c r="H72" s="71"/>
      <c r="I72" s="71"/>
      <c r="J72" s="71"/>
      <c r="K72" s="71"/>
      <c r="M72" s="71"/>
      <c r="N72" s="71"/>
      <c r="O72" s="443"/>
      <c r="P72" s="71"/>
      <c r="Q72" s="463"/>
      <c r="R72" s="463"/>
      <c r="S72" s="463"/>
      <c r="T72" s="463"/>
      <c r="U72" s="463"/>
      <c r="V72" s="463"/>
      <c r="W72" s="454"/>
      <c r="X72" s="356"/>
      <c r="Y72" s="240"/>
      <c r="Z72" s="358"/>
      <c r="AA72" s="62"/>
    </row>
    <row r="73" spans="2:27" ht="21" customHeight="1">
      <c r="B73" s="71"/>
      <c r="C73" s="66" t="s">
        <v>1760</v>
      </c>
      <c r="D73" s="71"/>
      <c r="E73" s="71"/>
      <c r="F73" s="71"/>
      <c r="G73" s="71"/>
      <c r="H73" s="71"/>
      <c r="I73" s="71"/>
      <c r="J73" s="71"/>
      <c r="K73" s="71"/>
      <c r="M73" s="71"/>
      <c r="N73" s="740" t="s">
        <v>1770</v>
      </c>
      <c r="O73" s="455"/>
      <c r="P73" s="456"/>
      <c r="Q73" s="456"/>
      <c r="R73" s="456"/>
      <c r="S73" s="456"/>
      <c r="T73" s="457"/>
      <c r="U73" s="463"/>
      <c r="V73" s="463"/>
      <c r="W73" s="454"/>
      <c r="X73" s="356"/>
      <c r="Y73" s="240"/>
      <c r="Z73" s="358"/>
      <c r="AA73" s="62"/>
    </row>
    <row r="74" spans="2:27" ht="21" customHeight="1">
      <c r="B74" s="71"/>
      <c r="C74" s="712" t="s">
        <v>1561</v>
      </c>
      <c r="D74" s="535"/>
      <c r="E74" s="536"/>
      <c r="F74" s="536"/>
      <c r="G74" s="536"/>
      <c r="H74" s="536"/>
      <c r="I74" s="536"/>
      <c r="J74" s="537"/>
      <c r="K74" s="71"/>
      <c r="M74" s="71"/>
      <c r="N74" s="741"/>
      <c r="O74" s="458"/>
      <c r="P74" s="56"/>
      <c r="Q74" s="56"/>
      <c r="R74" s="56"/>
      <c r="S74" s="56"/>
      <c r="T74" s="459"/>
      <c r="U74" s="463"/>
      <c r="V74" s="463"/>
      <c r="W74" s="454"/>
      <c r="X74" s="356"/>
      <c r="Y74" s="240"/>
      <c r="Z74" s="358"/>
      <c r="AA74" s="62"/>
    </row>
    <row r="75" spans="2:27" ht="21" customHeight="1">
      <c r="B75" s="71"/>
      <c r="C75" s="713"/>
      <c r="D75" s="538"/>
      <c r="E75" s="539"/>
      <c r="F75" s="539"/>
      <c r="G75" s="539"/>
      <c r="H75" s="539"/>
      <c r="I75" s="539"/>
      <c r="J75" s="540"/>
      <c r="K75" s="71"/>
      <c r="M75" s="71"/>
      <c r="N75" s="742"/>
      <c r="O75" s="460"/>
      <c r="P75" s="461"/>
      <c r="Q75" s="461"/>
      <c r="R75" s="461"/>
      <c r="S75" s="461"/>
      <c r="T75" s="462"/>
      <c r="U75" s="463"/>
      <c r="V75" s="463"/>
      <c r="W75" s="454"/>
      <c r="X75" s="356"/>
      <c r="Y75" s="240"/>
      <c r="Z75" s="358"/>
      <c r="AA75" s="62"/>
    </row>
    <row r="76" spans="2:27" ht="21" customHeight="1">
      <c r="B76" s="71"/>
      <c r="C76" s="713"/>
      <c r="D76" s="538"/>
      <c r="E76" s="539"/>
      <c r="F76" s="539"/>
      <c r="G76" s="539"/>
      <c r="H76" s="539"/>
      <c r="I76" s="539"/>
      <c r="J76" s="540"/>
      <c r="K76" s="71"/>
      <c r="M76" s="71"/>
      <c r="N76" s="464" t="s">
        <v>1757</v>
      </c>
      <c r="O76" s="71"/>
      <c r="P76" s="71"/>
      <c r="Q76" s="463"/>
      <c r="R76" s="463"/>
      <c r="S76" s="463"/>
      <c r="T76" s="463"/>
      <c r="U76" s="463"/>
      <c r="V76" s="463"/>
      <c r="W76" s="454"/>
      <c r="X76" s="356"/>
      <c r="Y76" s="240"/>
      <c r="Z76" s="358"/>
      <c r="AA76" s="62"/>
    </row>
    <row r="77" spans="2:27" ht="21" customHeight="1">
      <c r="B77" s="71"/>
      <c r="C77" s="714"/>
      <c r="D77" s="541"/>
      <c r="E77" s="542"/>
      <c r="F77" s="542"/>
      <c r="G77" s="542"/>
      <c r="H77" s="542"/>
      <c r="I77" s="542"/>
      <c r="J77" s="543"/>
      <c r="K77" s="71"/>
      <c r="M77" s="463"/>
      <c r="N77" s="464" t="s">
        <v>1758</v>
      </c>
      <c r="O77" s="463"/>
      <c r="P77" s="465"/>
      <c r="Q77" s="463"/>
      <c r="R77" s="463"/>
      <c r="S77" s="463"/>
      <c r="T77" s="463"/>
      <c r="U77" s="463"/>
      <c r="V77" s="463"/>
      <c r="W77" s="454"/>
      <c r="X77" s="356"/>
      <c r="Y77" s="240"/>
      <c r="Z77" s="358"/>
      <c r="AA77" s="62"/>
    </row>
    <row r="78" spans="2:27" ht="21" customHeight="1">
      <c r="B78" s="71"/>
      <c r="C78" s="712" t="s">
        <v>1560</v>
      </c>
      <c r="D78" s="163"/>
      <c r="E78" s="380"/>
      <c r="F78" s="380"/>
      <c r="G78" s="380"/>
      <c r="H78" s="380"/>
      <c r="I78" s="380"/>
      <c r="J78" s="162"/>
      <c r="K78" s="71"/>
      <c r="M78" s="463"/>
      <c r="N78" s="464" t="s">
        <v>1558</v>
      </c>
      <c r="O78" s="463"/>
      <c r="P78" s="465"/>
      <c r="Q78" s="463"/>
      <c r="R78" s="463"/>
      <c r="S78" s="463"/>
      <c r="T78" s="463"/>
      <c r="U78" s="463"/>
      <c r="V78" s="463"/>
      <c r="W78" s="454"/>
      <c r="X78" s="356"/>
      <c r="Y78" s="240"/>
      <c r="Z78" s="358"/>
      <c r="AA78" s="62"/>
    </row>
    <row r="79" spans="2:27" ht="21" customHeight="1">
      <c r="B79" s="71"/>
      <c r="C79" s="713"/>
      <c r="D79" s="378"/>
      <c r="E79" s="51"/>
      <c r="F79" s="51"/>
      <c r="G79" s="51"/>
      <c r="H79" s="51"/>
      <c r="I79" s="51"/>
      <c r="J79" s="410"/>
      <c r="K79" s="71"/>
      <c r="M79" s="463"/>
      <c r="N79" s="464" t="s">
        <v>1559</v>
      </c>
      <c r="O79" s="463"/>
      <c r="P79" s="465"/>
      <c r="Q79" s="463"/>
      <c r="R79" s="463"/>
      <c r="S79" s="463"/>
      <c r="T79" s="463"/>
      <c r="U79" s="463"/>
      <c r="V79" s="463"/>
      <c r="W79" s="454"/>
      <c r="X79" s="356"/>
      <c r="Y79" s="240"/>
      <c r="Z79" s="358"/>
      <c r="AA79" s="62"/>
    </row>
    <row r="80" spans="2:27" ht="21" customHeight="1">
      <c r="B80" s="71"/>
      <c r="C80" s="714"/>
      <c r="D80" s="164"/>
      <c r="E80" s="414" t="s">
        <v>1755</v>
      </c>
      <c r="F80" s="542"/>
      <c r="G80" s="542"/>
      <c r="H80" s="542"/>
      <c r="I80" s="542"/>
      <c r="J80" s="165" t="s">
        <v>1756</v>
      </c>
      <c r="K80" s="71"/>
      <c r="M80" s="463"/>
      <c r="N80" s="464" t="s">
        <v>1556</v>
      </c>
      <c r="O80" s="463"/>
      <c r="P80" s="463"/>
      <c r="Q80" s="463"/>
      <c r="R80" s="463"/>
      <c r="S80" s="463"/>
      <c r="T80" s="463"/>
      <c r="U80" s="463"/>
      <c r="V80" s="463"/>
      <c r="W80" s="454"/>
      <c r="X80" s="356"/>
      <c r="Y80" s="240"/>
      <c r="Z80" s="358"/>
      <c r="AA80" s="62"/>
    </row>
    <row r="81" spans="2:27" ht="21" customHeight="1">
      <c r="B81" s="71"/>
      <c r="C81" s="437" t="s">
        <v>1562</v>
      </c>
      <c r="D81" s="427"/>
      <c r="E81" s="381"/>
      <c r="F81" s="381"/>
      <c r="G81" s="381"/>
      <c r="H81" s="381"/>
      <c r="I81" s="381"/>
      <c r="J81" s="428"/>
      <c r="K81" s="71"/>
      <c r="M81" s="463"/>
      <c r="N81" s="575"/>
      <c r="O81" s="576"/>
      <c r="P81" s="576"/>
      <c r="Q81" s="576"/>
      <c r="R81" s="576"/>
      <c r="S81" s="576"/>
      <c r="T81" s="577"/>
      <c r="U81" s="463"/>
      <c r="V81" s="463"/>
      <c r="W81" s="454"/>
      <c r="X81" s="356"/>
      <c r="Y81" s="240"/>
      <c r="Z81" s="358"/>
      <c r="AA81" s="62"/>
    </row>
    <row r="82" spans="2:27" ht="21" customHeight="1">
      <c r="B82" s="71"/>
      <c r="C82" s="715" t="s">
        <v>1759</v>
      </c>
      <c r="D82" s="671"/>
      <c r="E82" s="672"/>
      <c r="F82" s="672"/>
      <c r="G82" s="672"/>
      <c r="H82" s="672"/>
      <c r="I82" s="672"/>
      <c r="J82" s="673"/>
      <c r="K82" s="71"/>
      <c r="M82" s="463"/>
      <c r="N82" s="578"/>
      <c r="O82" s="579"/>
      <c r="P82" s="579"/>
      <c r="Q82" s="579"/>
      <c r="R82" s="579"/>
      <c r="S82" s="579"/>
      <c r="T82" s="580"/>
      <c r="U82" s="463"/>
      <c r="V82" s="463"/>
      <c r="W82" s="454"/>
      <c r="X82" s="356"/>
      <c r="Y82" s="240"/>
      <c r="Z82" s="358"/>
      <c r="AA82" s="62"/>
    </row>
    <row r="83" spans="2:27" ht="21" customHeight="1">
      <c r="B83" s="71"/>
      <c r="C83" s="716"/>
      <c r="D83" s="674"/>
      <c r="E83" s="675"/>
      <c r="F83" s="675"/>
      <c r="G83" s="675"/>
      <c r="H83" s="675"/>
      <c r="I83" s="675"/>
      <c r="J83" s="676"/>
      <c r="K83" s="71"/>
      <c r="M83" s="463"/>
      <c r="N83" s="578"/>
      <c r="O83" s="579"/>
      <c r="P83" s="579"/>
      <c r="Q83" s="579"/>
      <c r="R83" s="579"/>
      <c r="S83" s="579"/>
      <c r="T83" s="580"/>
      <c r="U83" s="463"/>
      <c r="V83" s="463"/>
      <c r="W83" s="454"/>
      <c r="X83" s="356"/>
      <c r="Y83" s="240"/>
      <c r="Z83" s="358"/>
      <c r="AA83" s="62"/>
    </row>
    <row r="84" spans="2:27" ht="21" customHeight="1">
      <c r="B84" s="71"/>
      <c r="C84" s="717"/>
      <c r="D84" s="677"/>
      <c r="E84" s="678"/>
      <c r="F84" s="678"/>
      <c r="G84" s="678"/>
      <c r="H84" s="678"/>
      <c r="I84" s="678"/>
      <c r="J84" s="679"/>
      <c r="K84" s="71"/>
      <c r="M84" s="463"/>
      <c r="N84" s="578"/>
      <c r="O84" s="579"/>
      <c r="P84" s="579"/>
      <c r="Q84" s="579"/>
      <c r="R84" s="579"/>
      <c r="S84" s="579"/>
      <c r="T84" s="580"/>
      <c r="U84" s="463"/>
      <c r="V84" s="463"/>
      <c r="W84" s="454"/>
      <c r="X84" s="356"/>
      <c r="Y84" s="240"/>
      <c r="Z84" s="358"/>
      <c r="AA84" s="62"/>
    </row>
    <row r="85" spans="2:27" ht="21" customHeight="1">
      <c r="B85" s="71"/>
      <c r="C85" s="71"/>
      <c r="D85" s="71"/>
      <c r="E85" s="71"/>
      <c r="F85" s="71"/>
      <c r="G85" s="71"/>
      <c r="H85" s="71"/>
      <c r="I85" s="71"/>
      <c r="J85" s="71"/>
      <c r="K85" s="71"/>
      <c r="M85" s="463"/>
      <c r="N85" s="578"/>
      <c r="O85" s="579"/>
      <c r="P85" s="579"/>
      <c r="Q85" s="579"/>
      <c r="R85" s="579"/>
      <c r="S85" s="579"/>
      <c r="T85" s="580"/>
      <c r="U85" s="463"/>
      <c r="V85" s="463"/>
      <c r="W85" s="454"/>
      <c r="X85" s="356"/>
      <c r="Y85" s="240"/>
      <c r="Z85" s="358"/>
      <c r="AA85" s="62"/>
    </row>
    <row r="86" spans="2:27" ht="21" customHeight="1">
      <c r="M86" s="463"/>
      <c r="N86" s="578"/>
      <c r="O86" s="579"/>
      <c r="P86" s="579"/>
      <c r="Q86" s="579"/>
      <c r="R86" s="579"/>
      <c r="S86" s="579"/>
      <c r="T86" s="580"/>
      <c r="U86" s="463"/>
      <c r="V86" s="463"/>
      <c r="W86" s="454"/>
      <c r="X86" s="356"/>
      <c r="Y86" s="240"/>
      <c r="Z86" s="358"/>
      <c r="AA86" s="62"/>
    </row>
    <row r="87" spans="2:27" ht="21" customHeight="1">
      <c r="M87" s="463"/>
      <c r="N87" s="578"/>
      <c r="O87" s="579"/>
      <c r="P87" s="579"/>
      <c r="Q87" s="579"/>
      <c r="R87" s="579"/>
      <c r="S87" s="579"/>
      <c r="T87" s="580"/>
      <c r="U87" s="463"/>
      <c r="V87" s="463"/>
      <c r="W87" s="454"/>
      <c r="X87" s="356"/>
      <c r="Y87" s="240"/>
      <c r="Z87" s="358"/>
      <c r="AA87" s="62"/>
    </row>
    <row r="88" spans="2:27" ht="21" customHeight="1">
      <c r="M88" s="463"/>
      <c r="N88" s="581"/>
      <c r="O88" s="582"/>
      <c r="P88" s="582"/>
      <c r="Q88" s="582"/>
      <c r="R88" s="582"/>
      <c r="S88" s="582"/>
      <c r="T88" s="583"/>
      <c r="U88" s="463"/>
      <c r="V88" s="463"/>
      <c r="W88" s="454"/>
      <c r="X88" s="356"/>
      <c r="Y88" s="240"/>
      <c r="Z88" s="358"/>
      <c r="AA88" s="62"/>
    </row>
    <row r="89" spans="2:27" ht="21" customHeight="1">
      <c r="M89" s="463"/>
      <c r="N89" s="463"/>
      <c r="O89" s="463"/>
      <c r="P89" s="463"/>
      <c r="Q89" s="463"/>
      <c r="R89" s="463"/>
      <c r="S89" s="463"/>
      <c r="T89" s="463"/>
      <c r="U89" s="463"/>
      <c r="V89" s="463"/>
      <c r="W89" s="454"/>
      <c r="X89" s="356"/>
      <c r="Y89" s="240"/>
      <c r="Z89" s="358"/>
      <c r="AA89" s="62"/>
    </row>
    <row r="90" spans="2:27" ht="21" customHeight="1">
      <c r="B90" s="680" t="s">
        <v>1575</v>
      </c>
      <c r="C90" s="680"/>
      <c r="D90" s="680"/>
      <c r="E90" s="680"/>
      <c r="F90" s="680"/>
      <c r="G90" s="680"/>
      <c r="H90" s="680"/>
      <c r="I90" s="680"/>
      <c r="J90" s="440"/>
      <c r="K90" s="440"/>
      <c r="L90" s="440"/>
      <c r="M90" s="440"/>
      <c r="N90" s="440"/>
      <c r="O90" s="440"/>
      <c r="P90" s="440"/>
      <c r="Q90" s="440"/>
      <c r="R90" s="440"/>
      <c r="S90" s="440"/>
      <c r="T90" s="440"/>
      <c r="U90" s="440"/>
      <c r="V90" s="440"/>
      <c r="W90" s="440"/>
    </row>
    <row r="91" spans="2:27" ht="21" customHeight="1">
      <c r="B91" s="680"/>
      <c r="C91" s="680"/>
      <c r="D91" s="680"/>
      <c r="E91" s="680"/>
      <c r="F91" s="680"/>
      <c r="G91" s="680"/>
      <c r="H91" s="680"/>
      <c r="I91" s="680"/>
      <c r="J91" s="440"/>
      <c r="K91" s="440"/>
      <c r="L91" s="440"/>
      <c r="M91" s="440"/>
      <c r="N91" s="440"/>
      <c r="O91" s="440"/>
      <c r="P91" s="440"/>
      <c r="Q91" s="440"/>
      <c r="R91" s="440"/>
      <c r="S91" s="440"/>
      <c r="T91" s="440"/>
      <c r="U91" s="440"/>
      <c r="V91" s="440"/>
      <c r="W91" s="440"/>
    </row>
    <row r="92" spans="2:27" ht="21" customHeight="1">
      <c r="B92" s="463"/>
      <c r="C92" s="463"/>
      <c r="D92" s="463"/>
      <c r="E92" s="463"/>
      <c r="F92" s="463"/>
      <c r="G92" s="463"/>
      <c r="H92" s="463"/>
      <c r="I92" s="463"/>
      <c r="J92" s="463"/>
      <c r="K92" s="463"/>
      <c r="L92" s="463"/>
      <c r="M92" s="463"/>
      <c r="N92" s="463"/>
      <c r="O92" s="463"/>
      <c r="P92" s="463"/>
      <c r="Q92" s="463"/>
      <c r="R92" s="463"/>
      <c r="S92" s="463"/>
      <c r="T92" s="463"/>
      <c r="U92" s="463"/>
      <c r="V92" s="463"/>
      <c r="X92" s="356"/>
      <c r="Y92" s="240"/>
      <c r="Z92" s="358"/>
      <c r="AA92" s="62"/>
    </row>
    <row r="93" spans="2:27" ht="21" customHeight="1">
      <c r="B93" s="463"/>
      <c r="C93" s="744"/>
      <c r="D93" s="745"/>
      <c r="E93" s="745"/>
      <c r="F93" s="745"/>
      <c r="G93" s="745"/>
      <c r="H93" s="745"/>
      <c r="I93" s="745"/>
      <c r="J93" s="745"/>
      <c r="K93" s="745"/>
      <c r="L93" s="745"/>
      <c r="M93" s="745"/>
      <c r="N93" s="745"/>
      <c r="O93" s="745"/>
      <c r="P93" s="745"/>
      <c r="Q93" s="745"/>
      <c r="R93" s="745"/>
      <c r="S93" s="745"/>
      <c r="T93" s="745"/>
      <c r="U93" s="746"/>
      <c r="V93" s="463"/>
      <c r="X93" s="356"/>
      <c r="Y93" s="240"/>
      <c r="Z93" s="358"/>
      <c r="AA93" s="62"/>
    </row>
    <row r="94" spans="2:27" ht="21" customHeight="1">
      <c r="B94" s="463"/>
      <c r="C94" s="747"/>
      <c r="D94" s="748"/>
      <c r="E94" s="748"/>
      <c r="F94" s="748"/>
      <c r="G94" s="748"/>
      <c r="H94" s="748"/>
      <c r="I94" s="748"/>
      <c r="J94" s="748"/>
      <c r="K94" s="748"/>
      <c r="L94" s="748"/>
      <c r="M94" s="748"/>
      <c r="N94" s="748"/>
      <c r="O94" s="748"/>
      <c r="P94" s="748"/>
      <c r="Q94" s="748"/>
      <c r="R94" s="748"/>
      <c r="S94" s="748"/>
      <c r="T94" s="748"/>
      <c r="U94" s="749"/>
      <c r="V94" s="463"/>
      <c r="X94" s="356"/>
      <c r="Y94" s="240"/>
      <c r="Z94" s="358"/>
      <c r="AA94" s="62"/>
    </row>
    <row r="95" spans="2:27" ht="21" customHeight="1">
      <c r="B95" s="463"/>
      <c r="C95" s="747"/>
      <c r="D95" s="748"/>
      <c r="E95" s="748"/>
      <c r="F95" s="748"/>
      <c r="G95" s="748"/>
      <c r="H95" s="748"/>
      <c r="I95" s="748"/>
      <c r="J95" s="748"/>
      <c r="K95" s="748"/>
      <c r="L95" s="748"/>
      <c r="M95" s="748"/>
      <c r="N95" s="748"/>
      <c r="O95" s="748"/>
      <c r="P95" s="748"/>
      <c r="Q95" s="748"/>
      <c r="R95" s="748"/>
      <c r="S95" s="748"/>
      <c r="T95" s="748"/>
      <c r="U95" s="749"/>
      <c r="V95" s="463"/>
      <c r="X95" s="356"/>
      <c r="Y95" s="240"/>
      <c r="Z95" s="358"/>
      <c r="AA95" s="62"/>
    </row>
    <row r="96" spans="2:27" ht="21" customHeight="1">
      <c r="B96" s="463"/>
      <c r="C96" s="747"/>
      <c r="D96" s="748"/>
      <c r="E96" s="748"/>
      <c r="F96" s="748"/>
      <c r="G96" s="748"/>
      <c r="H96" s="748"/>
      <c r="I96" s="748"/>
      <c r="J96" s="748"/>
      <c r="K96" s="748"/>
      <c r="L96" s="748"/>
      <c r="M96" s="748"/>
      <c r="N96" s="748"/>
      <c r="O96" s="748"/>
      <c r="P96" s="748"/>
      <c r="Q96" s="748"/>
      <c r="R96" s="748"/>
      <c r="S96" s="748"/>
      <c r="T96" s="748"/>
      <c r="U96" s="749"/>
      <c r="V96" s="463"/>
      <c r="X96" s="356"/>
      <c r="Y96" s="240"/>
      <c r="Z96" s="358"/>
      <c r="AA96" s="62"/>
    </row>
    <row r="97" spans="2:27" ht="21" customHeight="1">
      <c r="B97" s="463"/>
      <c r="C97" s="747"/>
      <c r="D97" s="748"/>
      <c r="E97" s="748"/>
      <c r="F97" s="748"/>
      <c r="G97" s="748"/>
      <c r="H97" s="748"/>
      <c r="I97" s="748"/>
      <c r="J97" s="748"/>
      <c r="K97" s="748"/>
      <c r="L97" s="748"/>
      <c r="M97" s="748"/>
      <c r="N97" s="748"/>
      <c r="O97" s="748"/>
      <c r="P97" s="748"/>
      <c r="Q97" s="748"/>
      <c r="R97" s="748"/>
      <c r="S97" s="748"/>
      <c r="T97" s="748"/>
      <c r="U97" s="749"/>
      <c r="V97" s="463"/>
      <c r="X97" s="356"/>
      <c r="Y97" s="240"/>
      <c r="Z97" s="358"/>
      <c r="AA97" s="62"/>
    </row>
    <row r="98" spans="2:27" ht="21" customHeight="1">
      <c r="B98" s="463"/>
      <c r="C98" s="747"/>
      <c r="D98" s="748"/>
      <c r="E98" s="748"/>
      <c r="F98" s="748"/>
      <c r="G98" s="748"/>
      <c r="H98" s="748"/>
      <c r="I98" s="748"/>
      <c r="J98" s="748"/>
      <c r="K98" s="748"/>
      <c r="L98" s="748"/>
      <c r="M98" s="748"/>
      <c r="N98" s="748"/>
      <c r="O98" s="748"/>
      <c r="P98" s="748"/>
      <c r="Q98" s="748"/>
      <c r="R98" s="748"/>
      <c r="S98" s="748"/>
      <c r="T98" s="748"/>
      <c r="U98" s="749"/>
      <c r="V98" s="463"/>
      <c r="X98" s="356"/>
      <c r="Y98" s="240"/>
      <c r="Z98" s="358"/>
      <c r="AA98" s="62"/>
    </row>
    <row r="99" spans="2:27" ht="21" customHeight="1">
      <c r="B99" s="463"/>
      <c r="C99" s="750"/>
      <c r="D99" s="751"/>
      <c r="E99" s="751"/>
      <c r="F99" s="751"/>
      <c r="G99" s="751"/>
      <c r="H99" s="751"/>
      <c r="I99" s="751"/>
      <c r="J99" s="751"/>
      <c r="K99" s="751"/>
      <c r="L99" s="751"/>
      <c r="M99" s="751"/>
      <c r="N99" s="751"/>
      <c r="O99" s="751"/>
      <c r="P99" s="751"/>
      <c r="Q99" s="751"/>
      <c r="R99" s="751"/>
      <c r="S99" s="751"/>
      <c r="T99" s="751"/>
      <c r="U99" s="752"/>
      <c r="V99" s="463"/>
      <c r="X99" s="356"/>
      <c r="Y99" s="240"/>
      <c r="Z99" s="358"/>
      <c r="AA99" s="62"/>
    </row>
    <row r="100" spans="2:27" ht="21" customHeight="1">
      <c r="B100" s="463"/>
      <c r="C100" s="463"/>
      <c r="D100" s="463"/>
      <c r="E100" s="463"/>
      <c r="F100" s="463"/>
      <c r="G100" s="463"/>
      <c r="H100" s="463"/>
      <c r="I100" s="463"/>
      <c r="J100" s="463"/>
      <c r="K100" s="463"/>
      <c r="L100" s="463"/>
      <c r="M100" s="463"/>
      <c r="N100" s="463"/>
      <c r="O100" s="463"/>
      <c r="P100" s="463"/>
      <c r="Q100" s="463"/>
      <c r="R100" s="463"/>
      <c r="S100" s="463"/>
      <c r="T100" s="463"/>
      <c r="U100" s="463"/>
      <c r="V100" s="463"/>
      <c r="X100" s="356"/>
      <c r="Y100" s="240"/>
      <c r="Z100" s="358"/>
      <c r="AA100" s="62"/>
    </row>
    <row r="102" spans="2:27" ht="21" customHeight="1">
      <c r="O102" s="234" t="s">
        <v>262</v>
      </c>
      <c r="P102" s="234"/>
      <c r="Q102" s="234"/>
      <c r="R102" s="234"/>
      <c r="S102" s="234"/>
      <c r="T102" s="234"/>
      <c r="U102" s="234"/>
      <c r="V102" s="234"/>
    </row>
    <row r="103" spans="2:27" ht="21" customHeight="1">
      <c r="O103" s="235" t="s">
        <v>264</v>
      </c>
      <c r="P103" s="235"/>
      <c r="Q103" s="235"/>
      <c r="R103" s="235"/>
      <c r="S103" s="235"/>
      <c r="T103" s="235"/>
      <c r="U103" s="235"/>
      <c r="V103" s="235"/>
    </row>
    <row r="104" spans="2:27" ht="21" customHeight="1">
      <c r="O104" s="235" t="s">
        <v>266</v>
      </c>
      <c r="P104" s="235"/>
      <c r="Q104" s="235"/>
      <c r="R104" s="235"/>
      <c r="S104" s="235"/>
      <c r="T104" s="235"/>
      <c r="U104" s="235"/>
      <c r="V104" s="235"/>
    </row>
    <row r="105" spans="2:27" ht="21" customHeight="1">
      <c r="O105" s="235" t="s">
        <v>265</v>
      </c>
      <c r="P105" s="235"/>
      <c r="Q105" s="235"/>
      <c r="R105" s="235"/>
      <c r="S105" s="235"/>
      <c r="T105" s="235"/>
      <c r="U105" s="235"/>
      <c r="V105" s="235"/>
    </row>
    <row r="106" spans="2:27" ht="21" customHeight="1">
      <c r="O106" s="235" t="s">
        <v>267</v>
      </c>
      <c r="P106" s="235"/>
      <c r="Q106" s="235"/>
      <c r="R106" s="235"/>
      <c r="S106" s="235"/>
      <c r="T106" s="235"/>
      <c r="U106" s="235"/>
      <c r="V106" s="235"/>
    </row>
    <row r="107" spans="2:27" ht="21" customHeight="1">
      <c r="O107" s="248" t="s">
        <v>263</v>
      </c>
      <c r="P107" s="249"/>
      <c r="Q107" s="249"/>
      <c r="R107" s="249"/>
      <c r="S107" s="249"/>
      <c r="T107" s="249"/>
      <c r="U107" s="249"/>
      <c r="V107" s="249"/>
    </row>
    <row r="108" spans="2:27" ht="21" customHeight="1">
      <c r="B108" s="743" t="s">
        <v>1308</v>
      </c>
      <c r="C108" s="743"/>
      <c r="D108" s="743"/>
      <c r="E108" s="743"/>
      <c r="F108" s="743"/>
      <c r="G108" s="743"/>
      <c r="H108" s="743"/>
      <c r="I108" s="743"/>
      <c r="J108" s="743"/>
      <c r="K108" s="743"/>
      <c r="L108" s="743"/>
      <c r="M108" s="743"/>
      <c r="N108" s="743"/>
      <c r="O108" s="743"/>
      <c r="P108" s="743"/>
      <c r="Q108" s="743"/>
      <c r="R108" s="743"/>
      <c r="S108" s="743"/>
      <c r="T108" s="743"/>
      <c r="U108" s="743"/>
      <c r="V108" s="743"/>
      <c r="W108" s="743"/>
    </row>
    <row r="109" spans="2:27" ht="21" customHeight="1">
      <c r="B109" s="743"/>
      <c r="C109" s="743"/>
      <c r="D109" s="743"/>
      <c r="E109" s="743"/>
      <c r="F109" s="743"/>
      <c r="G109" s="743"/>
      <c r="H109" s="743"/>
      <c r="I109" s="743"/>
      <c r="J109" s="743"/>
      <c r="K109" s="743"/>
      <c r="L109" s="743"/>
      <c r="M109" s="743"/>
      <c r="N109" s="743"/>
      <c r="O109" s="743"/>
      <c r="P109" s="743"/>
      <c r="Q109" s="743"/>
      <c r="R109" s="743"/>
      <c r="S109" s="743"/>
      <c r="T109" s="743"/>
      <c r="U109" s="743"/>
      <c r="V109" s="743"/>
      <c r="W109" s="743"/>
    </row>
    <row r="110" spans="2:27" ht="21" customHeight="1">
      <c r="B110" s="743"/>
      <c r="C110" s="743"/>
      <c r="D110" s="743"/>
      <c r="E110" s="743"/>
      <c r="F110" s="743"/>
      <c r="G110" s="743"/>
      <c r="H110" s="743"/>
      <c r="I110" s="743"/>
      <c r="J110" s="743"/>
      <c r="K110" s="743"/>
      <c r="L110" s="743"/>
      <c r="M110" s="743"/>
      <c r="N110" s="743"/>
      <c r="O110" s="743"/>
      <c r="P110" s="743"/>
      <c r="Q110" s="743"/>
      <c r="R110" s="743"/>
      <c r="S110" s="743"/>
      <c r="T110" s="743"/>
      <c r="U110" s="743"/>
      <c r="V110" s="743"/>
      <c r="W110" s="743"/>
    </row>
  </sheetData>
  <sheetProtection algorithmName="SHA-512" hashValue="eFl0Q29rDDeIRvByszkdxjG1mSoBvIMJixmBcEwOk3DhdSm/32D5oekN8RuEiJ6A4QA5s8FEH4Y8CLMJWf33Sw==" saltValue="93xPZTyY+zaEm3O5XKAIVA==" spinCount="100000" sheet="1" objects="1" formatCells="0" selectLockedCells="1"/>
  <dataConsolidate/>
  <mergeCells count="97">
    <mergeCell ref="P70:W71"/>
    <mergeCell ref="N73:N75"/>
    <mergeCell ref="B108:W110"/>
    <mergeCell ref="C93:U99"/>
    <mergeCell ref="D20:J20"/>
    <mergeCell ref="D28:J28"/>
    <mergeCell ref="D50:U57"/>
    <mergeCell ref="M63:P63"/>
    <mergeCell ref="D63:F63"/>
    <mergeCell ref="D46:D47"/>
    <mergeCell ref="C45:C47"/>
    <mergeCell ref="Q63:T63"/>
    <mergeCell ref="Q64:R64"/>
    <mergeCell ref="S64:T64"/>
    <mergeCell ref="O64:P64"/>
    <mergeCell ref="N81:T88"/>
    <mergeCell ref="N4:T4"/>
    <mergeCell ref="N5:T5"/>
    <mergeCell ref="N6:T6"/>
    <mergeCell ref="N7:T7"/>
    <mergeCell ref="N8:T8"/>
    <mergeCell ref="N9:T9"/>
    <mergeCell ref="P12:S12"/>
    <mergeCell ref="B30:N31"/>
    <mergeCell ref="G37:H37"/>
    <mergeCell ref="C38:C44"/>
    <mergeCell ref="D38:D39"/>
    <mergeCell ref="D40:D43"/>
    <mergeCell ref="D34:U34"/>
    <mergeCell ref="L9:M9"/>
    <mergeCell ref="L10:M12"/>
    <mergeCell ref="D12:J12"/>
    <mergeCell ref="L16:M16"/>
    <mergeCell ref="N16:S16"/>
    <mergeCell ref="M19:N19"/>
    <mergeCell ref="Q19:R19"/>
    <mergeCell ref="L15:M15"/>
    <mergeCell ref="B60:V61"/>
    <mergeCell ref="I36:J36"/>
    <mergeCell ref="C50:C57"/>
    <mergeCell ref="D74:J77"/>
    <mergeCell ref="F80:I80"/>
    <mergeCell ref="M66:N66"/>
    <mergeCell ref="L36:U36"/>
    <mergeCell ref="S68:T68"/>
    <mergeCell ref="K67:L67"/>
    <mergeCell ref="M67:N67"/>
    <mergeCell ref="K68:L68"/>
    <mergeCell ref="M68:N68"/>
    <mergeCell ref="Q67:R67"/>
    <mergeCell ref="S67:T67"/>
    <mergeCell ref="O67:P67"/>
    <mergeCell ref="S65:T65"/>
    <mergeCell ref="D82:J84"/>
    <mergeCell ref="C74:C77"/>
    <mergeCell ref="C78:C80"/>
    <mergeCell ref="C82:C84"/>
    <mergeCell ref="M70:O71"/>
    <mergeCell ref="Q66:R66"/>
    <mergeCell ref="S66:T66"/>
    <mergeCell ref="O65:P65"/>
    <mergeCell ref="O66:P66"/>
    <mergeCell ref="Q68:R68"/>
    <mergeCell ref="Q65:R65"/>
    <mergeCell ref="L5:M5"/>
    <mergeCell ref="L6:M6"/>
    <mergeCell ref="D3:K3"/>
    <mergeCell ref="L4:M4"/>
    <mergeCell ref="D4:J4"/>
    <mergeCell ref="D5:J5"/>
    <mergeCell ref="D6:J6"/>
    <mergeCell ref="L7:M7"/>
    <mergeCell ref="L8:M8"/>
    <mergeCell ref="D7:J7"/>
    <mergeCell ref="D8:J8"/>
    <mergeCell ref="D9:J9"/>
    <mergeCell ref="N15:S15"/>
    <mergeCell ref="D13:J13"/>
    <mergeCell ref="D14:J14"/>
    <mergeCell ref="D15:J15"/>
    <mergeCell ref="D18:J18"/>
    <mergeCell ref="D19:J19"/>
    <mergeCell ref="B90:I91"/>
    <mergeCell ref="M20:N20"/>
    <mergeCell ref="Q20:R20"/>
    <mergeCell ref="C23:C24"/>
    <mergeCell ref="G63:I63"/>
    <mergeCell ref="G64:I64"/>
    <mergeCell ref="G65:I65"/>
    <mergeCell ref="B70:D71"/>
    <mergeCell ref="D65:F65"/>
    <mergeCell ref="D64:F64"/>
    <mergeCell ref="M64:N64"/>
    <mergeCell ref="O68:P68"/>
    <mergeCell ref="K65:L65"/>
    <mergeCell ref="M65:N65"/>
    <mergeCell ref="K66:L66"/>
  </mergeCells>
  <phoneticPr fontId="8"/>
  <conditionalFormatting sqref="D18">
    <cfRule type="cellIs" dxfId="24" priority="6" operator="equal">
      <formula>"会員証カード番号（16桁）"</formula>
    </cfRule>
  </conditionalFormatting>
  <conditionalFormatting sqref="D19">
    <cfRule type="cellIs" dxfId="23" priority="5" operator="equal">
      <formula>"ご登録の電話番号"</formula>
    </cfRule>
  </conditionalFormatting>
  <conditionalFormatting sqref="D20">
    <cfRule type="cellIs" dxfId="22" priority="4" operator="equal">
      <formula>"アプリ名義のお名前"</formula>
    </cfRule>
  </conditionalFormatting>
  <conditionalFormatting sqref="D23">
    <cfRule type="cellIs" dxfId="21" priority="1" operator="equal">
      <formula>"ご登録の電話番号"</formula>
    </cfRule>
  </conditionalFormatting>
  <conditionalFormatting sqref="D27:D28">
    <cfRule type="cellIs" dxfId="20" priority="8" operator="equal">
      <formula>"会員証カード番号（16桁）"</formula>
    </cfRule>
  </conditionalFormatting>
  <conditionalFormatting sqref="D63:D65">
    <cfRule type="cellIs" dxfId="19" priority="21" operator="equal">
      <formula>"都道府県　（例：東京都）"</formula>
    </cfRule>
    <cfRule type="cellIs" dxfId="18" priority="22" operator="notEqual">
      <formula>"選択してください"</formula>
    </cfRule>
  </conditionalFormatting>
  <conditionalFormatting sqref="D64:D65">
    <cfRule type="cellIs" dxfId="17" priority="20" operator="equal">
      <formula>"市区町村　（例：目黒区）"</formula>
    </cfRule>
  </conditionalFormatting>
  <conditionalFormatting sqref="G63:G65">
    <cfRule type="cellIs" dxfId="16" priority="15" operator="equal">
      <formula>"直接お届け不可 （宅配便配送）"</formula>
    </cfRule>
    <cfRule type="cellIs" dxfId="15" priority="16" operator="equal">
      <formula>"お届け可能"</formula>
    </cfRule>
    <cfRule type="cellIs" dxfId="14" priority="18" operator="equal">
      <formula>"都道府県"</formula>
    </cfRule>
    <cfRule type="cellIs" dxfId="13" priority="19" operator="notEqual">
      <formula>"選択してください"</formula>
    </cfRule>
  </conditionalFormatting>
  <conditionalFormatting sqref="G64:G65">
    <cfRule type="cellIs" dxfId="12" priority="17" operator="equal">
      <formula>"市区町村"</formula>
    </cfRule>
  </conditionalFormatting>
  <conditionalFormatting sqref="K65">
    <cfRule type="cellIs" dxfId="11" priority="14" operator="equal">
      <formula>"選択してください"</formula>
    </cfRule>
  </conditionalFormatting>
  <conditionalFormatting sqref="M65">
    <cfRule type="cellIs" dxfId="10" priority="13" operator="equal">
      <formula>"選択してください"</formula>
    </cfRule>
  </conditionalFormatting>
  <conditionalFormatting sqref="N15">
    <cfRule type="cellIs" dxfId="9" priority="3" operator="equal">
      <formula>"原則4日前の15時までにご注文ください"</formula>
    </cfRule>
  </conditionalFormatting>
  <conditionalFormatting sqref="N16">
    <cfRule type="cellIs" dxfId="8" priority="2" operator="notEqual">
      <formula>"選択してください"</formula>
    </cfRule>
  </conditionalFormatting>
  <conditionalFormatting sqref="Q65">
    <cfRule type="cellIs" dxfId="7" priority="12" operator="equal">
      <formula>"選択してください"</formula>
    </cfRule>
  </conditionalFormatting>
  <dataValidations xWindow="926" yWindow="504" count="3">
    <dataValidation errorStyle="information" allowBlank="1" showInputMessage="1" prompt="お届け先都道府県をご入力いただくと_x000a_正しい宅配料金が_x000a_右の「お見積り」に表示されます。" sqref="D63 G63" xr:uid="{9A846419-8AAE-4568-A51A-636DACA5C3A7}"/>
    <dataValidation errorStyle="information" allowBlank="1" showInputMessage="1" prompt="🔴　：　目黒区_x000a_❌　：　目黒区中町_x000a__x000a_◯◯区　までを入力してください" sqref="D64:D65 G64:G65" xr:uid="{F0757CEE-BF1F-4B73-9EC3-C4BD64924752}"/>
    <dataValidation type="list" errorStyle="information" allowBlank="1" showInputMessage="1" sqref="N16" xr:uid="{694991BB-F596-4E46-BE92-25999059A82E}">
      <formula1>"午前中,12:00～14:00,14:00～16:00,16:00～18:00,18:00～20:00,19:00～21:00,希望無し"</formula1>
    </dataValidation>
  </dataValidations>
  <printOptions horizontalCentered="1"/>
  <pageMargins left="0.15748031496062992" right="0.23622047244094491" top="0.59055118110236227" bottom="0.19685039370078741" header="0.11811023622047245" footer="0.15748031496062992"/>
  <pageSetup paperSize="9" scale="74"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202" r:id="rId4" name="Group Box 50">
              <controlPr defaultSize="0" autoFill="0" autoPict="0">
                <anchor moveWithCells="1">
                  <from>
                    <xdr:col>4</xdr:col>
                    <xdr:colOff>600075</xdr:colOff>
                    <xdr:row>37</xdr:row>
                    <xdr:rowOff>0</xdr:rowOff>
                  </from>
                  <to>
                    <xdr:col>5</xdr:col>
                    <xdr:colOff>600075</xdr:colOff>
                    <xdr:row>47</xdr:row>
                    <xdr:rowOff>0</xdr:rowOff>
                  </to>
                </anchor>
              </controlPr>
            </control>
          </mc:Choice>
        </mc:AlternateContent>
        <mc:AlternateContent xmlns:mc="http://schemas.openxmlformats.org/markup-compatibility/2006">
          <mc:Choice Requires="x14">
            <control shapeId="49218" r:id="rId5" name="Group Box 66">
              <controlPr defaultSize="0" autoFill="0" autoPict="0">
                <anchor moveWithCells="1">
                  <from>
                    <xdr:col>3</xdr:col>
                    <xdr:colOff>0</xdr:colOff>
                    <xdr:row>33</xdr:row>
                    <xdr:rowOff>0</xdr:rowOff>
                  </from>
                  <to>
                    <xdr:col>21</xdr:col>
                    <xdr:colOff>0</xdr:colOff>
                    <xdr:row>34</xdr:row>
                    <xdr:rowOff>0</xdr:rowOff>
                  </to>
                </anchor>
              </controlPr>
            </control>
          </mc:Choice>
        </mc:AlternateContent>
        <mc:AlternateContent xmlns:mc="http://schemas.openxmlformats.org/markup-compatibility/2006">
          <mc:Choice Requires="x14">
            <control shapeId="49219" r:id="rId6" name="Option Button 67">
              <controlPr defaultSize="0" autoFill="0" autoLine="0" autoPict="0">
                <anchor moveWithCells="1">
                  <from>
                    <xdr:col>4</xdr:col>
                    <xdr:colOff>19050</xdr:colOff>
                    <xdr:row>49</xdr:row>
                    <xdr:rowOff>57150</xdr:rowOff>
                  </from>
                  <to>
                    <xdr:col>5</xdr:col>
                    <xdr:colOff>219075</xdr:colOff>
                    <xdr:row>50</xdr:row>
                    <xdr:rowOff>28575</xdr:rowOff>
                  </to>
                </anchor>
              </controlPr>
            </control>
          </mc:Choice>
        </mc:AlternateContent>
        <mc:AlternateContent xmlns:mc="http://schemas.openxmlformats.org/markup-compatibility/2006">
          <mc:Choice Requires="x14">
            <control shapeId="49220" r:id="rId7" name="Option Button 68">
              <controlPr defaultSize="0" autoFill="0" autoLine="0" autoPict="0">
                <anchor moveWithCells="1">
                  <from>
                    <xdr:col>7</xdr:col>
                    <xdr:colOff>114300</xdr:colOff>
                    <xdr:row>49</xdr:row>
                    <xdr:rowOff>57150</xdr:rowOff>
                  </from>
                  <to>
                    <xdr:col>8</xdr:col>
                    <xdr:colOff>314325</xdr:colOff>
                    <xdr:row>50</xdr:row>
                    <xdr:rowOff>28575</xdr:rowOff>
                  </to>
                </anchor>
              </controlPr>
            </control>
          </mc:Choice>
        </mc:AlternateContent>
        <mc:AlternateContent xmlns:mc="http://schemas.openxmlformats.org/markup-compatibility/2006">
          <mc:Choice Requires="x14">
            <control shapeId="49222" r:id="rId8" name="Option Button 70">
              <controlPr defaultSize="0" autoFill="0" autoLine="0" autoPict="0">
                <anchor moveWithCells="1">
                  <from>
                    <xdr:col>10</xdr:col>
                    <xdr:colOff>114300</xdr:colOff>
                    <xdr:row>49</xdr:row>
                    <xdr:rowOff>57150</xdr:rowOff>
                  </from>
                  <to>
                    <xdr:col>11</xdr:col>
                    <xdr:colOff>314325</xdr:colOff>
                    <xdr:row>50</xdr:row>
                    <xdr:rowOff>28575</xdr:rowOff>
                  </to>
                </anchor>
              </controlPr>
            </control>
          </mc:Choice>
        </mc:AlternateContent>
        <mc:AlternateContent xmlns:mc="http://schemas.openxmlformats.org/markup-compatibility/2006">
          <mc:Choice Requires="x14">
            <control shapeId="49223" r:id="rId9" name="Option Button 71">
              <controlPr defaultSize="0" autoFill="0" autoLine="0" autoPict="0">
                <anchor moveWithCells="1">
                  <from>
                    <xdr:col>12</xdr:col>
                    <xdr:colOff>628650</xdr:colOff>
                    <xdr:row>49</xdr:row>
                    <xdr:rowOff>57150</xdr:rowOff>
                  </from>
                  <to>
                    <xdr:col>14</xdr:col>
                    <xdr:colOff>390525</xdr:colOff>
                    <xdr:row>50</xdr:row>
                    <xdr:rowOff>28575</xdr:rowOff>
                  </to>
                </anchor>
              </controlPr>
            </control>
          </mc:Choice>
        </mc:AlternateContent>
        <mc:AlternateContent xmlns:mc="http://schemas.openxmlformats.org/markup-compatibility/2006">
          <mc:Choice Requires="x14">
            <control shapeId="49224" r:id="rId10" name="Option Button 72">
              <controlPr defaultSize="0" autoFill="0" autoLine="0" autoPict="0">
                <anchor moveWithCells="1">
                  <from>
                    <xdr:col>16</xdr:col>
                    <xdr:colOff>38100</xdr:colOff>
                    <xdr:row>49</xdr:row>
                    <xdr:rowOff>57150</xdr:rowOff>
                  </from>
                  <to>
                    <xdr:col>17</xdr:col>
                    <xdr:colOff>238125</xdr:colOff>
                    <xdr:row>50</xdr:row>
                    <xdr:rowOff>28575</xdr:rowOff>
                  </to>
                </anchor>
              </controlPr>
            </control>
          </mc:Choice>
        </mc:AlternateContent>
        <mc:AlternateContent xmlns:mc="http://schemas.openxmlformats.org/markup-compatibility/2006">
          <mc:Choice Requires="x14">
            <control shapeId="49226" r:id="rId11" name="Option Button 74">
              <controlPr defaultSize="0" autoFill="0" autoLine="0" autoPict="0">
                <anchor moveWithCells="1">
                  <from>
                    <xdr:col>18</xdr:col>
                    <xdr:colOff>619125</xdr:colOff>
                    <xdr:row>49</xdr:row>
                    <xdr:rowOff>57150</xdr:rowOff>
                  </from>
                  <to>
                    <xdr:col>20</xdr:col>
                    <xdr:colOff>209550</xdr:colOff>
                    <xdr:row>50</xdr:row>
                    <xdr:rowOff>28575</xdr:rowOff>
                  </to>
                </anchor>
              </controlPr>
            </control>
          </mc:Choice>
        </mc:AlternateContent>
        <mc:AlternateContent xmlns:mc="http://schemas.openxmlformats.org/markup-compatibility/2006">
          <mc:Choice Requires="x14">
            <control shapeId="49203" r:id="rId12" name="Option Button 51">
              <controlPr defaultSize="0" autoFill="0" autoLine="0" autoPict="0">
                <anchor moveWithCells="1">
                  <from>
                    <xdr:col>5</xdr:col>
                    <xdr:colOff>123825</xdr:colOff>
                    <xdr:row>37</xdr:row>
                    <xdr:rowOff>19050</xdr:rowOff>
                  </from>
                  <to>
                    <xdr:col>5</xdr:col>
                    <xdr:colOff>523875</xdr:colOff>
                    <xdr:row>37</xdr:row>
                    <xdr:rowOff>257175</xdr:rowOff>
                  </to>
                </anchor>
              </controlPr>
            </control>
          </mc:Choice>
        </mc:AlternateContent>
        <mc:AlternateContent xmlns:mc="http://schemas.openxmlformats.org/markup-compatibility/2006">
          <mc:Choice Requires="x14">
            <control shapeId="49204" r:id="rId13" name="Option Button 52">
              <controlPr defaultSize="0" autoFill="0" autoLine="0" autoPict="0">
                <anchor moveWithCells="1">
                  <from>
                    <xdr:col>5</xdr:col>
                    <xdr:colOff>123825</xdr:colOff>
                    <xdr:row>38</xdr:row>
                    <xdr:rowOff>19050</xdr:rowOff>
                  </from>
                  <to>
                    <xdr:col>5</xdr:col>
                    <xdr:colOff>523875</xdr:colOff>
                    <xdr:row>38</xdr:row>
                    <xdr:rowOff>257175</xdr:rowOff>
                  </to>
                </anchor>
              </controlPr>
            </control>
          </mc:Choice>
        </mc:AlternateContent>
        <mc:AlternateContent xmlns:mc="http://schemas.openxmlformats.org/markup-compatibility/2006">
          <mc:Choice Requires="x14">
            <control shapeId="49205" r:id="rId14" name="Option Button 53">
              <controlPr defaultSize="0" autoFill="0" autoLine="0" autoPict="0">
                <anchor moveWithCells="1">
                  <from>
                    <xdr:col>5</xdr:col>
                    <xdr:colOff>123825</xdr:colOff>
                    <xdr:row>39</xdr:row>
                    <xdr:rowOff>19050</xdr:rowOff>
                  </from>
                  <to>
                    <xdr:col>5</xdr:col>
                    <xdr:colOff>523875</xdr:colOff>
                    <xdr:row>39</xdr:row>
                    <xdr:rowOff>257175</xdr:rowOff>
                  </to>
                </anchor>
              </controlPr>
            </control>
          </mc:Choice>
        </mc:AlternateContent>
        <mc:AlternateContent xmlns:mc="http://schemas.openxmlformats.org/markup-compatibility/2006">
          <mc:Choice Requires="x14">
            <control shapeId="49206" r:id="rId15" name="Option Button 54">
              <controlPr defaultSize="0" autoFill="0" autoLine="0" autoPict="0">
                <anchor moveWithCells="1">
                  <from>
                    <xdr:col>5</xdr:col>
                    <xdr:colOff>123825</xdr:colOff>
                    <xdr:row>40</xdr:row>
                    <xdr:rowOff>0</xdr:rowOff>
                  </from>
                  <to>
                    <xdr:col>5</xdr:col>
                    <xdr:colOff>523875</xdr:colOff>
                    <xdr:row>40</xdr:row>
                    <xdr:rowOff>238125</xdr:rowOff>
                  </to>
                </anchor>
              </controlPr>
            </control>
          </mc:Choice>
        </mc:AlternateContent>
        <mc:AlternateContent xmlns:mc="http://schemas.openxmlformats.org/markup-compatibility/2006">
          <mc:Choice Requires="x14">
            <control shapeId="49207" r:id="rId16" name="Option Button 55">
              <controlPr defaultSize="0" autoFill="0" autoLine="0" autoPict="0">
                <anchor moveWithCells="1">
                  <from>
                    <xdr:col>5</xdr:col>
                    <xdr:colOff>123825</xdr:colOff>
                    <xdr:row>41</xdr:row>
                    <xdr:rowOff>0</xdr:rowOff>
                  </from>
                  <to>
                    <xdr:col>5</xdr:col>
                    <xdr:colOff>523875</xdr:colOff>
                    <xdr:row>41</xdr:row>
                    <xdr:rowOff>238125</xdr:rowOff>
                  </to>
                </anchor>
              </controlPr>
            </control>
          </mc:Choice>
        </mc:AlternateContent>
        <mc:AlternateContent xmlns:mc="http://schemas.openxmlformats.org/markup-compatibility/2006">
          <mc:Choice Requires="x14">
            <control shapeId="49208" r:id="rId17" name="Option Button 56">
              <controlPr defaultSize="0" autoFill="0" autoLine="0" autoPict="0">
                <anchor moveWithCells="1">
                  <from>
                    <xdr:col>5</xdr:col>
                    <xdr:colOff>123825</xdr:colOff>
                    <xdr:row>42</xdr:row>
                    <xdr:rowOff>9525</xdr:rowOff>
                  </from>
                  <to>
                    <xdr:col>5</xdr:col>
                    <xdr:colOff>523875</xdr:colOff>
                    <xdr:row>42</xdr:row>
                    <xdr:rowOff>247650</xdr:rowOff>
                  </to>
                </anchor>
              </controlPr>
            </control>
          </mc:Choice>
        </mc:AlternateContent>
        <mc:AlternateContent xmlns:mc="http://schemas.openxmlformats.org/markup-compatibility/2006">
          <mc:Choice Requires="x14">
            <control shapeId="49209" r:id="rId18" name="Option Button 57">
              <controlPr defaultSize="0" autoFill="0" autoLine="0" autoPict="0">
                <anchor moveWithCells="1">
                  <from>
                    <xdr:col>5</xdr:col>
                    <xdr:colOff>123825</xdr:colOff>
                    <xdr:row>43</xdr:row>
                    <xdr:rowOff>19050</xdr:rowOff>
                  </from>
                  <to>
                    <xdr:col>5</xdr:col>
                    <xdr:colOff>523875</xdr:colOff>
                    <xdr:row>43</xdr:row>
                    <xdr:rowOff>257175</xdr:rowOff>
                  </to>
                </anchor>
              </controlPr>
            </control>
          </mc:Choice>
        </mc:AlternateContent>
        <mc:AlternateContent xmlns:mc="http://schemas.openxmlformats.org/markup-compatibility/2006">
          <mc:Choice Requires="x14">
            <control shapeId="49210" r:id="rId19" name="Option Button 58">
              <controlPr defaultSize="0" autoFill="0" autoLine="0" autoPict="0">
                <anchor moveWithCells="1">
                  <from>
                    <xdr:col>5</xdr:col>
                    <xdr:colOff>123825</xdr:colOff>
                    <xdr:row>44</xdr:row>
                    <xdr:rowOff>9525</xdr:rowOff>
                  </from>
                  <to>
                    <xdr:col>5</xdr:col>
                    <xdr:colOff>523875</xdr:colOff>
                    <xdr:row>44</xdr:row>
                    <xdr:rowOff>247650</xdr:rowOff>
                  </to>
                </anchor>
              </controlPr>
            </control>
          </mc:Choice>
        </mc:AlternateContent>
        <mc:AlternateContent xmlns:mc="http://schemas.openxmlformats.org/markup-compatibility/2006">
          <mc:Choice Requires="x14">
            <control shapeId="49212" r:id="rId20" name="Option Button 60">
              <controlPr defaultSize="0" autoFill="0" autoLine="0" autoPict="0">
                <anchor moveWithCells="1">
                  <from>
                    <xdr:col>5</xdr:col>
                    <xdr:colOff>123825</xdr:colOff>
                    <xdr:row>45</xdr:row>
                    <xdr:rowOff>9525</xdr:rowOff>
                  </from>
                  <to>
                    <xdr:col>5</xdr:col>
                    <xdr:colOff>523875</xdr:colOff>
                    <xdr:row>45</xdr:row>
                    <xdr:rowOff>247650</xdr:rowOff>
                  </to>
                </anchor>
              </controlPr>
            </control>
          </mc:Choice>
        </mc:AlternateContent>
        <mc:AlternateContent xmlns:mc="http://schemas.openxmlformats.org/markup-compatibility/2006">
          <mc:Choice Requires="x14">
            <control shapeId="49213" r:id="rId21" name="Option Button 61">
              <controlPr defaultSize="0" autoFill="0" autoLine="0" autoPict="0">
                <anchor moveWithCells="1">
                  <from>
                    <xdr:col>5</xdr:col>
                    <xdr:colOff>123825</xdr:colOff>
                    <xdr:row>46</xdr:row>
                    <xdr:rowOff>9525</xdr:rowOff>
                  </from>
                  <to>
                    <xdr:col>5</xdr:col>
                    <xdr:colOff>523875</xdr:colOff>
                    <xdr:row>46</xdr:row>
                    <xdr:rowOff>247650</xdr:rowOff>
                  </to>
                </anchor>
              </controlPr>
            </control>
          </mc:Choice>
        </mc:AlternateContent>
        <mc:AlternateContent xmlns:mc="http://schemas.openxmlformats.org/markup-compatibility/2006">
          <mc:Choice Requires="x14">
            <control shapeId="49368" r:id="rId22" name="Group Box 216">
              <controlPr defaultSize="0" autoFill="0" autoPict="0">
                <anchor moveWithCells="1">
                  <from>
                    <xdr:col>13</xdr:col>
                    <xdr:colOff>0</xdr:colOff>
                    <xdr:row>9</xdr:row>
                    <xdr:rowOff>0</xdr:rowOff>
                  </from>
                  <to>
                    <xdr:col>20</xdr:col>
                    <xdr:colOff>0</xdr:colOff>
                    <xdr:row>12</xdr:row>
                    <xdr:rowOff>0</xdr:rowOff>
                  </to>
                </anchor>
              </controlPr>
            </control>
          </mc:Choice>
        </mc:AlternateContent>
        <mc:AlternateContent xmlns:mc="http://schemas.openxmlformats.org/markup-compatibility/2006">
          <mc:Choice Requires="x14">
            <control shapeId="49369" r:id="rId23" name="Option Button 217">
              <controlPr defaultSize="0" autoFill="0" autoLine="0" autoPict="0">
                <anchor moveWithCells="1">
                  <from>
                    <xdr:col>13</xdr:col>
                    <xdr:colOff>104775</xdr:colOff>
                    <xdr:row>9</xdr:row>
                    <xdr:rowOff>28575</xdr:rowOff>
                  </from>
                  <to>
                    <xdr:col>14</xdr:col>
                    <xdr:colOff>371475</xdr:colOff>
                    <xdr:row>10</xdr:row>
                    <xdr:rowOff>0</xdr:rowOff>
                  </to>
                </anchor>
              </controlPr>
            </control>
          </mc:Choice>
        </mc:AlternateContent>
        <mc:AlternateContent xmlns:mc="http://schemas.openxmlformats.org/markup-compatibility/2006">
          <mc:Choice Requires="x14">
            <control shapeId="49370" r:id="rId24" name="Option Button 218">
              <controlPr defaultSize="0" autoFill="0" autoLine="0" autoPict="0">
                <anchor moveWithCells="1">
                  <from>
                    <xdr:col>15</xdr:col>
                    <xdr:colOff>0</xdr:colOff>
                    <xdr:row>9</xdr:row>
                    <xdr:rowOff>28575</xdr:rowOff>
                  </from>
                  <to>
                    <xdr:col>16</xdr:col>
                    <xdr:colOff>371475</xdr:colOff>
                    <xdr:row>10</xdr:row>
                    <xdr:rowOff>0</xdr:rowOff>
                  </to>
                </anchor>
              </controlPr>
            </control>
          </mc:Choice>
        </mc:AlternateContent>
        <mc:AlternateContent xmlns:mc="http://schemas.openxmlformats.org/markup-compatibility/2006">
          <mc:Choice Requires="x14">
            <control shapeId="49371" r:id="rId25" name="Option Button 219">
              <controlPr defaultSize="0" autoFill="0" autoLine="0" autoPict="0">
                <anchor moveWithCells="1">
                  <from>
                    <xdr:col>17</xdr:col>
                    <xdr:colOff>190500</xdr:colOff>
                    <xdr:row>9</xdr:row>
                    <xdr:rowOff>28575</xdr:rowOff>
                  </from>
                  <to>
                    <xdr:col>18</xdr:col>
                    <xdr:colOff>457200</xdr:colOff>
                    <xdr:row>10</xdr:row>
                    <xdr:rowOff>0</xdr:rowOff>
                  </to>
                </anchor>
              </controlPr>
            </control>
          </mc:Choice>
        </mc:AlternateContent>
        <mc:AlternateContent xmlns:mc="http://schemas.openxmlformats.org/markup-compatibility/2006">
          <mc:Choice Requires="x14">
            <control shapeId="49372" r:id="rId26" name="Option Button 220">
              <controlPr defaultSize="0" autoFill="0" autoLine="0" autoPict="0">
                <anchor moveWithCells="1">
                  <from>
                    <xdr:col>13</xdr:col>
                    <xdr:colOff>114300</xdr:colOff>
                    <xdr:row>10</xdr:row>
                    <xdr:rowOff>19050</xdr:rowOff>
                  </from>
                  <to>
                    <xdr:col>14</xdr:col>
                    <xdr:colOff>381000</xdr:colOff>
                    <xdr:row>10</xdr:row>
                    <xdr:rowOff>257175</xdr:rowOff>
                  </to>
                </anchor>
              </controlPr>
            </control>
          </mc:Choice>
        </mc:AlternateContent>
        <mc:AlternateContent xmlns:mc="http://schemas.openxmlformats.org/markup-compatibility/2006">
          <mc:Choice Requires="x14">
            <control shapeId="49373" r:id="rId27" name="Option Button 221">
              <controlPr defaultSize="0" autoFill="0" autoLine="0" autoPict="0">
                <anchor moveWithCells="1">
                  <from>
                    <xdr:col>15</xdr:col>
                    <xdr:colOff>9525</xdr:colOff>
                    <xdr:row>10</xdr:row>
                    <xdr:rowOff>19050</xdr:rowOff>
                  </from>
                  <to>
                    <xdr:col>16</xdr:col>
                    <xdr:colOff>276225</xdr:colOff>
                    <xdr:row>10</xdr:row>
                    <xdr:rowOff>257175</xdr:rowOff>
                  </to>
                </anchor>
              </controlPr>
            </control>
          </mc:Choice>
        </mc:AlternateContent>
        <mc:AlternateContent xmlns:mc="http://schemas.openxmlformats.org/markup-compatibility/2006">
          <mc:Choice Requires="x14">
            <control shapeId="49374" r:id="rId28" name="Option Button 222">
              <controlPr defaultSize="0" autoFill="0" autoLine="0" autoPict="0">
                <anchor moveWithCells="1">
                  <from>
                    <xdr:col>17</xdr:col>
                    <xdr:colOff>190500</xdr:colOff>
                    <xdr:row>10</xdr:row>
                    <xdr:rowOff>19050</xdr:rowOff>
                  </from>
                  <to>
                    <xdr:col>18</xdr:col>
                    <xdr:colOff>457200</xdr:colOff>
                    <xdr:row>10</xdr:row>
                    <xdr:rowOff>257175</xdr:rowOff>
                  </to>
                </anchor>
              </controlPr>
            </control>
          </mc:Choice>
        </mc:AlternateContent>
        <mc:AlternateContent xmlns:mc="http://schemas.openxmlformats.org/markup-compatibility/2006">
          <mc:Choice Requires="x14">
            <control shapeId="49375" r:id="rId29" name="Option Button 223">
              <controlPr defaultSize="0" autoFill="0" autoLine="0" autoPict="0">
                <anchor moveWithCells="1">
                  <from>
                    <xdr:col>13</xdr:col>
                    <xdr:colOff>114300</xdr:colOff>
                    <xdr:row>11</xdr:row>
                    <xdr:rowOff>9525</xdr:rowOff>
                  </from>
                  <to>
                    <xdr:col>14</xdr:col>
                    <xdr:colOff>238125</xdr:colOff>
                    <xdr:row>11</xdr:row>
                    <xdr:rowOff>247650</xdr:rowOff>
                  </to>
                </anchor>
              </controlPr>
            </control>
          </mc:Choice>
        </mc:AlternateContent>
        <mc:AlternateContent xmlns:mc="http://schemas.openxmlformats.org/markup-compatibility/2006">
          <mc:Choice Requires="x14">
            <control shapeId="49240" r:id="rId30" name="Option Button 88">
              <controlPr defaultSize="0" autoFill="0" autoLine="0" autoPict="0">
                <anchor moveWithCells="1">
                  <from>
                    <xdr:col>3</xdr:col>
                    <xdr:colOff>352425</xdr:colOff>
                    <xdr:row>33</xdr:row>
                    <xdr:rowOff>9525</xdr:rowOff>
                  </from>
                  <to>
                    <xdr:col>4</xdr:col>
                    <xdr:colOff>552450</xdr:colOff>
                    <xdr:row>33</xdr:row>
                    <xdr:rowOff>247650</xdr:rowOff>
                  </to>
                </anchor>
              </controlPr>
            </control>
          </mc:Choice>
        </mc:AlternateContent>
        <mc:AlternateContent xmlns:mc="http://schemas.openxmlformats.org/markup-compatibility/2006">
          <mc:Choice Requires="x14">
            <control shapeId="49241" r:id="rId31" name="Option Button 89">
              <controlPr defaultSize="0" autoFill="0" autoLine="0" autoPict="0">
                <anchor moveWithCells="1">
                  <from>
                    <xdr:col>6</xdr:col>
                    <xdr:colOff>0</xdr:colOff>
                    <xdr:row>33</xdr:row>
                    <xdr:rowOff>9525</xdr:rowOff>
                  </from>
                  <to>
                    <xdr:col>10</xdr:col>
                    <xdr:colOff>238125</xdr:colOff>
                    <xdr:row>33</xdr:row>
                    <xdr:rowOff>247650</xdr:rowOff>
                  </to>
                </anchor>
              </controlPr>
            </control>
          </mc:Choice>
        </mc:AlternateContent>
        <mc:AlternateContent xmlns:mc="http://schemas.openxmlformats.org/markup-compatibility/2006">
          <mc:Choice Requires="x14">
            <control shapeId="49384" r:id="rId32" name="Group Box 232">
              <controlPr defaultSize="0" autoFill="0" autoPict="0">
                <anchor moveWithCells="1">
                  <from>
                    <xdr:col>14</xdr:col>
                    <xdr:colOff>0</xdr:colOff>
                    <xdr:row>72</xdr:row>
                    <xdr:rowOff>0</xdr:rowOff>
                  </from>
                  <to>
                    <xdr:col>20</xdr:col>
                    <xdr:colOff>0</xdr:colOff>
                    <xdr:row>75</xdr:row>
                    <xdr:rowOff>0</xdr:rowOff>
                  </to>
                </anchor>
              </controlPr>
            </control>
          </mc:Choice>
        </mc:AlternateContent>
        <mc:AlternateContent xmlns:mc="http://schemas.openxmlformats.org/markup-compatibility/2006">
          <mc:Choice Requires="x14">
            <control shapeId="49385" r:id="rId33" name="Option Button 233">
              <controlPr defaultSize="0" autoFill="0" autoLine="0" autoPict="0">
                <anchor moveWithCells="1">
                  <from>
                    <xdr:col>14</xdr:col>
                    <xdr:colOff>152400</xdr:colOff>
                    <xdr:row>72</xdr:row>
                    <xdr:rowOff>47625</xdr:rowOff>
                  </from>
                  <to>
                    <xdr:col>15</xdr:col>
                    <xdr:colOff>381000</xdr:colOff>
                    <xdr:row>73</xdr:row>
                    <xdr:rowOff>19050</xdr:rowOff>
                  </to>
                </anchor>
              </controlPr>
            </control>
          </mc:Choice>
        </mc:AlternateContent>
        <mc:AlternateContent xmlns:mc="http://schemas.openxmlformats.org/markup-compatibility/2006">
          <mc:Choice Requires="x14">
            <control shapeId="49386" r:id="rId34" name="Option Button 234">
              <controlPr defaultSize="0" autoFill="0" autoLine="0" autoPict="0">
                <anchor moveWithCells="1">
                  <from>
                    <xdr:col>14</xdr:col>
                    <xdr:colOff>152400</xdr:colOff>
                    <xdr:row>73</xdr:row>
                    <xdr:rowOff>9525</xdr:rowOff>
                  </from>
                  <to>
                    <xdr:col>19</xdr:col>
                    <xdr:colOff>47625</xdr:colOff>
                    <xdr:row>73</xdr:row>
                    <xdr:rowOff>247650</xdr:rowOff>
                  </to>
                </anchor>
              </controlPr>
            </control>
          </mc:Choice>
        </mc:AlternateContent>
        <mc:AlternateContent xmlns:mc="http://schemas.openxmlformats.org/markup-compatibility/2006">
          <mc:Choice Requires="x14">
            <control shapeId="49387" r:id="rId35" name="Option Button 235">
              <controlPr defaultSize="0" autoFill="0" autoLine="0" autoPict="0">
                <anchor moveWithCells="1">
                  <from>
                    <xdr:col>14</xdr:col>
                    <xdr:colOff>152400</xdr:colOff>
                    <xdr:row>73</xdr:row>
                    <xdr:rowOff>247650</xdr:rowOff>
                  </from>
                  <to>
                    <xdr:col>19</xdr:col>
                    <xdr:colOff>47625</xdr:colOff>
                    <xdr:row>74</xdr:row>
                    <xdr:rowOff>219075</xdr:rowOff>
                  </to>
                </anchor>
              </controlPr>
            </control>
          </mc:Choice>
        </mc:AlternateContent>
        <mc:AlternateContent xmlns:mc="http://schemas.openxmlformats.org/markup-compatibility/2006">
          <mc:Choice Requires="x14">
            <control shapeId="49389" r:id="rId36" name="Group Box 237">
              <controlPr defaultSize="0" autoFill="0" autoPict="0">
                <anchor moveWithCells="1">
                  <from>
                    <xdr:col>2</xdr:col>
                    <xdr:colOff>1009650</xdr:colOff>
                    <xdr:row>22</xdr:row>
                    <xdr:rowOff>0</xdr:rowOff>
                  </from>
                  <to>
                    <xdr:col>10</xdr:col>
                    <xdr:colOff>0</xdr:colOff>
                    <xdr:row>24</xdr:row>
                    <xdr:rowOff>0</xdr:rowOff>
                  </to>
                </anchor>
              </controlPr>
            </control>
          </mc:Choice>
        </mc:AlternateContent>
        <mc:AlternateContent xmlns:mc="http://schemas.openxmlformats.org/markup-compatibility/2006">
          <mc:Choice Requires="x14">
            <control shapeId="49390" r:id="rId37" name="Option Button 238">
              <controlPr defaultSize="0" autoFill="0" autoLine="0" autoPict="0">
                <anchor moveWithCells="1">
                  <from>
                    <xdr:col>3</xdr:col>
                    <xdr:colOff>114300</xdr:colOff>
                    <xdr:row>22</xdr:row>
                    <xdr:rowOff>9525</xdr:rowOff>
                  </from>
                  <to>
                    <xdr:col>4</xdr:col>
                    <xdr:colOff>381000</xdr:colOff>
                    <xdr:row>22</xdr:row>
                    <xdr:rowOff>247650</xdr:rowOff>
                  </to>
                </anchor>
              </controlPr>
            </control>
          </mc:Choice>
        </mc:AlternateContent>
        <mc:AlternateContent xmlns:mc="http://schemas.openxmlformats.org/markup-compatibility/2006">
          <mc:Choice Requires="x14">
            <control shapeId="49391" r:id="rId38" name="Option Button 239">
              <controlPr defaultSize="0" autoFill="0" autoLine="0" autoPict="0">
                <anchor moveWithCells="1">
                  <from>
                    <xdr:col>6</xdr:col>
                    <xdr:colOff>219075</xdr:colOff>
                    <xdr:row>22</xdr:row>
                    <xdr:rowOff>9525</xdr:rowOff>
                  </from>
                  <to>
                    <xdr:col>7</xdr:col>
                    <xdr:colOff>485775</xdr:colOff>
                    <xdr:row>22</xdr:row>
                    <xdr:rowOff>247650</xdr:rowOff>
                  </to>
                </anchor>
              </controlPr>
            </control>
          </mc:Choice>
        </mc:AlternateContent>
        <mc:AlternateContent xmlns:mc="http://schemas.openxmlformats.org/markup-compatibility/2006">
          <mc:Choice Requires="x14">
            <control shapeId="49392" r:id="rId39" name="Option Button 240">
              <controlPr defaultSize="0" autoFill="0" autoLine="0" autoPict="0">
                <anchor moveWithCells="1">
                  <from>
                    <xdr:col>3</xdr:col>
                    <xdr:colOff>114300</xdr:colOff>
                    <xdr:row>23</xdr:row>
                    <xdr:rowOff>9525</xdr:rowOff>
                  </from>
                  <to>
                    <xdr:col>5</xdr:col>
                    <xdr:colOff>28575</xdr:colOff>
                    <xdr:row>23</xdr:row>
                    <xdr:rowOff>247650</xdr:rowOff>
                  </to>
                </anchor>
              </controlPr>
            </control>
          </mc:Choice>
        </mc:AlternateContent>
        <mc:AlternateContent xmlns:mc="http://schemas.openxmlformats.org/markup-compatibility/2006">
          <mc:Choice Requires="x14">
            <control shapeId="49393" r:id="rId40" name="Option Button 241">
              <controlPr defaultSize="0" autoFill="0" autoLine="0" autoPict="0">
                <anchor moveWithCells="1">
                  <from>
                    <xdr:col>6</xdr:col>
                    <xdr:colOff>219075</xdr:colOff>
                    <xdr:row>23</xdr:row>
                    <xdr:rowOff>9525</xdr:rowOff>
                  </from>
                  <to>
                    <xdr:col>7</xdr:col>
                    <xdr:colOff>485775</xdr:colOff>
                    <xdr:row>23</xdr:row>
                    <xdr:rowOff>247650</xdr:rowOff>
                  </to>
                </anchor>
              </controlPr>
            </control>
          </mc:Choice>
        </mc:AlternateContent>
        <mc:AlternateContent xmlns:mc="http://schemas.openxmlformats.org/markup-compatibility/2006">
          <mc:Choice Requires="x14">
            <control shapeId="49408" r:id="rId41" name="Group Box 256">
              <controlPr defaultSize="0" autoFill="0" autoPict="0">
                <anchor moveWithCells="1">
                  <from>
                    <xdr:col>3</xdr:col>
                    <xdr:colOff>0</xdr:colOff>
                    <xdr:row>73</xdr:row>
                    <xdr:rowOff>0</xdr:rowOff>
                  </from>
                  <to>
                    <xdr:col>10</xdr:col>
                    <xdr:colOff>0</xdr:colOff>
                    <xdr:row>77</xdr:row>
                    <xdr:rowOff>0</xdr:rowOff>
                  </to>
                </anchor>
              </controlPr>
            </control>
          </mc:Choice>
        </mc:AlternateContent>
        <mc:AlternateContent xmlns:mc="http://schemas.openxmlformats.org/markup-compatibility/2006">
          <mc:Choice Requires="x14">
            <control shapeId="49409" r:id="rId42" name="Option Button 257">
              <controlPr defaultSize="0" autoFill="0" autoLine="0" autoPict="0">
                <anchor moveWithCells="1">
                  <from>
                    <xdr:col>3</xdr:col>
                    <xdr:colOff>104775</xdr:colOff>
                    <xdr:row>73</xdr:row>
                    <xdr:rowOff>38100</xdr:rowOff>
                  </from>
                  <to>
                    <xdr:col>5</xdr:col>
                    <xdr:colOff>257175</xdr:colOff>
                    <xdr:row>74</xdr:row>
                    <xdr:rowOff>9525</xdr:rowOff>
                  </to>
                </anchor>
              </controlPr>
            </control>
          </mc:Choice>
        </mc:AlternateContent>
        <mc:AlternateContent xmlns:mc="http://schemas.openxmlformats.org/markup-compatibility/2006">
          <mc:Choice Requires="x14">
            <control shapeId="49410" r:id="rId43" name="Option Button 258">
              <controlPr defaultSize="0" autoFill="0" autoLine="0" autoPict="0">
                <anchor moveWithCells="1">
                  <from>
                    <xdr:col>6</xdr:col>
                    <xdr:colOff>57150</xdr:colOff>
                    <xdr:row>73</xdr:row>
                    <xdr:rowOff>38100</xdr:rowOff>
                  </from>
                  <to>
                    <xdr:col>8</xdr:col>
                    <xdr:colOff>314325</xdr:colOff>
                    <xdr:row>74</xdr:row>
                    <xdr:rowOff>9525</xdr:rowOff>
                  </to>
                </anchor>
              </controlPr>
            </control>
          </mc:Choice>
        </mc:AlternateContent>
        <mc:AlternateContent xmlns:mc="http://schemas.openxmlformats.org/markup-compatibility/2006">
          <mc:Choice Requires="x14">
            <control shapeId="49411" r:id="rId44" name="Group Box 259">
              <controlPr defaultSize="0" autoFill="0" autoPict="0">
                <anchor moveWithCells="1">
                  <from>
                    <xdr:col>3</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49412" r:id="rId45" name="Option Button 260">
              <controlPr defaultSize="0" autoFill="0" autoLine="0" autoPict="0">
                <anchor moveWithCells="1">
                  <from>
                    <xdr:col>3</xdr:col>
                    <xdr:colOff>104775</xdr:colOff>
                    <xdr:row>80</xdr:row>
                    <xdr:rowOff>19050</xdr:rowOff>
                  </from>
                  <to>
                    <xdr:col>4</xdr:col>
                    <xdr:colOff>371475</xdr:colOff>
                    <xdr:row>80</xdr:row>
                    <xdr:rowOff>257175</xdr:rowOff>
                  </to>
                </anchor>
              </controlPr>
            </control>
          </mc:Choice>
        </mc:AlternateContent>
        <mc:AlternateContent xmlns:mc="http://schemas.openxmlformats.org/markup-compatibility/2006">
          <mc:Choice Requires="x14">
            <control shapeId="49413" r:id="rId46" name="Group Box 261">
              <controlPr defaultSize="0" autoFill="0" autoPict="0">
                <anchor moveWithCells="1">
                  <from>
                    <xdr:col>3</xdr:col>
                    <xdr:colOff>0</xdr:colOff>
                    <xdr:row>77</xdr:row>
                    <xdr:rowOff>0</xdr:rowOff>
                  </from>
                  <to>
                    <xdr:col>10</xdr:col>
                    <xdr:colOff>0</xdr:colOff>
                    <xdr:row>80</xdr:row>
                    <xdr:rowOff>0</xdr:rowOff>
                  </to>
                </anchor>
              </controlPr>
            </control>
          </mc:Choice>
        </mc:AlternateContent>
        <mc:AlternateContent xmlns:mc="http://schemas.openxmlformats.org/markup-compatibility/2006">
          <mc:Choice Requires="x14">
            <control shapeId="49414" r:id="rId47" name="Option Button 262">
              <controlPr defaultSize="0" autoFill="0" autoLine="0" autoPict="0">
                <anchor moveWithCells="1">
                  <from>
                    <xdr:col>3</xdr:col>
                    <xdr:colOff>104775</xdr:colOff>
                    <xdr:row>77</xdr:row>
                    <xdr:rowOff>9525</xdr:rowOff>
                  </from>
                  <to>
                    <xdr:col>4</xdr:col>
                    <xdr:colOff>371475</xdr:colOff>
                    <xdr:row>77</xdr:row>
                    <xdr:rowOff>247650</xdr:rowOff>
                  </to>
                </anchor>
              </controlPr>
            </control>
          </mc:Choice>
        </mc:AlternateContent>
        <mc:AlternateContent xmlns:mc="http://schemas.openxmlformats.org/markup-compatibility/2006">
          <mc:Choice Requires="x14">
            <control shapeId="49415" r:id="rId48" name="Option Button 263">
              <controlPr defaultSize="0" autoFill="0" autoLine="0" autoPict="0">
                <anchor moveWithCells="1">
                  <from>
                    <xdr:col>5</xdr:col>
                    <xdr:colOff>47625</xdr:colOff>
                    <xdr:row>77</xdr:row>
                    <xdr:rowOff>9525</xdr:rowOff>
                  </from>
                  <to>
                    <xdr:col>6</xdr:col>
                    <xdr:colOff>561975</xdr:colOff>
                    <xdr:row>77</xdr:row>
                    <xdr:rowOff>247650</xdr:rowOff>
                  </to>
                </anchor>
              </controlPr>
            </control>
          </mc:Choice>
        </mc:AlternateContent>
        <mc:AlternateContent xmlns:mc="http://schemas.openxmlformats.org/markup-compatibility/2006">
          <mc:Choice Requires="x14">
            <control shapeId="49416" r:id="rId49" name="Option Button 264">
              <controlPr defaultSize="0" autoFill="0" autoLine="0" autoPict="0">
                <anchor moveWithCells="1">
                  <from>
                    <xdr:col>8</xdr:col>
                    <xdr:colOff>19050</xdr:colOff>
                    <xdr:row>77</xdr:row>
                    <xdr:rowOff>9525</xdr:rowOff>
                  </from>
                  <to>
                    <xdr:col>9</xdr:col>
                    <xdr:colOff>285750</xdr:colOff>
                    <xdr:row>77</xdr:row>
                    <xdr:rowOff>247650</xdr:rowOff>
                  </to>
                </anchor>
              </controlPr>
            </control>
          </mc:Choice>
        </mc:AlternateContent>
        <mc:AlternateContent xmlns:mc="http://schemas.openxmlformats.org/markup-compatibility/2006">
          <mc:Choice Requires="x14">
            <control shapeId="49417" r:id="rId50" name="Option Button 265">
              <controlPr defaultSize="0" autoFill="0" autoLine="0" autoPict="0">
                <anchor moveWithCells="1">
                  <from>
                    <xdr:col>3</xdr:col>
                    <xdr:colOff>104775</xdr:colOff>
                    <xdr:row>78</xdr:row>
                    <xdr:rowOff>9525</xdr:rowOff>
                  </from>
                  <to>
                    <xdr:col>4</xdr:col>
                    <xdr:colOff>371475</xdr:colOff>
                    <xdr:row>78</xdr:row>
                    <xdr:rowOff>247650</xdr:rowOff>
                  </to>
                </anchor>
              </controlPr>
            </control>
          </mc:Choice>
        </mc:AlternateContent>
        <mc:AlternateContent xmlns:mc="http://schemas.openxmlformats.org/markup-compatibility/2006">
          <mc:Choice Requires="x14">
            <control shapeId="49418" r:id="rId51" name="Option Button 266">
              <controlPr defaultSize="0" autoFill="0" autoLine="0" autoPict="0">
                <anchor moveWithCells="1">
                  <from>
                    <xdr:col>5</xdr:col>
                    <xdr:colOff>47625</xdr:colOff>
                    <xdr:row>78</xdr:row>
                    <xdr:rowOff>9525</xdr:rowOff>
                  </from>
                  <to>
                    <xdr:col>6</xdr:col>
                    <xdr:colOff>314325</xdr:colOff>
                    <xdr:row>78</xdr:row>
                    <xdr:rowOff>247650</xdr:rowOff>
                  </to>
                </anchor>
              </controlPr>
            </control>
          </mc:Choice>
        </mc:AlternateContent>
        <mc:AlternateContent xmlns:mc="http://schemas.openxmlformats.org/markup-compatibility/2006">
          <mc:Choice Requires="x14">
            <control shapeId="49419" r:id="rId52" name="Option Button 267">
              <controlPr defaultSize="0" autoFill="0" autoLine="0" autoPict="0">
                <anchor moveWithCells="1">
                  <from>
                    <xdr:col>8</xdr:col>
                    <xdr:colOff>9525</xdr:colOff>
                    <xdr:row>78</xdr:row>
                    <xdr:rowOff>9525</xdr:rowOff>
                  </from>
                  <to>
                    <xdr:col>9</xdr:col>
                    <xdr:colOff>409575</xdr:colOff>
                    <xdr:row>78</xdr:row>
                    <xdr:rowOff>247650</xdr:rowOff>
                  </to>
                </anchor>
              </controlPr>
            </control>
          </mc:Choice>
        </mc:AlternateContent>
        <mc:AlternateContent xmlns:mc="http://schemas.openxmlformats.org/markup-compatibility/2006">
          <mc:Choice Requires="x14">
            <control shapeId="49420" r:id="rId53" name="Option Button 268">
              <controlPr defaultSize="0" autoFill="0" autoLine="0" autoPict="0">
                <anchor moveWithCells="1">
                  <from>
                    <xdr:col>3</xdr:col>
                    <xdr:colOff>104775</xdr:colOff>
                    <xdr:row>79</xdr:row>
                    <xdr:rowOff>9525</xdr:rowOff>
                  </from>
                  <to>
                    <xdr:col>4</xdr:col>
                    <xdr:colOff>342900</xdr:colOff>
                    <xdr:row>79</xdr:row>
                    <xdr:rowOff>247650</xdr:rowOff>
                  </to>
                </anchor>
              </controlPr>
            </control>
          </mc:Choice>
        </mc:AlternateContent>
        <mc:AlternateContent xmlns:mc="http://schemas.openxmlformats.org/markup-compatibility/2006">
          <mc:Choice Requires="x14">
            <control shapeId="49421" r:id="rId54" name="Option Button 269">
              <controlPr defaultSize="0" autoFill="0" autoLine="0" autoPict="0">
                <anchor moveWithCells="1">
                  <from>
                    <xdr:col>5</xdr:col>
                    <xdr:colOff>76200</xdr:colOff>
                    <xdr:row>80</xdr:row>
                    <xdr:rowOff>19050</xdr:rowOff>
                  </from>
                  <to>
                    <xdr:col>8</xdr:col>
                    <xdr:colOff>485775</xdr:colOff>
                    <xdr:row>80</xdr:row>
                    <xdr:rowOff>257175</xdr:rowOff>
                  </to>
                </anchor>
              </controlPr>
            </control>
          </mc:Choice>
        </mc:AlternateContent>
        <mc:AlternateContent xmlns:mc="http://schemas.openxmlformats.org/markup-compatibility/2006">
          <mc:Choice Requires="x14">
            <control shapeId="49422" r:id="rId55" name="Check Box 270">
              <controlPr defaultSize="0" autoFill="0" autoLine="0" autoPict="0">
                <anchor moveWithCells="1">
                  <from>
                    <xdr:col>15</xdr:col>
                    <xdr:colOff>352425</xdr:colOff>
                    <xdr:row>106</xdr:row>
                    <xdr:rowOff>38100</xdr:rowOff>
                  </from>
                  <to>
                    <xdr:col>16</xdr:col>
                    <xdr:colOff>57150</xdr:colOff>
                    <xdr:row>106</xdr:row>
                    <xdr:rowOff>238125</xdr:rowOff>
                  </to>
                </anchor>
              </controlPr>
            </control>
          </mc:Choice>
        </mc:AlternateContent>
        <mc:AlternateContent xmlns:mc="http://schemas.openxmlformats.org/markup-compatibility/2006">
          <mc:Choice Requires="x14">
            <control shapeId="49423" r:id="rId56" name="Group Box 271">
              <controlPr defaultSize="0" autoFill="0" autoPict="0">
                <anchor moveWithCells="1">
                  <from>
                    <xdr:col>2</xdr:col>
                    <xdr:colOff>1009650</xdr:colOff>
                    <xdr:row>26</xdr:row>
                    <xdr:rowOff>0</xdr:rowOff>
                  </from>
                  <to>
                    <xdr:col>9</xdr:col>
                    <xdr:colOff>600075</xdr:colOff>
                    <xdr:row>27</xdr:row>
                    <xdr:rowOff>0</xdr:rowOff>
                  </to>
                </anchor>
              </controlPr>
            </control>
          </mc:Choice>
        </mc:AlternateContent>
        <mc:AlternateContent xmlns:mc="http://schemas.openxmlformats.org/markup-compatibility/2006">
          <mc:Choice Requires="x14">
            <control shapeId="49424" r:id="rId57" name="Option Button 272">
              <controlPr defaultSize="0" autoFill="0" autoLine="0" autoPict="0">
                <anchor moveWithCells="1">
                  <from>
                    <xdr:col>3</xdr:col>
                    <xdr:colOff>104775</xdr:colOff>
                    <xdr:row>26</xdr:row>
                    <xdr:rowOff>9525</xdr:rowOff>
                  </from>
                  <to>
                    <xdr:col>4</xdr:col>
                    <xdr:colOff>371475</xdr:colOff>
                    <xdr:row>26</xdr:row>
                    <xdr:rowOff>247650</xdr:rowOff>
                  </to>
                </anchor>
              </controlPr>
            </control>
          </mc:Choice>
        </mc:AlternateContent>
        <mc:AlternateContent xmlns:mc="http://schemas.openxmlformats.org/markup-compatibility/2006">
          <mc:Choice Requires="x14">
            <control shapeId="49425" r:id="rId58" name="Option Button 273">
              <controlPr defaultSize="0" autoFill="0" autoLine="0" autoPict="0">
                <anchor moveWithCells="1">
                  <from>
                    <xdr:col>5</xdr:col>
                    <xdr:colOff>0</xdr:colOff>
                    <xdr:row>26</xdr:row>
                    <xdr:rowOff>9525</xdr:rowOff>
                  </from>
                  <to>
                    <xdr:col>9</xdr:col>
                    <xdr:colOff>361950</xdr:colOff>
                    <xdr:row>26</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46C30-741B-4820-8342-254DE5D26712}">
  <sheetPr codeName="Sheet6">
    <tabColor theme="6" tint="-0.499984740745262"/>
  </sheetPr>
  <dimension ref="A1:AJ55"/>
  <sheetViews>
    <sheetView zoomScaleNormal="100" zoomScaleSheetLayoutView="100" workbookViewId="0">
      <selection activeCell="D28" sqref="D28:D29"/>
    </sheetView>
  </sheetViews>
  <sheetFormatPr defaultColWidth="2.5" defaultRowHeight="20.25" customHeight="1"/>
  <cols>
    <col min="1" max="1" width="3.5" style="363" customWidth="1"/>
    <col min="2" max="2" width="2.625" style="363" customWidth="1"/>
    <col min="3" max="3" width="14.5" style="363" customWidth="1"/>
    <col min="4" max="4" width="42.25" style="363" customWidth="1"/>
    <col min="5" max="5" width="2.625" style="363" customWidth="1"/>
    <col min="6" max="6" width="3.5" style="363" customWidth="1"/>
    <col min="7" max="7" width="2.5" style="363"/>
    <col min="8" max="8" width="11.875" style="363" customWidth="1"/>
    <col min="9" max="9" width="11.25" style="363" customWidth="1"/>
    <col min="10" max="10" width="10.875" style="363" customWidth="1"/>
    <col min="11" max="11" width="12.125" style="363" hidden="1" customWidth="1"/>
    <col min="12" max="12" width="2.5" style="363"/>
    <col min="13" max="13" width="3.5" style="363" customWidth="1"/>
    <col min="14" max="14" width="2.5" style="363"/>
    <col min="15" max="15" width="11.125" style="363" customWidth="1"/>
    <col min="16" max="16" width="3.875" style="363" customWidth="1"/>
    <col min="17" max="17" width="26.625" style="363" customWidth="1"/>
    <col min="18" max="19" width="2.5" style="363"/>
    <col min="20" max="20" width="9.875" style="363" customWidth="1"/>
    <col min="21" max="21" width="9" style="363" customWidth="1"/>
    <col min="22" max="22" width="18.125" style="363" customWidth="1"/>
    <col min="23" max="24" width="12.75" style="363" customWidth="1"/>
    <col min="25" max="25" width="2.5" style="363"/>
    <col min="26" max="31" width="9.375" style="385" hidden="1" customWidth="1"/>
    <col min="32" max="35" width="9.125" style="385" hidden="1" customWidth="1"/>
    <col min="36" max="41" width="9.125" style="363" customWidth="1"/>
    <col min="42" max="16384" width="2.5" style="363"/>
  </cols>
  <sheetData>
    <row r="1" spans="1:36" ht="20.25" customHeight="1">
      <c r="B1" s="768" t="s">
        <v>1699</v>
      </c>
      <c r="C1" s="768"/>
      <c r="D1" s="768"/>
      <c r="G1" s="768" t="s">
        <v>1817</v>
      </c>
      <c r="H1" s="768"/>
      <c r="I1" s="768"/>
      <c r="J1" s="768"/>
      <c r="K1" s="768"/>
      <c r="L1" s="768"/>
      <c r="N1" s="768" t="s">
        <v>1810</v>
      </c>
      <c r="O1" s="768"/>
      <c r="P1" s="768"/>
      <c r="Q1" s="768"/>
    </row>
    <row r="2" spans="1:36" ht="20.25" customHeight="1">
      <c r="A2" s="365"/>
      <c r="B2" s="768"/>
      <c r="C2" s="768"/>
      <c r="D2" s="768"/>
      <c r="E2" s="365"/>
      <c r="F2" s="365"/>
      <c r="G2" s="768"/>
      <c r="H2" s="768"/>
      <c r="I2" s="768"/>
      <c r="J2" s="768"/>
      <c r="K2" s="768"/>
      <c r="L2" s="768"/>
      <c r="M2" s="365"/>
      <c r="N2" s="768"/>
      <c r="O2" s="768"/>
      <c r="P2" s="768"/>
      <c r="Q2" s="768"/>
      <c r="R2" s="365"/>
      <c r="T2" s="364" t="s">
        <v>1785</v>
      </c>
    </row>
    <row r="3" spans="1:36" ht="20.25" customHeight="1">
      <c r="B3" s="78"/>
      <c r="C3" s="78"/>
      <c r="D3" s="78"/>
      <c r="E3" s="78"/>
      <c r="G3" s="78"/>
      <c r="H3" s="78"/>
      <c r="I3" s="78"/>
      <c r="J3" s="78"/>
      <c r="K3" s="78"/>
      <c r="L3" s="78"/>
      <c r="N3" s="78"/>
      <c r="O3" s="78"/>
      <c r="P3" s="78"/>
      <c r="Q3" s="78"/>
      <c r="R3" s="78"/>
      <c r="U3" s="372"/>
      <c r="W3" s="471" t="s">
        <v>257</v>
      </c>
      <c r="X3" s="471" t="s">
        <v>258</v>
      </c>
      <c r="Z3" s="382" t="s">
        <v>1818</v>
      </c>
      <c r="AA3" s="382" t="s">
        <v>1818</v>
      </c>
      <c r="AB3" s="382" t="s">
        <v>1818</v>
      </c>
      <c r="AC3" s="382" t="s">
        <v>1818</v>
      </c>
      <c r="AD3" s="382" t="s">
        <v>1818</v>
      </c>
      <c r="AE3" s="382" t="s">
        <v>1819</v>
      </c>
      <c r="AF3" s="382" t="s">
        <v>1819</v>
      </c>
      <c r="AG3" s="382" t="s">
        <v>1819</v>
      </c>
      <c r="AH3" s="382" t="s">
        <v>1819</v>
      </c>
      <c r="AI3" s="382" t="s">
        <v>1820</v>
      </c>
    </row>
    <row r="4" spans="1:36" ht="20.25" customHeight="1">
      <c r="B4" s="78"/>
      <c r="C4" s="79" t="s">
        <v>1616</v>
      </c>
      <c r="D4" s="80"/>
      <c r="E4" s="78"/>
      <c r="G4" s="78"/>
      <c r="H4" s="484" t="s">
        <v>37</v>
      </c>
      <c r="I4" s="485" t="s">
        <v>1797</v>
      </c>
      <c r="J4" s="486" t="s">
        <v>257</v>
      </c>
      <c r="K4" s="492" t="s">
        <v>258</v>
      </c>
      <c r="L4" s="78"/>
      <c r="N4" s="78"/>
      <c r="O4" s="79" t="s">
        <v>1835</v>
      </c>
      <c r="P4" s="78"/>
      <c r="Q4" s="78"/>
      <c r="R4" s="78"/>
      <c r="T4" s="470" t="s">
        <v>37</v>
      </c>
      <c r="U4" s="497">
        <v>0</v>
      </c>
      <c r="V4" s="497" t="e">
        <f>CHOOSE(U4,"180cm（ノーマル）","210cm（ノーマル）","230cm（ノーマル）","280cm（ノーマル）","360cm（ノーマル）","180cm（スリム）","210cm（スリム）","230cm（スリム）","280cm（スリム）","210cm（雪降り）")</f>
        <v>#VALUE!</v>
      </c>
      <c r="W4" s="498" t="e">
        <f>HLOOKUP(V4,Z4:AI5,2,FALSE)</f>
        <v>#VALUE!</v>
      </c>
      <c r="X4" s="498" t="e">
        <f>W4*1.1</f>
        <v>#VALUE!</v>
      </c>
      <c r="Z4" s="382" t="s">
        <v>1825</v>
      </c>
      <c r="AA4" s="382" t="s">
        <v>1826</v>
      </c>
      <c r="AB4" s="382" t="s">
        <v>1827</v>
      </c>
      <c r="AC4" s="382" t="s">
        <v>1828</v>
      </c>
      <c r="AD4" s="382" t="s">
        <v>1829</v>
      </c>
      <c r="AE4" s="382" t="s">
        <v>1821</v>
      </c>
      <c r="AF4" s="382" t="s">
        <v>1822</v>
      </c>
      <c r="AG4" s="382" t="s">
        <v>1823</v>
      </c>
      <c r="AH4" s="382" t="s">
        <v>1824</v>
      </c>
      <c r="AI4" s="382" t="s">
        <v>1711</v>
      </c>
    </row>
    <row r="5" spans="1:36" ht="20.25" customHeight="1">
      <c r="B5" s="78"/>
      <c r="C5" s="367" t="s">
        <v>5</v>
      </c>
      <c r="D5" s="345"/>
      <c r="E5" s="78"/>
      <c r="G5" s="78"/>
      <c r="H5" s="472"/>
      <c r="I5" s="487" t="s">
        <v>1774</v>
      </c>
      <c r="J5" s="476" t="s">
        <v>1795</v>
      </c>
      <c r="K5" s="469" t="s">
        <v>1703</v>
      </c>
      <c r="L5" s="78"/>
      <c r="N5" s="78"/>
      <c r="O5" s="780" t="s">
        <v>1787</v>
      </c>
      <c r="P5" s="781"/>
      <c r="Q5" s="78"/>
      <c r="R5" s="78"/>
      <c r="T5" s="470" t="s">
        <v>1701</v>
      </c>
      <c r="U5" s="497">
        <v>0</v>
      </c>
      <c r="V5" s="497" t="e">
        <f>CHOOSE(U5,"布","BOX（3/4周）","BOX（1周）","ポインセチア","WOOD")</f>
        <v>#VALUE!</v>
      </c>
      <c r="W5" s="498" t="e">
        <f>HLOOKUP(V5,Z7:AD8,2,FALSE)</f>
        <v>#VALUE!</v>
      </c>
      <c r="X5" s="498" t="e">
        <f t="shared" ref="X5:X6" si="0">W5*1.1</f>
        <v>#VALUE!</v>
      </c>
      <c r="Z5" s="383">
        <v>70000</v>
      </c>
      <c r="AA5" s="383">
        <v>90000</v>
      </c>
      <c r="AB5" s="383">
        <v>140000</v>
      </c>
      <c r="AC5" s="383">
        <v>190000</v>
      </c>
      <c r="AD5" s="383">
        <v>290000</v>
      </c>
      <c r="AE5" s="383">
        <v>60000</v>
      </c>
      <c r="AF5" s="383">
        <v>75000</v>
      </c>
      <c r="AG5" s="383">
        <v>120000</v>
      </c>
      <c r="AH5" s="383">
        <v>165000</v>
      </c>
      <c r="AI5" s="383">
        <v>100000</v>
      </c>
      <c r="AJ5" s="499" t="s">
        <v>1833</v>
      </c>
    </row>
    <row r="6" spans="1:36" ht="20.25" customHeight="1">
      <c r="B6" s="78"/>
      <c r="C6" s="368" t="s">
        <v>13</v>
      </c>
      <c r="D6" s="75"/>
      <c r="E6" s="78"/>
      <c r="G6" s="78"/>
      <c r="H6" s="472"/>
      <c r="I6" s="487" t="s">
        <v>1774</v>
      </c>
      <c r="J6" s="476" t="s">
        <v>1796</v>
      </c>
      <c r="K6" s="469" t="s">
        <v>1704</v>
      </c>
      <c r="L6" s="78"/>
      <c r="N6" s="78"/>
      <c r="O6" s="782"/>
      <c r="P6" s="783"/>
      <c r="Q6" s="78"/>
      <c r="R6" s="78"/>
      <c r="T6" s="470" t="s">
        <v>1702</v>
      </c>
      <c r="U6" s="497">
        <v>0</v>
      </c>
      <c r="V6" s="497" t="e">
        <f>CHOOSE(U6,"あり","不要")</f>
        <v>#VALUE!</v>
      </c>
      <c r="W6" s="498" t="e">
        <f>HLOOKUP(V6,Z11:AA12,2,FALSE)</f>
        <v>#VALUE!</v>
      </c>
      <c r="X6" s="498" t="e">
        <f t="shared" si="0"/>
        <v>#VALUE!</v>
      </c>
      <c r="Y6" s="366"/>
      <c r="Z6" s="384"/>
      <c r="AA6" s="384"/>
      <c r="AB6" s="384"/>
      <c r="AC6" s="384"/>
      <c r="AD6" s="384"/>
      <c r="AE6" s="384"/>
      <c r="AJ6" s="500"/>
    </row>
    <row r="7" spans="1:36" s="366" customFormat="1" ht="20.25" customHeight="1">
      <c r="B7" s="78"/>
      <c r="C7" s="368" t="s">
        <v>6</v>
      </c>
      <c r="D7" s="371"/>
      <c r="E7" s="78"/>
      <c r="G7" s="78"/>
      <c r="H7" s="472"/>
      <c r="I7" s="487" t="s">
        <v>1774</v>
      </c>
      <c r="J7" s="476" t="s">
        <v>1798</v>
      </c>
      <c r="K7" s="469" t="s">
        <v>1705</v>
      </c>
      <c r="L7" s="78"/>
      <c r="N7" s="78"/>
      <c r="O7" s="784"/>
      <c r="P7" s="785"/>
      <c r="Q7" s="78"/>
      <c r="R7" s="78"/>
      <c r="T7" s="470" t="s">
        <v>1782</v>
      </c>
      <c r="U7" s="497"/>
      <c r="V7" s="497">
        <f>O6</f>
        <v>0</v>
      </c>
      <c r="W7" s="498" t="s">
        <v>220</v>
      </c>
      <c r="X7" s="498" t="s">
        <v>220</v>
      </c>
      <c r="Y7" s="363"/>
      <c r="Z7" s="382" t="s">
        <v>1696</v>
      </c>
      <c r="AA7" s="382" t="s">
        <v>1697</v>
      </c>
      <c r="AB7" s="382" t="s">
        <v>1712</v>
      </c>
      <c r="AC7" s="382" t="s">
        <v>1713</v>
      </c>
      <c r="AD7" s="382" t="s">
        <v>1714</v>
      </c>
      <c r="AE7" s="385"/>
      <c r="AF7" s="384"/>
      <c r="AG7" s="384"/>
      <c r="AH7" s="384"/>
      <c r="AI7" s="384"/>
      <c r="AJ7" s="500"/>
    </row>
    <row r="8" spans="1:36" ht="20.25" customHeight="1">
      <c r="B8" s="78"/>
      <c r="C8" s="368" t="s">
        <v>7</v>
      </c>
      <c r="D8" s="347"/>
      <c r="E8" s="78"/>
      <c r="G8" s="78"/>
      <c r="H8" s="472"/>
      <c r="I8" s="487" t="s">
        <v>1774</v>
      </c>
      <c r="J8" s="476" t="s">
        <v>1799</v>
      </c>
      <c r="K8" s="469" t="s">
        <v>1706</v>
      </c>
      <c r="L8" s="78"/>
      <c r="N8" s="78"/>
      <c r="O8" s="78"/>
      <c r="P8" s="78"/>
      <c r="Q8" s="78"/>
      <c r="R8" s="78"/>
      <c r="T8" s="470" t="s">
        <v>1783</v>
      </c>
      <c r="U8" s="497"/>
      <c r="V8" s="497">
        <f>O17</f>
        <v>0</v>
      </c>
      <c r="W8" s="498" t="s">
        <v>220</v>
      </c>
      <c r="X8" s="498" t="s">
        <v>220</v>
      </c>
      <c r="Z8" s="383">
        <v>4000</v>
      </c>
      <c r="AA8" s="383">
        <v>25200</v>
      </c>
      <c r="AB8" s="383">
        <v>33600</v>
      </c>
      <c r="AC8" s="383">
        <v>0</v>
      </c>
      <c r="AD8" s="383" t="s">
        <v>1830</v>
      </c>
      <c r="AJ8" s="500"/>
    </row>
    <row r="9" spans="1:36" ht="20.25" customHeight="1" thickBot="1">
      <c r="B9" s="78"/>
      <c r="C9" s="368" t="s">
        <v>4</v>
      </c>
      <c r="D9" s="75"/>
      <c r="E9" s="78"/>
      <c r="G9" s="78"/>
      <c r="H9" s="480"/>
      <c r="I9" s="488" t="s">
        <v>1774</v>
      </c>
      <c r="J9" s="481" t="s">
        <v>1800</v>
      </c>
      <c r="K9" s="482" t="s">
        <v>1707</v>
      </c>
      <c r="L9" s="78"/>
      <c r="N9" s="78"/>
      <c r="O9" s="78"/>
      <c r="P9" s="78"/>
      <c r="Q9" s="78"/>
      <c r="R9" s="78"/>
      <c r="T9" s="470" t="s">
        <v>1784</v>
      </c>
      <c r="U9" s="497"/>
      <c r="V9" s="497">
        <f>O28</f>
        <v>0</v>
      </c>
      <c r="W9" s="498" t="s">
        <v>220</v>
      </c>
      <c r="X9" s="498" t="s">
        <v>220</v>
      </c>
      <c r="Z9" s="495">
        <v>4000</v>
      </c>
      <c r="AA9" s="495">
        <v>15000</v>
      </c>
      <c r="AB9" s="495">
        <v>19000</v>
      </c>
      <c r="AC9" s="495"/>
      <c r="AD9" s="495">
        <v>30000</v>
      </c>
      <c r="AE9" s="496" t="s">
        <v>1831</v>
      </c>
      <c r="AJ9" s="500"/>
    </row>
    <row r="10" spans="1:36" ht="20.25" customHeight="1">
      <c r="B10" s="81"/>
      <c r="C10" s="369" t="s">
        <v>1695</v>
      </c>
      <c r="D10" s="348"/>
      <c r="E10" s="81"/>
      <c r="G10" s="78"/>
      <c r="H10" s="477"/>
      <c r="I10" s="489" t="s">
        <v>1788</v>
      </c>
      <c r="J10" s="478" t="s">
        <v>1801</v>
      </c>
      <c r="K10" s="479" t="s">
        <v>1789</v>
      </c>
      <c r="L10" s="78"/>
      <c r="N10" s="78"/>
      <c r="O10" s="78"/>
      <c r="P10" s="78"/>
      <c r="Q10" s="78"/>
      <c r="R10" s="78"/>
      <c r="T10" s="470" t="s">
        <v>1840</v>
      </c>
      <c r="U10" s="497">
        <v>0</v>
      </c>
      <c r="V10" s="497" t="e">
        <f>CHOOSE(U10,"不要","増量希望")</f>
        <v>#VALUE!</v>
      </c>
      <c r="W10" s="498" t="e">
        <f>HLOOKUP(V10,Z14:AA15,2,FALSE)</f>
        <v>#VALUE!</v>
      </c>
      <c r="X10" s="498" t="s">
        <v>220</v>
      </c>
    </row>
    <row r="11" spans="1:36" ht="20.25" customHeight="1">
      <c r="B11" s="78"/>
      <c r="C11" s="78"/>
      <c r="D11" s="78"/>
      <c r="E11" s="78"/>
      <c r="G11" s="78"/>
      <c r="H11" s="475"/>
      <c r="I11" s="487" t="s">
        <v>1788</v>
      </c>
      <c r="J11" s="476" t="s">
        <v>1802</v>
      </c>
      <c r="K11" s="469" t="s">
        <v>1790</v>
      </c>
      <c r="L11" s="78"/>
      <c r="N11" s="78"/>
      <c r="O11" s="78"/>
      <c r="P11" s="78"/>
      <c r="Q11" s="78"/>
      <c r="R11" s="78"/>
      <c r="T11" s="470" t="s">
        <v>1286</v>
      </c>
      <c r="U11" s="497"/>
      <c r="V11" s="497"/>
      <c r="W11" s="498">
        <v>5000</v>
      </c>
      <c r="X11" s="498">
        <v>5500</v>
      </c>
      <c r="Z11" s="382" t="s">
        <v>1698</v>
      </c>
      <c r="AA11" s="382" t="s">
        <v>1715</v>
      </c>
      <c r="AJ11" s="499" t="s">
        <v>1834</v>
      </c>
    </row>
    <row r="12" spans="1:36" ht="20.25" customHeight="1">
      <c r="B12" s="78"/>
      <c r="C12" s="79" t="s">
        <v>1320</v>
      </c>
      <c r="D12" s="78"/>
      <c r="E12" s="78"/>
      <c r="G12" s="78"/>
      <c r="H12" s="475"/>
      <c r="I12" s="487" t="s">
        <v>1788</v>
      </c>
      <c r="J12" s="476" t="s">
        <v>1803</v>
      </c>
      <c r="K12" s="469" t="s">
        <v>1791</v>
      </c>
      <c r="L12" s="78"/>
      <c r="N12" s="78"/>
      <c r="O12" s="78"/>
      <c r="P12" s="78"/>
      <c r="Q12" s="78"/>
      <c r="R12" s="78"/>
      <c r="U12" s="501"/>
      <c r="V12" s="372"/>
      <c r="W12" s="471" t="e">
        <f>SUM(W4:W11)</f>
        <v>#VALUE!</v>
      </c>
      <c r="X12" s="471" t="e">
        <f>SUM(X4:X11)</f>
        <v>#VALUE!</v>
      </c>
      <c r="Z12" s="383">
        <v>10000</v>
      </c>
      <c r="AA12" s="383">
        <v>0</v>
      </c>
    </row>
    <row r="13" spans="1:36" ht="20.25" customHeight="1" thickBot="1">
      <c r="B13" s="78"/>
      <c r="C13" s="367" t="s">
        <v>250</v>
      </c>
      <c r="D13" s="77"/>
      <c r="E13" s="78"/>
      <c r="G13" s="78"/>
      <c r="H13" s="483"/>
      <c r="I13" s="488" t="s">
        <v>1788</v>
      </c>
      <c r="J13" s="481" t="s">
        <v>1832</v>
      </c>
      <c r="K13" s="482" t="s">
        <v>1804</v>
      </c>
      <c r="L13" s="78"/>
      <c r="N13" s="372"/>
      <c r="O13" s="372"/>
      <c r="P13" s="372"/>
      <c r="Q13" s="372"/>
      <c r="R13" s="372"/>
      <c r="S13" s="372"/>
      <c r="W13" s="372"/>
      <c r="X13" s="372"/>
      <c r="AB13" s="501"/>
      <c r="AC13" s="501"/>
      <c r="AD13" s="501"/>
      <c r="AE13" s="501"/>
    </row>
    <row r="14" spans="1:36" ht="20.25" customHeight="1">
      <c r="B14" s="78"/>
      <c r="C14" s="368" t="s">
        <v>4</v>
      </c>
      <c r="D14" s="346"/>
      <c r="E14" s="78"/>
      <c r="G14" s="78"/>
      <c r="H14" s="477"/>
      <c r="I14" s="489" t="s">
        <v>1775</v>
      </c>
      <c r="J14" s="478" t="s">
        <v>1805</v>
      </c>
      <c r="K14" s="479" t="s">
        <v>1708</v>
      </c>
      <c r="L14" s="78"/>
      <c r="N14" s="78"/>
      <c r="O14" s="78"/>
      <c r="P14" s="78"/>
      <c r="Q14" s="78"/>
      <c r="R14" s="78"/>
      <c r="S14" s="372"/>
      <c r="T14" s="470" t="s">
        <v>158</v>
      </c>
      <c r="U14" s="497">
        <v>0</v>
      </c>
      <c r="V14" s="497" t="e">
        <f>CHOOSE(U14,"クレジット","事前振込","請求（メール）","請求（郵送）")</f>
        <v>#VALUE!</v>
      </c>
      <c r="W14" s="372"/>
      <c r="X14" s="372"/>
      <c r="Y14" s="372"/>
      <c r="Z14" s="382" t="s">
        <v>1715</v>
      </c>
      <c r="AA14" s="382" t="s">
        <v>1841</v>
      </c>
      <c r="AB14" s="501"/>
      <c r="AC14" s="501"/>
      <c r="AD14" s="501"/>
      <c r="AE14" s="501"/>
    </row>
    <row r="15" spans="1:36" ht="20.25" customHeight="1">
      <c r="B15" s="78"/>
      <c r="C15" s="369" t="s">
        <v>251</v>
      </c>
      <c r="D15" s="76"/>
      <c r="E15" s="78"/>
      <c r="G15" s="78"/>
      <c r="H15" s="78"/>
      <c r="I15" s="78"/>
      <c r="J15" s="78"/>
      <c r="K15" s="78"/>
      <c r="L15" s="78"/>
      <c r="N15" s="78"/>
      <c r="O15" s="79" t="s">
        <v>1836</v>
      </c>
      <c r="P15" s="78"/>
      <c r="Q15" s="78"/>
      <c r="R15" s="78"/>
      <c r="S15" s="372"/>
      <c r="T15" s="372"/>
      <c r="U15" s="372"/>
      <c r="V15" s="372"/>
      <c r="W15" s="372"/>
      <c r="X15" s="372"/>
      <c r="Y15" s="372"/>
      <c r="Z15" s="383">
        <v>0</v>
      </c>
      <c r="AA15" s="383">
        <v>20000</v>
      </c>
      <c r="AB15" s="501"/>
      <c r="AC15" s="501"/>
      <c r="AD15" s="501"/>
      <c r="AE15" s="501"/>
    </row>
    <row r="16" spans="1:36" ht="20.25" customHeight="1">
      <c r="B16" s="78"/>
      <c r="C16" s="78"/>
      <c r="D16" s="78"/>
      <c r="E16" s="78"/>
      <c r="G16" s="779" t="s">
        <v>1792</v>
      </c>
      <c r="H16" s="779"/>
      <c r="I16" s="779"/>
      <c r="J16" s="779"/>
      <c r="K16" s="779"/>
      <c r="L16" s="779"/>
      <c r="N16" s="78"/>
      <c r="O16" s="780" t="s">
        <v>1787</v>
      </c>
      <c r="P16" s="781"/>
      <c r="Q16" s="78"/>
      <c r="R16" s="78"/>
      <c r="S16" s="372"/>
      <c r="T16" s="372"/>
      <c r="U16" s="372"/>
      <c r="V16" s="372"/>
      <c r="W16" s="372"/>
      <c r="X16" s="372"/>
      <c r="Y16" s="372"/>
      <c r="Z16" s="501"/>
      <c r="AA16" s="501"/>
      <c r="AB16" s="501"/>
      <c r="AC16" s="501"/>
      <c r="AD16" s="501"/>
      <c r="AE16" s="501"/>
    </row>
    <row r="17" spans="2:31" ht="20.25" customHeight="1">
      <c r="B17" s="78"/>
      <c r="C17" s="79" t="s">
        <v>1693</v>
      </c>
      <c r="D17" s="78"/>
      <c r="E17" s="78"/>
      <c r="G17" s="779"/>
      <c r="H17" s="779"/>
      <c r="I17" s="779"/>
      <c r="J17" s="779"/>
      <c r="K17" s="779"/>
      <c r="L17" s="779"/>
      <c r="N17" s="78"/>
      <c r="O17" s="782"/>
      <c r="P17" s="783"/>
      <c r="Q17" s="78"/>
      <c r="R17" s="78"/>
      <c r="S17" s="372"/>
      <c r="T17" s="372"/>
      <c r="U17" s="372"/>
      <c r="V17" s="372"/>
      <c r="W17" s="372"/>
      <c r="X17" s="372"/>
      <c r="Y17" s="372"/>
      <c r="Z17" s="501"/>
      <c r="AA17" s="501"/>
      <c r="AB17" s="501"/>
      <c r="AC17" s="501"/>
      <c r="AD17" s="501"/>
      <c r="AE17" s="501"/>
    </row>
    <row r="18" spans="2:31" ht="20.25" customHeight="1">
      <c r="B18" s="78"/>
      <c r="C18" s="367" t="s">
        <v>1730</v>
      </c>
      <c r="D18" s="376"/>
      <c r="E18" s="78"/>
      <c r="G18" s="78"/>
      <c r="H18" s="78"/>
      <c r="I18" s="78"/>
      <c r="J18" s="78"/>
      <c r="K18" s="78"/>
      <c r="L18" s="78"/>
      <c r="N18" s="78"/>
      <c r="O18" s="784"/>
      <c r="P18" s="785"/>
      <c r="Q18" s="78"/>
      <c r="R18" s="78"/>
      <c r="S18" s="372"/>
      <c r="T18" s="372"/>
      <c r="U18" s="372"/>
      <c r="V18" s="372"/>
      <c r="W18" s="372"/>
      <c r="X18" s="372"/>
      <c r="Y18" s="372"/>
      <c r="Z18" s="501"/>
      <c r="AA18" s="501"/>
      <c r="AB18" s="501"/>
      <c r="AC18" s="501"/>
      <c r="AD18" s="501"/>
      <c r="AE18" s="501"/>
    </row>
    <row r="19" spans="2:31" ht="20.25" customHeight="1">
      <c r="B19" s="78"/>
      <c r="C19" s="368" t="s">
        <v>1731</v>
      </c>
      <c r="D19" s="377"/>
      <c r="E19" s="78"/>
      <c r="G19" s="78"/>
      <c r="H19" s="786" t="s">
        <v>1811</v>
      </c>
      <c r="I19" s="787"/>
      <c r="J19" s="486" t="s">
        <v>257</v>
      </c>
      <c r="K19" s="492" t="s">
        <v>258</v>
      </c>
      <c r="L19" s="78"/>
      <c r="N19" s="78"/>
      <c r="O19" s="78"/>
      <c r="P19" s="78"/>
      <c r="Q19" s="78"/>
      <c r="R19" s="78"/>
      <c r="T19" s="372"/>
      <c r="U19" s="372"/>
      <c r="V19" s="372"/>
      <c r="W19" s="372"/>
      <c r="X19" s="372"/>
      <c r="Y19" s="372"/>
    </row>
    <row r="20" spans="2:31" ht="20.25" customHeight="1">
      <c r="B20" s="78"/>
      <c r="C20" s="368" t="s">
        <v>1700</v>
      </c>
      <c r="D20" s="370" t="s">
        <v>175</v>
      </c>
      <c r="E20" s="78"/>
      <c r="G20" s="78"/>
      <c r="H20" s="788"/>
      <c r="I20" s="789"/>
      <c r="J20" s="476" t="s">
        <v>1806</v>
      </c>
      <c r="K20" s="469" t="s">
        <v>1709</v>
      </c>
      <c r="L20" s="78"/>
      <c r="N20" s="78"/>
      <c r="O20" s="78"/>
      <c r="P20" s="78"/>
      <c r="Q20" s="78"/>
      <c r="R20" s="78"/>
      <c r="T20" s="372"/>
      <c r="U20" s="372"/>
      <c r="V20" s="372"/>
      <c r="W20" s="372"/>
      <c r="X20" s="372"/>
      <c r="Y20" s="372"/>
    </row>
    <row r="21" spans="2:31" ht="20.25" customHeight="1">
      <c r="B21" s="78"/>
      <c r="C21" s="773" t="s">
        <v>1694</v>
      </c>
      <c r="D21" s="775" t="s">
        <v>1710</v>
      </c>
      <c r="E21" s="78"/>
      <c r="G21" s="78"/>
      <c r="H21" s="788"/>
      <c r="I21" s="789"/>
      <c r="J21" s="476" t="s">
        <v>1807</v>
      </c>
      <c r="K21" s="469" t="s">
        <v>1793</v>
      </c>
      <c r="L21" s="78"/>
      <c r="N21" s="78"/>
      <c r="O21" s="78"/>
      <c r="P21" s="78"/>
      <c r="Q21" s="78"/>
      <c r="R21" s="78"/>
      <c r="T21" s="372"/>
      <c r="U21" s="372"/>
      <c r="V21" s="372"/>
      <c r="W21" s="372"/>
      <c r="X21" s="372"/>
      <c r="Y21" s="372"/>
    </row>
    <row r="22" spans="2:31" ht="20.25" customHeight="1">
      <c r="B22" s="78"/>
      <c r="C22" s="773"/>
      <c r="D22" s="775"/>
      <c r="E22" s="78"/>
      <c r="G22" s="78"/>
      <c r="H22" s="788"/>
      <c r="I22" s="789"/>
      <c r="J22" s="476" t="s">
        <v>1808</v>
      </c>
      <c r="K22" s="469" t="s">
        <v>1794</v>
      </c>
      <c r="L22" s="78"/>
      <c r="N22" s="78"/>
      <c r="O22" s="78"/>
      <c r="P22" s="78"/>
      <c r="Q22" s="78"/>
      <c r="R22" s="78"/>
    </row>
    <row r="23" spans="2:31" ht="20.25" customHeight="1">
      <c r="B23" s="78"/>
      <c r="C23" s="774"/>
      <c r="D23" s="776"/>
      <c r="E23" s="78"/>
      <c r="G23" s="78"/>
      <c r="H23" s="788"/>
      <c r="I23" s="789"/>
      <c r="J23" s="476" t="s">
        <v>1779</v>
      </c>
      <c r="K23" s="469" t="s">
        <v>1779</v>
      </c>
      <c r="L23" s="78"/>
      <c r="N23" s="78"/>
      <c r="O23" s="78"/>
      <c r="P23" s="78"/>
      <c r="Q23" s="78"/>
      <c r="R23" s="78"/>
    </row>
    <row r="24" spans="2:31" ht="20.25" customHeight="1">
      <c r="B24" s="78"/>
      <c r="C24" s="78"/>
      <c r="D24" s="78"/>
      <c r="E24" s="78"/>
      <c r="G24" s="78"/>
      <c r="H24" s="78"/>
      <c r="I24" s="78"/>
      <c r="J24" s="78"/>
      <c r="K24" s="78"/>
      <c r="L24" s="78"/>
    </row>
    <row r="25" spans="2:31" ht="20.25" customHeight="1">
      <c r="B25" s="768" t="s">
        <v>1543</v>
      </c>
      <c r="C25" s="768"/>
      <c r="D25" s="768"/>
      <c r="E25" s="768"/>
      <c r="G25" s="768" t="s">
        <v>1809</v>
      </c>
      <c r="H25" s="768"/>
      <c r="I25" s="768"/>
      <c r="N25" s="78"/>
      <c r="O25" s="78"/>
      <c r="P25" s="78"/>
      <c r="Q25" s="78"/>
      <c r="R25" s="78"/>
    </row>
    <row r="26" spans="2:31" ht="20.25" customHeight="1">
      <c r="B26" s="768"/>
      <c r="C26" s="768"/>
      <c r="D26" s="768"/>
      <c r="E26" s="768"/>
      <c r="G26" s="768"/>
      <c r="H26" s="768"/>
      <c r="I26" s="768"/>
      <c r="N26" s="78"/>
      <c r="O26" s="79" t="s">
        <v>1837</v>
      </c>
      <c r="P26" s="78"/>
      <c r="Q26" s="78"/>
      <c r="R26" s="78"/>
    </row>
    <row r="27" spans="2:31" ht="20.25" customHeight="1">
      <c r="B27" s="78"/>
      <c r="C27" s="78"/>
      <c r="D27" s="78"/>
      <c r="E27" s="78"/>
      <c r="G27" s="78"/>
      <c r="H27" s="78"/>
      <c r="I27" s="78"/>
      <c r="J27" s="78"/>
      <c r="K27" s="78"/>
      <c r="L27" s="78"/>
      <c r="N27" s="78"/>
      <c r="O27" s="780" t="s">
        <v>1787</v>
      </c>
      <c r="P27" s="781"/>
      <c r="Q27" s="78"/>
      <c r="R27" s="78"/>
    </row>
    <row r="28" spans="2:31" ht="20.25" customHeight="1">
      <c r="B28" s="78"/>
      <c r="C28" s="769" t="s">
        <v>1593</v>
      </c>
      <c r="D28" s="771"/>
      <c r="E28" s="78"/>
      <c r="G28" s="78"/>
      <c r="H28" s="79" t="s">
        <v>1776</v>
      </c>
      <c r="I28" s="78"/>
      <c r="J28" s="78"/>
      <c r="K28" s="78"/>
      <c r="L28" s="78"/>
      <c r="N28" s="78"/>
      <c r="O28" s="782"/>
      <c r="P28" s="783"/>
      <c r="Q28" s="78"/>
      <c r="R28" s="78"/>
    </row>
    <row r="29" spans="2:31" ht="20.25" customHeight="1">
      <c r="B29" s="78"/>
      <c r="C29" s="770"/>
      <c r="D29" s="772"/>
      <c r="E29" s="78"/>
      <c r="G29" s="78"/>
      <c r="H29" s="786" t="s">
        <v>1813</v>
      </c>
      <c r="I29" s="787"/>
      <c r="J29" s="486" t="s">
        <v>257</v>
      </c>
      <c r="K29" s="492" t="s">
        <v>258</v>
      </c>
      <c r="L29" s="78"/>
      <c r="N29" s="78"/>
      <c r="O29" s="784"/>
      <c r="P29" s="785"/>
      <c r="Q29" s="78"/>
      <c r="R29" s="78"/>
    </row>
    <row r="30" spans="2:31" ht="20.25" customHeight="1">
      <c r="B30" s="78"/>
      <c r="C30" s="78"/>
      <c r="D30" s="78"/>
      <c r="E30" s="78"/>
      <c r="G30" s="78"/>
      <c r="H30" s="777"/>
      <c r="I30" s="778"/>
      <c r="J30" s="490" t="s">
        <v>1812</v>
      </c>
      <c r="K30" s="491" t="s">
        <v>1777</v>
      </c>
      <c r="L30" s="78"/>
      <c r="N30" s="78"/>
      <c r="O30" s="78"/>
      <c r="P30" s="78"/>
      <c r="Q30" s="78"/>
      <c r="R30" s="78"/>
    </row>
    <row r="31" spans="2:31" ht="20.25" customHeight="1">
      <c r="G31" s="78"/>
      <c r="H31" s="777"/>
      <c r="I31" s="778"/>
      <c r="J31" s="490" t="s">
        <v>1778</v>
      </c>
      <c r="K31" s="491" t="s">
        <v>1778</v>
      </c>
      <c r="L31" s="78"/>
      <c r="N31" s="78"/>
      <c r="O31" s="78"/>
      <c r="P31" s="78"/>
      <c r="Q31" s="78"/>
      <c r="R31" s="78"/>
    </row>
    <row r="32" spans="2:31" ht="20.25" customHeight="1">
      <c r="G32" s="78"/>
      <c r="H32" s="78"/>
      <c r="I32" s="78"/>
      <c r="J32" s="78"/>
      <c r="K32" s="78"/>
      <c r="L32" s="78"/>
      <c r="N32" s="78"/>
      <c r="O32" s="78"/>
      <c r="P32" s="78"/>
      <c r="Q32" s="78"/>
      <c r="R32" s="78"/>
    </row>
    <row r="33" spans="1:18" ht="20.25" customHeight="1">
      <c r="G33" s="78"/>
      <c r="H33" s="88" t="s">
        <v>1814</v>
      </c>
      <c r="I33" s="78"/>
      <c r="J33" s="78"/>
      <c r="K33" s="78"/>
      <c r="L33" s="78"/>
      <c r="N33" s="78"/>
      <c r="O33" s="78"/>
      <c r="P33" s="78"/>
      <c r="Q33" s="78"/>
      <c r="R33" s="78"/>
    </row>
    <row r="34" spans="1:18" ht="20.25" customHeight="1">
      <c r="G34" s="78"/>
      <c r="H34" s="88" t="s">
        <v>1815</v>
      </c>
      <c r="I34" s="78"/>
      <c r="J34" s="78"/>
      <c r="K34" s="78"/>
      <c r="L34" s="78"/>
      <c r="N34" s="78"/>
      <c r="O34" s="78"/>
      <c r="P34" s="78"/>
      <c r="Q34" s="78"/>
      <c r="R34" s="78"/>
    </row>
    <row r="35" spans="1:18" ht="20.25" customHeight="1">
      <c r="G35" s="78"/>
      <c r="H35" s="78"/>
      <c r="I35" s="78"/>
      <c r="J35" s="78"/>
      <c r="K35" s="78"/>
      <c r="L35" s="78"/>
      <c r="N35" s="374"/>
      <c r="O35" s="374"/>
      <c r="P35" s="374"/>
      <c r="Q35" s="374"/>
      <c r="R35" s="374"/>
    </row>
    <row r="36" spans="1:18" ht="20.25" customHeight="1">
      <c r="G36" s="78"/>
      <c r="H36" s="473" t="s">
        <v>1781</v>
      </c>
      <c r="I36" s="474"/>
      <c r="J36" s="474"/>
      <c r="K36" s="78"/>
      <c r="L36" s="78"/>
      <c r="N36" s="78"/>
      <c r="O36" s="78"/>
      <c r="P36" s="78"/>
      <c r="Q36" s="78"/>
      <c r="R36" s="78"/>
    </row>
    <row r="37" spans="1:18" ht="20.25" customHeight="1">
      <c r="G37" s="78"/>
      <c r="H37" s="78"/>
      <c r="I37" s="78"/>
      <c r="J37" s="78"/>
      <c r="K37" s="78"/>
      <c r="L37" s="78"/>
      <c r="N37" s="78"/>
      <c r="O37" s="79" t="s">
        <v>1838</v>
      </c>
      <c r="P37" s="78"/>
      <c r="Q37" s="78"/>
      <c r="R37" s="78"/>
    </row>
    <row r="38" spans="1:18" ht="20.25" customHeight="1">
      <c r="A38" s="374"/>
      <c r="B38" s="374"/>
      <c r="C38" s="374"/>
      <c r="D38" s="374"/>
      <c r="E38" s="374"/>
      <c r="F38" s="374"/>
      <c r="G38" s="78"/>
      <c r="H38" s="78"/>
      <c r="I38" s="78"/>
      <c r="J38" s="78"/>
      <c r="K38" s="78"/>
      <c r="L38" s="78"/>
      <c r="M38" s="374"/>
      <c r="N38" s="78"/>
      <c r="O38" s="786" t="s">
        <v>1811</v>
      </c>
      <c r="P38" s="787"/>
      <c r="Q38" s="486" t="s">
        <v>257</v>
      </c>
      <c r="R38" s="78"/>
    </row>
    <row r="39" spans="1:18" ht="20.25" customHeight="1">
      <c r="A39" s="374"/>
      <c r="B39" s="374"/>
      <c r="C39" s="374"/>
      <c r="D39" s="374"/>
      <c r="E39" s="374"/>
      <c r="F39" s="374"/>
      <c r="G39" s="78"/>
      <c r="H39" s="473" t="s">
        <v>1780</v>
      </c>
      <c r="I39" s="474"/>
      <c r="J39" s="474"/>
      <c r="K39" s="78"/>
      <c r="L39" s="78"/>
      <c r="M39" s="374"/>
      <c r="N39" s="78"/>
      <c r="O39" s="788"/>
      <c r="P39" s="789"/>
      <c r="Q39" s="469" t="s">
        <v>1778</v>
      </c>
      <c r="R39" s="78"/>
    </row>
    <row r="40" spans="1:18" ht="20.25" customHeight="1">
      <c r="A40" s="374"/>
      <c r="B40" s="374"/>
      <c r="C40" s="374"/>
      <c r="D40" s="374"/>
      <c r="E40" s="374"/>
      <c r="F40" s="374"/>
      <c r="G40" s="78"/>
      <c r="H40" s="78"/>
      <c r="I40" s="494" t="s">
        <v>1786</v>
      </c>
      <c r="J40" s="493" t="s">
        <v>1816</v>
      </c>
      <c r="K40" s="78"/>
      <c r="L40" s="78"/>
      <c r="M40" s="374"/>
      <c r="N40" s="78"/>
      <c r="O40" s="788"/>
      <c r="P40" s="789"/>
      <c r="Q40" s="469" t="s">
        <v>1839</v>
      </c>
      <c r="R40" s="78"/>
    </row>
    <row r="41" spans="1:18" ht="20.25" customHeight="1">
      <c r="A41" s="374"/>
      <c r="B41" s="374"/>
      <c r="C41" s="374"/>
      <c r="D41" s="374"/>
      <c r="E41" s="374"/>
      <c r="F41" s="374"/>
      <c r="G41" s="78"/>
      <c r="H41" s="78"/>
      <c r="I41" s="78"/>
      <c r="J41" s="78"/>
      <c r="K41" s="78"/>
      <c r="L41" s="78"/>
      <c r="M41" s="374"/>
      <c r="N41" s="78"/>
      <c r="O41" s="78"/>
      <c r="P41" s="78"/>
      <c r="Q41" s="78"/>
      <c r="R41" s="78"/>
    </row>
    <row r="42" spans="1:18" ht="20.25" customHeight="1">
      <c r="B42" s="374"/>
      <c r="C42" s="374"/>
      <c r="D42" s="374"/>
      <c r="E42" s="374"/>
      <c r="G42" s="374"/>
      <c r="H42" s="374"/>
      <c r="I42" s="374"/>
      <c r="J42" s="374"/>
      <c r="K42" s="374"/>
      <c r="L42" s="374"/>
      <c r="N42" s="374"/>
      <c r="O42" s="374"/>
      <c r="P42" s="374"/>
      <c r="Q42" s="374"/>
      <c r="R42" s="374"/>
    </row>
    <row r="43" spans="1:18" ht="20.25" customHeight="1">
      <c r="A43" s="374"/>
      <c r="B43" s="374"/>
      <c r="C43" s="374"/>
      <c r="D43" s="374"/>
      <c r="E43" s="374"/>
      <c r="F43" s="374"/>
      <c r="M43" s="374"/>
      <c r="N43" s="374"/>
      <c r="O43" s="374"/>
      <c r="P43" s="374"/>
      <c r="Q43" s="374"/>
      <c r="R43" s="374"/>
    </row>
    <row r="44" spans="1:18" ht="20.25" customHeight="1">
      <c r="A44" s="374"/>
      <c r="B44" s="374"/>
      <c r="C44" s="374"/>
      <c r="D44" s="374"/>
      <c r="E44" s="374"/>
      <c r="F44" s="374"/>
      <c r="G44" s="374"/>
      <c r="H44" s="374"/>
      <c r="I44" s="374"/>
      <c r="J44" s="374"/>
      <c r="K44" s="374"/>
      <c r="L44" s="374"/>
      <c r="M44" s="374"/>
      <c r="N44" s="374"/>
      <c r="O44" s="374"/>
      <c r="P44" s="374"/>
      <c r="Q44" s="374"/>
      <c r="R44" s="374"/>
    </row>
    <row r="45" spans="1:18" ht="20.25" customHeight="1">
      <c r="A45" s="374"/>
      <c r="F45" s="374"/>
      <c r="G45" s="374"/>
      <c r="H45" s="374"/>
      <c r="I45" s="374"/>
      <c r="J45" s="374"/>
      <c r="K45" s="374"/>
      <c r="L45" s="374"/>
      <c r="M45" s="374"/>
      <c r="N45" s="374"/>
      <c r="O45" s="374"/>
      <c r="P45" s="374"/>
      <c r="Q45" s="374"/>
      <c r="R45" s="374"/>
    </row>
    <row r="46" spans="1:18" ht="20.25" customHeight="1">
      <c r="A46" s="374"/>
      <c r="F46" s="374"/>
      <c r="G46" s="374"/>
      <c r="H46" s="374"/>
      <c r="I46" s="374"/>
      <c r="J46" s="374"/>
      <c r="K46" s="374"/>
      <c r="L46" s="374"/>
      <c r="M46" s="374"/>
      <c r="N46" s="374"/>
      <c r="O46" s="374"/>
      <c r="P46" s="374"/>
      <c r="Q46" s="374"/>
      <c r="R46" s="374"/>
    </row>
    <row r="47" spans="1:18" ht="20.25" customHeight="1">
      <c r="G47" s="374"/>
      <c r="H47" s="374"/>
      <c r="I47" s="374"/>
      <c r="J47" s="374"/>
      <c r="K47" s="374"/>
      <c r="L47" s="374"/>
      <c r="N47" s="374"/>
      <c r="O47" s="374"/>
      <c r="P47" s="374"/>
      <c r="Q47" s="374"/>
      <c r="R47" s="374"/>
    </row>
    <row r="48" spans="1:18" ht="20.25" customHeight="1">
      <c r="N48" s="374"/>
      <c r="O48" s="374"/>
      <c r="P48" s="374"/>
      <c r="Q48" s="374"/>
      <c r="R48" s="374"/>
    </row>
    <row r="49" spans="14:18" ht="20.25" customHeight="1">
      <c r="N49" s="374"/>
      <c r="O49" s="374"/>
      <c r="P49" s="374"/>
      <c r="Q49" s="374"/>
      <c r="R49" s="374"/>
    </row>
    <row r="50" spans="14:18" ht="20.25" customHeight="1">
      <c r="N50" s="374"/>
      <c r="O50" s="374"/>
      <c r="P50" s="374"/>
      <c r="Q50" s="374"/>
      <c r="R50" s="374"/>
    </row>
    <row r="52" spans="14:18" ht="20.25" customHeight="1">
      <c r="N52" s="374"/>
      <c r="O52" s="374"/>
      <c r="P52" s="374"/>
      <c r="Q52" s="374"/>
      <c r="R52" s="374"/>
    </row>
    <row r="53" spans="14:18" ht="20.25" customHeight="1">
      <c r="N53" s="374"/>
      <c r="O53" s="374"/>
      <c r="P53" s="374"/>
      <c r="Q53" s="374"/>
      <c r="R53" s="374"/>
    </row>
    <row r="54" spans="14:18" ht="20.25" customHeight="1">
      <c r="N54" s="374"/>
      <c r="O54" s="374"/>
      <c r="P54" s="374"/>
      <c r="Q54" s="374"/>
      <c r="R54" s="374"/>
    </row>
    <row r="55" spans="14:18" ht="20.25" customHeight="1">
      <c r="N55" s="374"/>
      <c r="O55" s="374"/>
      <c r="P55" s="374"/>
      <c r="Q55" s="374"/>
      <c r="R55" s="374"/>
    </row>
  </sheetData>
  <sheetProtection algorithmName="SHA-512" hashValue="vSleOdxQV1c13ZDKJMd3cwl57+/HrAebX3FwZxPuL3lisLWoJFtmTQq778DQjLX1EWVrlfjBMkZUu07RGQ1QEg==" saltValue="VOBid8CwuoJCksH6WkNTfQ==" spinCount="100000" sheet="1" selectLockedCells="1"/>
  <dataConsolidate/>
  <mergeCells count="27">
    <mergeCell ref="O38:P38"/>
    <mergeCell ref="O39:P39"/>
    <mergeCell ref="O6:P7"/>
    <mergeCell ref="O40:P40"/>
    <mergeCell ref="H31:I31"/>
    <mergeCell ref="O5:P5"/>
    <mergeCell ref="G16:L17"/>
    <mergeCell ref="O27:P27"/>
    <mergeCell ref="O28:P29"/>
    <mergeCell ref="O16:P16"/>
    <mergeCell ref="O17:P18"/>
    <mergeCell ref="H19:I19"/>
    <mergeCell ref="H29:I29"/>
    <mergeCell ref="H30:I30"/>
    <mergeCell ref="G25:I26"/>
    <mergeCell ref="H20:I20"/>
    <mergeCell ref="H21:I21"/>
    <mergeCell ref="H22:I22"/>
    <mergeCell ref="H23:I23"/>
    <mergeCell ref="B1:D2"/>
    <mergeCell ref="N1:Q2"/>
    <mergeCell ref="G1:L2"/>
    <mergeCell ref="C28:C29"/>
    <mergeCell ref="D28:D29"/>
    <mergeCell ref="B25:E26"/>
    <mergeCell ref="C21:C23"/>
    <mergeCell ref="D21:D23"/>
  </mergeCells>
  <phoneticPr fontId="8"/>
  <conditionalFormatting sqref="D13">
    <cfRule type="cellIs" dxfId="6" priority="6" operator="equal">
      <formula>"会員証カード番号（16桁）"</formula>
    </cfRule>
  </conditionalFormatting>
  <conditionalFormatting sqref="D14">
    <cfRule type="cellIs" dxfId="5" priority="5" operator="equal">
      <formula>"ご登録の電話番号"</formula>
    </cfRule>
  </conditionalFormatting>
  <conditionalFormatting sqref="D15">
    <cfRule type="cellIs" dxfId="4" priority="4" operator="equal">
      <formula>"アプリ名義のお名前"</formula>
    </cfRule>
  </conditionalFormatting>
  <conditionalFormatting sqref="D20">
    <cfRule type="cellIs" dxfId="3" priority="3" operator="notEqual">
      <formula>"選択してください"</formula>
    </cfRule>
  </conditionalFormatting>
  <dataValidations count="1">
    <dataValidation type="list" errorStyle="information" allowBlank="1" showInputMessage="1" sqref="D20" xr:uid="{89DBFAB1-8461-4500-9FF2-A87E5E37AC11}">
      <formula1>"午前中,12:00～14:00,14:00～16:00,16:00～18:00,18:00～20:00,19:00～21:00,希望無し"</formula1>
    </dataValidation>
  </dataValidations>
  <printOptions horizontalCentered="1"/>
  <pageMargins left="0.15748031496062992" right="0.15748031496062992" top="0.19685039370078741" bottom="0.19685039370078741" header="0.11811023622047245" footer="0.15748031496062992"/>
  <pageSetup paperSize="9" scale="85" orientation="portrait" horizontalDpi="4294967293" r:id="rId1"/>
  <headerFooter alignWithMargins="0"/>
  <colBreaks count="1" manualBreakCount="1">
    <brk id="5" max="40" man="1"/>
  </colBreaks>
  <drawing r:id="rId2"/>
  <legacyDrawing r:id="rId3"/>
  <mc:AlternateContent xmlns:mc="http://schemas.openxmlformats.org/markup-compatibility/2006">
    <mc:Choice Requires="x14">
      <controls>
        <mc:AlternateContent xmlns:mc="http://schemas.openxmlformats.org/markup-compatibility/2006">
          <mc:Choice Requires="x14">
            <control shapeId="90155" r:id="rId4" name="Group Box 43">
              <controlPr locked="0" defaultSize="0" autoFill="0" autoPict="0">
                <anchor moveWithCells="1">
                  <from>
                    <xdr:col>3</xdr:col>
                    <xdr:colOff>0</xdr:colOff>
                    <xdr:row>27</xdr:row>
                    <xdr:rowOff>0</xdr:rowOff>
                  </from>
                  <to>
                    <xdr:col>4</xdr:col>
                    <xdr:colOff>0</xdr:colOff>
                    <xdr:row>29</xdr:row>
                    <xdr:rowOff>0</xdr:rowOff>
                  </to>
                </anchor>
              </controlPr>
            </control>
          </mc:Choice>
        </mc:AlternateContent>
        <mc:AlternateContent xmlns:mc="http://schemas.openxmlformats.org/markup-compatibility/2006">
          <mc:Choice Requires="x14">
            <control shapeId="90156" r:id="rId5" name="Option Button 44">
              <controlPr locked="0" defaultSize="0" autoFill="0" autoLine="0" autoPict="0">
                <anchor moveWithCells="1">
                  <from>
                    <xdr:col>3</xdr:col>
                    <xdr:colOff>114300</xdr:colOff>
                    <xdr:row>27</xdr:row>
                    <xdr:rowOff>19050</xdr:rowOff>
                  </from>
                  <to>
                    <xdr:col>3</xdr:col>
                    <xdr:colOff>981075</xdr:colOff>
                    <xdr:row>28</xdr:row>
                    <xdr:rowOff>0</xdr:rowOff>
                  </to>
                </anchor>
              </controlPr>
            </control>
          </mc:Choice>
        </mc:AlternateContent>
        <mc:AlternateContent xmlns:mc="http://schemas.openxmlformats.org/markup-compatibility/2006">
          <mc:Choice Requires="x14">
            <control shapeId="90157" r:id="rId6" name="Option Button 45">
              <controlPr locked="0" defaultSize="0" autoFill="0" autoLine="0" autoPict="0">
                <anchor moveWithCells="1">
                  <from>
                    <xdr:col>3</xdr:col>
                    <xdr:colOff>1533525</xdr:colOff>
                    <xdr:row>27</xdr:row>
                    <xdr:rowOff>19050</xdr:rowOff>
                  </from>
                  <to>
                    <xdr:col>3</xdr:col>
                    <xdr:colOff>2400300</xdr:colOff>
                    <xdr:row>28</xdr:row>
                    <xdr:rowOff>0</xdr:rowOff>
                  </to>
                </anchor>
              </controlPr>
            </control>
          </mc:Choice>
        </mc:AlternateContent>
        <mc:AlternateContent xmlns:mc="http://schemas.openxmlformats.org/markup-compatibility/2006">
          <mc:Choice Requires="x14">
            <control shapeId="90158" r:id="rId7" name="Option Button 46">
              <controlPr locked="0" defaultSize="0" autoFill="0" autoLine="0" autoPict="0">
                <anchor moveWithCells="1">
                  <from>
                    <xdr:col>3</xdr:col>
                    <xdr:colOff>114300</xdr:colOff>
                    <xdr:row>27</xdr:row>
                    <xdr:rowOff>257175</xdr:rowOff>
                  </from>
                  <to>
                    <xdr:col>3</xdr:col>
                    <xdr:colOff>1228725</xdr:colOff>
                    <xdr:row>28</xdr:row>
                    <xdr:rowOff>238125</xdr:rowOff>
                  </to>
                </anchor>
              </controlPr>
            </control>
          </mc:Choice>
        </mc:AlternateContent>
        <mc:AlternateContent xmlns:mc="http://schemas.openxmlformats.org/markup-compatibility/2006">
          <mc:Choice Requires="x14">
            <control shapeId="90159" r:id="rId8" name="Option Button 47">
              <controlPr locked="0" defaultSize="0" autoFill="0" autoLine="0" autoPict="0">
                <anchor moveWithCells="1">
                  <from>
                    <xdr:col>3</xdr:col>
                    <xdr:colOff>1533525</xdr:colOff>
                    <xdr:row>28</xdr:row>
                    <xdr:rowOff>0</xdr:rowOff>
                  </from>
                  <to>
                    <xdr:col>3</xdr:col>
                    <xdr:colOff>2400300</xdr:colOff>
                    <xdr:row>28</xdr:row>
                    <xdr:rowOff>238125</xdr:rowOff>
                  </to>
                </anchor>
              </controlPr>
            </control>
          </mc:Choice>
        </mc:AlternateContent>
        <mc:AlternateContent xmlns:mc="http://schemas.openxmlformats.org/markup-compatibility/2006">
          <mc:Choice Requires="x14">
            <control shapeId="90340" r:id="rId9" name="Option Button 228">
              <controlPr locked="0" defaultSize="0" autoFill="0" autoLine="0" autoPict="0">
                <anchor moveWithCells="1">
                  <from>
                    <xdr:col>7</xdr:col>
                    <xdr:colOff>47625</xdr:colOff>
                    <xdr:row>4</xdr:row>
                    <xdr:rowOff>0</xdr:rowOff>
                  </from>
                  <to>
                    <xdr:col>7</xdr:col>
                    <xdr:colOff>857250</xdr:colOff>
                    <xdr:row>4</xdr:row>
                    <xdr:rowOff>238125</xdr:rowOff>
                  </to>
                </anchor>
              </controlPr>
            </control>
          </mc:Choice>
        </mc:AlternateContent>
        <mc:AlternateContent xmlns:mc="http://schemas.openxmlformats.org/markup-compatibility/2006">
          <mc:Choice Requires="x14">
            <control shapeId="90341" r:id="rId10" name="Option Button 229">
              <controlPr locked="0" defaultSize="0" autoFill="0" autoLine="0" autoPict="0">
                <anchor moveWithCells="1">
                  <from>
                    <xdr:col>7</xdr:col>
                    <xdr:colOff>47625</xdr:colOff>
                    <xdr:row>5</xdr:row>
                    <xdr:rowOff>0</xdr:rowOff>
                  </from>
                  <to>
                    <xdr:col>7</xdr:col>
                    <xdr:colOff>857250</xdr:colOff>
                    <xdr:row>5</xdr:row>
                    <xdr:rowOff>238125</xdr:rowOff>
                  </to>
                </anchor>
              </controlPr>
            </control>
          </mc:Choice>
        </mc:AlternateContent>
        <mc:AlternateContent xmlns:mc="http://schemas.openxmlformats.org/markup-compatibility/2006">
          <mc:Choice Requires="x14">
            <control shapeId="90342" r:id="rId11" name="Option Button 230">
              <controlPr locked="0" defaultSize="0" autoFill="0" autoLine="0" autoPict="0">
                <anchor moveWithCells="1">
                  <from>
                    <xdr:col>7</xdr:col>
                    <xdr:colOff>47625</xdr:colOff>
                    <xdr:row>6</xdr:row>
                    <xdr:rowOff>0</xdr:rowOff>
                  </from>
                  <to>
                    <xdr:col>7</xdr:col>
                    <xdr:colOff>857250</xdr:colOff>
                    <xdr:row>6</xdr:row>
                    <xdr:rowOff>238125</xdr:rowOff>
                  </to>
                </anchor>
              </controlPr>
            </control>
          </mc:Choice>
        </mc:AlternateContent>
        <mc:AlternateContent xmlns:mc="http://schemas.openxmlformats.org/markup-compatibility/2006">
          <mc:Choice Requires="x14">
            <control shapeId="90343" r:id="rId12" name="Option Button 231">
              <controlPr locked="0" defaultSize="0" autoFill="0" autoLine="0" autoPict="0">
                <anchor moveWithCells="1">
                  <from>
                    <xdr:col>7</xdr:col>
                    <xdr:colOff>47625</xdr:colOff>
                    <xdr:row>7</xdr:row>
                    <xdr:rowOff>0</xdr:rowOff>
                  </from>
                  <to>
                    <xdr:col>7</xdr:col>
                    <xdr:colOff>857250</xdr:colOff>
                    <xdr:row>7</xdr:row>
                    <xdr:rowOff>238125</xdr:rowOff>
                  </to>
                </anchor>
              </controlPr>
            </control>
          </mc:Choice>
        </mc:AlternateContent>
        <mc:AlternateContent xmlns:mc="http://schemas.openxmlformats.org/markup-compatibility/2006">
          <mc:Choice Requires="x14">
            <control shapeId="90338" r:id="rId13" name="Group Box 226">
              <controlPr locked="0" defaultSize="0" autoFill="0" autoPict="0">
                <anchor moveWithCells="1">
                  <from>
                    <xdr:col>7</xdr:col>
                    <xdr:colOff>0</xdr:colOff>
                    <xdr:row>4</xdr:row>
                    <xdr:rowOff>0</xdr:rowOff>
                  </from>
                  <to>
                    <xdr:col>11</xdr:col>
                    <xdr:colOff>0</xdr:colOff>
                    <xdr:row>14</xdr:row>
                    <xdr:rowOff>0</xdr:rowOff>
                  </to>
                </anchor>
              </controlPr>
            </control>
          </mc:Choice>
        </mc:AlternateContent>
        <mc:AlternateContent xmlns:mc="http://schemas.openxmlformats.org/markup-compatibility/2006">
          <mc:Choice Requires="x14">
            <control shapeId="90346" r:id="rId14" name="Option Button 234">
              <controlPr locked="0" defaultSize="0" autoFill="0" autoLine="0" autoPict="0">
                <anchor moveWithCells="1">
                  <from>
                    <xdr:col>7</xdr:col>
                    <xdr:colOff>9525</xdr:colOff>
                    <xdr:row>19</xdr:row>
                    <xdr:rowOff>9525</xdr:rowOff>
                  </from>
                  <to>
                    <xdr:col>8</xdr:col>
                    <xdr:colOff>371475</xdr:colOff>
                    <xdr:row>19</xdr:row>
                    <xdr:rowOff>247650</xdr:rowOff>
                  </to>
                </anchor>
              </controlPr>
            </control>
          </mc:Choice>
        </mc:AlternateContent>
        <mc:AlternateContent xmlns:mc="http://schemas.openxmlformats.org/markup-compatibility/2006">
          <mc:Choice Requires="x14">
            <control shapeId="90347" r:id="rId15" name="Option Button 235">
              <controlPr locked="0" defaultSize="0" autoFill="0" autoLine="0" autoPict="0">
                <anchor moveWithCells="1">
                  <from>
                    <xdr:col>7</xdr:col>
                    <xdr:colOff>9525</xdr:colOff>
                    <xdr:row>20</xdr:row>
                    <xdr:rowOff>19050</xdr:rowOff>
                  </from>
                  <to>
                    <xdr:col>8</xdr:col>
                    <xdr:colOff>371475</xdr:colOff>
                    <xdr:row>21</xdr:row>
                    <xdr:rowOff>0</xdr:rowOff>
                  </to>
                </anchor>
              </controlPr>
            </control>
          </mc:Choice>
        </mc:AlternateContent>
        <mc:AlternateContent xmlns:mc="http://schemas.openxmlformats.org/markup-compatibility/2006">
          <mc:Choice Requires="x14">
            <control shapeId="90348" r:id="rId16" name="Option Button 236">
              <controlPr locked="0" defaultSize="0" autoFill="0" autoLine="0" autoPict="0">
                <anchor moveWithCells="1">
                  <from>
                    <xdr:col>7</xdr:col>
                    <xdr:colOff>9525</xdr:colOff>
                    <xdr:row>21</xdr:row>
                    <xdr:rowOff>19050</xdr:rowOff>
                  </from>
                  <to>
                    <xdr:col>8</xdr:col>
                    <xdr:colOff>676275</xdr:colOff>
                    <xdr:row>22</xdr:row>
                    <xdr:rowOff>0</xdr:rowOff>
                  </to>
                </anchor>
              </controlPr>
            </control>
          </mc:Choice>
        </mc:AlternateContent>
        <mc:AlternateContent xmlns:mc="http://schemas.openxmlformats.org/markup-compatibility/2006">
          <mc:Choice Requires="x14">
            <control shapeId="90353" r:id="rId17" name="Option Button 241">
              <controlPr locked="0" defaultSize="0" autoFill="0" autoLine="0" autoPict="0">
                <anchor moveWithCells="1">
                  <from>
                    <xdr:col>7</xdr:col>
                    <xdr:colOff>95250</xdr:colOff>
                    <xdr:row>29</xdr:row>
                    <xdr:rowOff>19050</xdr:rowOff>
                  </from>
                  <to>
                    <xdr:col>7</xdr:col>
                    <xdr:colOff>733425</xdr:colOff>
                    <xdr:row>30</xdr:row>
                    <xdr:rowOff>0</xdr:rowOff>
                  </to>
                </anchor>
              </controlPr>
            </control>
          </mc:Choice>
        </mc:AlternateContent>
        <mc:AlternateContent xmlns:mc="http://schemas.openxmlformats.org/markup-compatibility/2006">
          <mc:Choice Requires="x14">
            <control shapeId="90354" r:id="rId18" name="Option Button 242">
              <controlPr locked="0" defaultSize="0" autoFill="0" autoLine="0" autoPict="0">
                <anchor moveWithCells="1">
                  <from>
                    <xdr:col>7</xdr:col>
                    <xdr:colOff>95250</xdr:colOff>
                    <xdr:row>30</xdr:row>
                    <xdr:rowOff>9525</xdr:rowOff>
                  </from>
                  <to>
                    <xdr:col>7</xdr:col>
                    <xdr:colOff>733425</xdr:colOff>
                    <xdr:row>30</xdr:row>
                    <xdr:rowOff>247650</xdr:rowOff>
                  </to>
                </anchor>
              </controlPr>
            </control>
          </mc:Choice>
        </mc:AlternateContent>
        <mc:AlternateContent xmlns:mc="http://schemas.openxmlformats.org/markup-compatibility/2006">
          <mc:Choice Requires="x14">
            <control shapeId="90352" r:id="rId19" name="Group Box 240">
              <controlPr locked="0" defaultSize="0" autoFill="0" autoPict="0">
                <anchor moveWithCells="1">
                  <from>
                    <xdr:col>7</xdr:col>
                    <xdr:colOff>0</xdr:colOff>
                    <xdr:row>29</xdr:row>
                    <xdr:rowOff>0</xdr:rowOff>
                  </from>
                  <to>
                    <xdr:col>11</xdr:col>
                    <xdr:colOff>0</xdr:colOff>
                    <xdr:row>31</xdr:row>
                    <xdr:rowOff>0</xdr:rowOff>
                  </to>
                </anchor>
              </controlPr>
            </control>
          </mc:Choice>
        </mc:AlternateContent>
        <mc:AlternateContent xmlns:mc="http://schemas.openxmlformats.org/markup-compatibility/2006">
          <mc:Choice Requires="x14">
            <control shapeId="90358" r:id="rId20" name="Option Button 246">
              <controlPr locked="0" defaultSize="0" autoFill="0" autoLine="0" autoPict="0">
                <anchor moveWithCells="1">
                  <from>
                    <xdr:col>7</xdr:col>
                    <xdr:colOff>47625</xdr:colOff>
                    <xdr:row>8</xdr:row>
                    <xdr:rowOff>0</xdr:rowOff>
                  </from>
                  <to>
                    <xdr:col>7</xdr:col>
                    <xdr:colOff>857250</xdr:colOff>
                    <xdr:row>8</xdr:row>
                    <xdr:rowOff>238125</xdr:rowOff>
                  </to>
                </anchor>
              </controlPr>
            </control>
          </mc:Choice>
        </mc:AlternateContent>
        <mc:AlternateContent xmlns:mc="http://schemas.openxmlformats.org/markup-compatibility/2006">
          <mc:Choice Requires="x14">
            <control shapeId="90359" r:id="rId21" name="Option Button 247">
              <controlPr locked="0" defaultSize="0" autoFill="0" autoLine="0" autoPict="0">
                <anchor moveWithCells="1">
                  <from>
                    <xdr:col>7</xdr:col>
                    <xdr:colOff>47625</xdr:colOff>
                    <xdr:row>9</xdr:row>
                    <xdr:rowOff>0</xdr:rowOff>
                  </from>
                  <to>
                    <xdr:col>7</xdr:col>
                    <xdr:colOff>857250</xdr:colOff>
                    <xdr:row>9</xdr:row>
                    <xdr:rowOff>238125</xdr:rowOff>
                  </to>
                </anchor>
              </controlPr>
            </control>
          </mc:Choice>
        </mc:AlternateContent>
        <mc:AlternateContent xmlns:mc="http://schemas.openxmlformats.org/markup-compatibility/2006">
          <mc:Choice Requires="x14">
            <control shapeId="90360" r:id="rId22" name="Option Button 248">
              <controlPr locked="0" defaultSize="0" autoFill="0" autoLine="0" autoPict="0">
                <anchor moveWithCells="1">
                  <from>
                    <xdr:col>7</xdr:col>
                    <xdr:colOff>47625</xdr:colOff>
                    <xdr:row>10</xdr:row>
                    <xdr:rowOff>9525</xdr:rowOff>
                  </from>
                  <to>
                    <xdr:col>7</xdr:col>
                    <xdr:colOff>857250</xdr:colOff>
                    <xdr:row>10</xdr:row>
                    <xdr:rowOff>247650</xdr:rowOff>
                  </to>
                </anchor>
              </controlPr>
            </control>
          </mc:Choice>
        </mc:AlternateContent>
        <mc:AlternateContent xmlns:mc="http://schemas.openxmlformats.org/markup-compatibility/2006">
          <mc:Choice Requires="x14">
            <control shapeId="90361" r:id="rId23" name="Option Button 249">
              <controlPr locked="0" defaultSize="0" autoFill="0" autoLine="0" autoPict="0">
                <anchor moveWithCells="1">
                  <from>
                    <xdr:col>7</xdr:col>
                    <xdr:colOff>47625</xdr:colOff>
                    <xdr:row>11</xdr:row>
                    <xdr:rowOff>9525</xdr:rowOff>
                  </from>
                  <to>
                    <xdr:col>7</xdr:col>
                    <xdr:colOff>857250</xdr:colOff>
                    <xdr:row>11</xdr:row>
                    <xdr:rowOff>247650</xdr:rowOff>
                  </to>
                </anchor>
              </controlPr>
            </control>
          </mc:Choice>
        </mc:AlternateContent>
        <mc:AlternateContent xmlns:mc="http://schemas.openxmlformats.org/markup-compatibility/2006">
          <mc:Choice Requires="x14">
            <control shapeId="90362" r:id="rId24" name="Option Button 250">
              <controlPr locked="0" defaultSize="0" autoFill="0" autoLine="0" autoPict="0">
                <anchor moveWithCells="1">
                  <from>
                    <xdr:col>7</xdr:col>
                    <xdr:colOff>47625</xdr:colOff>
                    <xdr:row>12</xdr:row>
                    <xdr:rowOff>0</xdr:rowOff>
                  </from>
                  <to>
                    <xdr:col>7</xdr:col>
                    <xdr:colOff>857250</xdr:colOff>
                    <xdr:row>12</xdr:row>
                    <xdr:rowOff>238125</xdr:rowOff>
                  </to>
                </anchor>
              </controlPr>
            </control>
          </mc:Choice>
        </mc:AlternateContent>
        <mc:AlternateContent xmlns:mc="http://schemas.openxmlformats.org/markup-compatibility/2006">
          <mc:Choice Requires="x14">
            <control shapeId="90363" r:id="rId25" name="Option Button 251">
              <controlPr locked="0" defaultSize="0" autoFill="0" autoLine="0" autoPict="0">
                <anchor moveWithCells="1">
                  <from>
                    <xdr:col>7</xdr:col>
                    <xdr:colOff>47625</xdr:colOff>
                    <xdr:row>13</xdr:row>
                    <xdr:rowOff>9525</xdr:rowOff>
                  </from>
                  <to>
                    <xdr:col>7</xdr:col>
                    <xdr:colOff>857250</xdr:colOff>
                    <xdr:row>13</xdr:row>
                    <xdr:rowOff>247650</xdr:rowOff>
                  </to>
                </anchor>
              </controlPr>
            </control>
          </mc:Choice>
        </mc:AlternateContent>
        <mc:AlternateContent xmlns:mc="http://schemas.openxmlformats.org/markup-compatibility/2006">
          <mc:Choice Requires="x14">
            <control shapeId="90375" r:id="rId26" name="Option Button 263">
              <controlPr defaultSize="0" autoFill="0" autoLine="0" autoPict="0">
                <anchor moveWithCells="1">
                  <from>
                    <xdr:col>8</xdr:col>
                    <xdr:colOff>390525</xdr:colOff>
                    <xdr:row>36</xdr:row>
                    <xdr:rowOff>19050</xdr:rowOff>
                  </from>
                  <to>
                    <xdr:col>8</xdr:col>
                    <xdr:colOff>828675</xdr:colOff>
                    <xdr:row>37</xdr:row>
                    <xdr:rowOff>0</xdr:rowOff>
                  </to>
                </anchor>
              </controlPr>
            </control>
          </mc:Choice>
        </mc:AlternateContent>
        <mc:AlternateContent xmlns:mc="http://schemas.openxmlformats.org/markup-compatibility/2006">
          <mc:Choice Requires="x14">
            <control shapeId="90376" r:id="rId27" name="Option Button 264">
              <controlPr defaultSize="0" autoFill="0" autoLine="0" autoPict="0">
                <anchor moveWithCells="1">
                  <from>
                    <xdr:col>9</xdr:col>
                    <xdr:colOff>152400</xdr:colOff>
                    <xdr:row>36</xdr:row>
                    <xdr:rowOff>19050</xdr:rowOff>
                  </from>
                  <to>
                    <xdr:col>9</xdr:col>
                    <xdr:colOff>590550</xdr:colOff>
                    <xdr:row>37</xdr:row>
                    <xdr:rowOff>0</xdr:rowOff>
                  </to>
                </anchor>
              </controlPr>
            </control>
          </mc:Choice>
        </mc:AlternateContent>
        <mc:AlternateContent xmlns:mc="http://schemas.openxmlformats.org/markup-compatibility/2006">
          <mc:Choice Requires="x14">
            <control shapeId="90344" r:id="rId28" name="Group Box 232">
              <controlPr locked="0" defaultSize="0" autoFill="0" autoPict="0">
                <anchor moveWithCells="1">
                  <from>
                    <xdr:col>7</xdr:col>
                    <xdr:colOff>0</xdr:colOff>
                    <xdr:row>19</xdr:row>
                    <xdr:rowOff>0</xdr:rowOff>
                  </from>
                  <to>
                    <xdr:col>11</xdr:col>
                    <xdr:colOff>0</xdr:colOff>
                    <xdr:row>23</xdr:row>
                    <xdr:rowOff>0</xdr:rowOff>
                  </to>
                </anchor>
              </controlPr>
            </control>
          </mc:Choice>
        </mc:AlternateContent>
        <mc:AlternateContent xmlns:mc="http://schemas.openxmlformats.org/markup-compatibility/2006">
          <mc:Choice Requires="x14">
            <control shapeId="90345" r:id="rId29" name="Option Button 233">
              <controlPr locked="0" defaultSize="0" autoFill="0" autoLine="0" autoPict="0">
                <anchor moveWithCells="1">
                  <from>
                    <xdr:col>7</xdr:col>
                    <xdr:colOff>9525</xdr:colOff>
                    <xdr:row>22</xdr:row>
                    <xdr:rowOff>19050</xdr:rowOff>
                  </from>
                  <to>
                    <xdr:col>8</xdr:col>
                    <xdr:colOff>771525</xdr:colOff>
                    <xdr:row>23</xdr:row>
                    <xdr:rowOff>0</xdr:rowOff>
                  </to>
                </anchor>
              </controlPr>
            </control>
          </mc:Choice>
        </mc:AlternateContent>
        <mc:AlternateContent xmlns:mc="http://schemas.openxmlformats.org/markup-compatibility/2006">
          <mc:Choice Requires="x14">
            <control shapeId="90384" r:id="rId30" name="Group Box 272">
              <controlPr defaultSize="0" autoFill="0" autoPict="0">
                <anchor moveWithCells="1">
                  <from>
                    <xdr:col>14</xdr:col>
                    <xdr:colOff>0</xdr:colOff>
                    <xdr:row>38</xdr:row>
                    <xdr:rowOff>0</xdr:rowOff>
                  </from>
                  <to>
                    <xdr:col>17</xdr:col>
                    <xdr:colOff>0</xdr:colOff>
                    <xdr:row>40</xdr:row>
                    <xdr:rowOff>0</xdr:rowOff>
                  </to>
                </anchor>
              </controlPr>
            </control>
          </mc:Choice>
        </mc:AlternateContent>
        <mc:AlternateContent xmlns:mc="http://schemas.openxmlformats.org/markup-compatibility/2006">
          <mc:Choice Requires="x14">
            <control shapeId="90385" r:id="rId31" name="Option Button 273">
              <controlPr defaultSize="0" autoFill="0" autoLine="0" autoPict="0">
                <anchor moveWithCells="1">
                  <from>
                    <xdr:col>14</xdr:col>
                    <xdr:colOff>85725</xdr:colOff>
                    <xdr:row>38</xdr:row>
                    <xdr:rowOff>9525</xdr:rowOff>
                  </from>
                  <to>
                    <xdr:col>15</xdr:col>
                    <xdr:colOff>104775</xdr:colOff>
                    <xdr:row>38</xdr:row>
                    <xdr:rowOff>247650</xdr:rowOff>
                  </to>
                </anchor>
              </controlPr>
            </control>
          </mc:Choice>
        </mc:AlternateContent>
        <mc:AlternateContent xmlns:mc="http://schemas.openxmlformats.org/markup-compatibility/2006">
          <mc:Choice Requires="x14">
            <control shapeId="90386" r:id="rId32" name="Option Button 274">
              <controlPr defaultSize="0" autoFill="0" autoLine="0" autoPict="0">
                <anchor moveWithCells="1">
                  <from>
                    <xdr:col>14</xdr:col>
                    <xdr:colOff>85725</xdr:colOff>
                    <xdr:row>39</xdr:row>
                    <xdr:rowOff>9525</xdr:rowOff>
                  </from>
                  <to>
                    <xdr:col>15</xdr:col>
                    <xdr:colOff>104775</xdr:colOff>
                    <xdr:row>39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C1DF1-A1BE-4630-8548-ECEB828E7CD8}">
  <sheetPr codeName="Sheet7">
    <tabColor rgb="FFD1A785"/>
  </sheetPr>
  <dimension ref="B1:BA201"/>
  <sheetViews>
    <sheetView topLeftCell="A118" workbookViewId="0">
      <selection activeCell="H185" sqref="H185"/>
    </sheetView>
  </sheetViews>
  <sheetFormatPr defaultColWidth="5" defaultRowHeight="21" customHeight="1"/>
  <cols>
    <col min="1" max="1" width="4.125" style="64" customWidth="1"/>
    <col min="2" max="2" width="5" style="64" customWidth="1"/>
    <col min="3" max="4" width="5" style="64"/>
    <col min="5" max="5" width="2.5" style="64" customWidth="1"/>
    <col min="6" max="8" width="5" style="64"/>
    <col min="9" max="9" width="2.5" style="64" customWidth="1"/>
    <col min="10" max="12" width="5" style="64"/>
    <col min="13" max="13" width="2.5" style="64" customWidth="1"/>
    <col min="14" max="16" width="5" style="64"/>
    <col min="17" max="17" width="2.5" style="64" customWidth="1"/>
    <col min="18" max="20" width="5" style="64"/>
    <col min="21" max="21" width="2.5" style="64" customWidth="1"/>
    <col min="22" max="24" width="5" style="64"/>
    <col min="25" max="25" width="2.5" style="64" customWidth="1"/>
    <col min="26" max="28" width="5" style="64"/>
    <col min="29" max="29" width="2.5" style="64" customWidth="1"/>
    <col min="30" max="32" width="5" style="64"/>
    <col min="33" max="33" width="2.5" style="64" customWidth="1"/>
    <col min="34" max="36" width="5" style="64"/>
    <col min="37" max="37" width="2.5" style="64" customWidth="1"/>
    <col min="38" max="40" width="5" style="64"/>
    <col min="41" max="41" width="2.5" style="64" customWidth="1"/>
    <col min="42" max="44" width="5" style="64"/>
    <col min="45" max="45" width="2.5" style="64" customWidth="1"/>
    <col min="46" max="48" width="5" style="64"/>
    <col min="49" max="49" width="2.5" style="64" customWidth="1"/>
    <col min="50" max="50" width="5" style="64" customWidth="1"/>
    <col min="51" max="16384" width="5" style="64"/>
  </cols>
  <sheetData>
    <row r="1" spans="2:53" ht="19.5">
      <c r="B1" s="399" t="s">
        <v>1741</v>
      </c>
      <c r="S1" s="336"/>
      <c r="AT1" s="844" t="s">
        <v>1739</v>
      </c>
      <c r="AU1" s="844"/>
      <c r="AV1" s="844"/>
      <c r="AW1" s="844"/>
      <c r="AX1" s="844"/>
      <c r="AY1" s="844"/>
      <c r="AZ1" s="844"/>
      <c r="BA1" s="844"/>
    </row>
    <row r="2" spans="2:53" s="386" customFormat="1" ht="49.5" customHeight="1">
      <c r="B2" s="790" t="s">
        <v>1509</v>
      </c>
      <c r="C2" s="790"/>
      <c r="D2" s="790"/>
      <c r="F2" s="790" t="s">
        <v>156</v>
      </c>
      <c r="G2" s="790"/>
      <c r="H2" s="790"/>
      <c r="J2" s="790" t="s">
        <v>1728</v>
      </c>
      <c r="K2" s="790"/>
      <c r="L2" s="790"/>
      <c r="N2" s="790" t="s">
        <v>1681</v>
      </c>
      <c r="O2" s="790"/>
      <c r="P2" s="790"/>
      <c r="R2" s="790" t="s">
        <v>1682</v>
      </c>
      <c r="S2" s="790"/>
      <c r="T2" s="790"/>
      <c r="V2" s="790" t="s">
        <v>1650</v>
      </c>
      <c r="W2" s="790"/>
      <c r="X2" s="790"/>
      <c r="Z2" s="790" t="s">
        <v>259</v>
      </c>
      <c r="AA2" s="790"/>
      <c r="AB2" s="790"/>
      <c r="AD2" s="791" t="s">
        <v>1747</v>
      </c>
      <c r="AE2" s="790"/>
      <c r="AF2" s="790"/>
      <c r="AH2" s="790" t="s">
        <v>1273</v>
      </c>
      <c r="AI2" s="790"/>
      <c r="AJ2" s="790"/>
      <c r="AL2" s="790" t="s">
        <v>1656</v>
      </c>
      <c r="AM2" s="790"/>
      <c r="AN2" s="790"/>
      <c r="AT2" s="844"/>
      <c r="AU2" s="844"/>
      <c r="AV2" s="844"/>
      <c r="AW2" s="844"/>
      <c r="AX2" s="844"/>
      <c r="AY2" s="844"/>
      <c r="AZ2" s="844"/>
      <c r="BA2" s="844"/>
    </row>
    <row r="3" spans="2:53" s="362" customFormat="1" ht="39.75" customHeight="1">
      <c r="B3" s="792" t="s">
        <v>1685</v>
      </c>
      <c r="C3" s="792"/>
      <c r="D3" s="792"/>
      <c r="F3" s="793" t="s">
        <v>1686</v>
      </c>
      <c r="G3" s="792"/>
      <c r="H3" s="792"/>
      <c r="J3" s="793" t="s">
        <v>1729</v>
      </c>
      <c r="K3" s="792"/>
      <c r="L3" s="792"/>
      <c r="N3" s="793" t="s">
        <v>1687</v>
      </c>
      <c r="O3" s="792"/>
      <c r="P3" s="792"/>
      <c r="R3" s="792" t="s">
        <v>1651</v>
      </c>
      <c r="S3" s="792"/>
      <c r="T3" s="792"/>
      <c r="V3" s="793" t="s">
        <v>1688</v>
      </c>
      <c r="W3" s="792"/>
      <c r="X3" s="792"/>
      <c r="Z3" s="793" t="s">
        <v>1689</v>
      </c>
      <c r="AA3" s="792"/>
      <c r="AB3" s="792"/>
      <c r="AD3" s="793" t="s">
        <v>1690</v>
      </c>
      <c r="AE3" s="792"/>
      <c r="AF3" s="792"/>
      <c r="AH3" s="793" t="s">
        <v>1691</v>
      </c>
      <c r="AI3" s="792"/>
      <c r="AJ3" s="792"/>
      <c r="AL3" s="793" t="s">
        <v>1692</v>
      </c>
      <c r="AM3" s="793"/>
      <c r="AN3" s="793"/>
    </row>
    <row r="4" spans="2:53" ht="10.5" customHeight="1">
      <c r="B4" s="336"/>
      <c r="S4" s="336"/>
    </row>
    <row r="5" spans="2:53" ht="21" customHeight="1" thickBot="1">
      <c r="B5" s="315" t="s">
        <v>1748</v>
      </c>
      <c r="C5" s="316"/>
      <c r="G5" s="316"/>
      <c r="K5" s="316"/>
      <c r="L5" s="316"/>
    </row>
    <row r="6" spans="2:53" ht="12" customHeight="1">
      <c r="B6" s="303"/>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304"/>
      <c r="AR6" s="304"/>
      <c r="AS6" s="304"/>
      <c r="AT6" s="304"/>
      <c r="AU6" s="304"/>
      <c r="AV6" s="304"/>
      <c r="AW6" s="304"/>
      <c r="AX6" s="304"/>
      <c r="AY6" s="304"/>
      <c r="AZ6" s="304"/>
      <c r="BA6" s="305"/>
    </row>
    <row r="7" spans="2:53" ht="21" customHeight="1">
      <c r="B7" s="306"/>
      <c r="C7" s="51" t="s">
        <v>1595</v>
      </c>
      <c r="D7" s="51"/>
      <c r="E7" s="51"/>
      <c r="F7" s="51"/>
      <c r="G7" s="51"/>
      <c r="H7" s="51"/>
      <c r="I7" s="51"/>
      <c r="J7" s="51"/>
      <c r="K7" s="51"/>
      <c r="L7" s="51"/>
      <c r="M7" s="51"/>
      <c r="N7" s="51" t="s">
        <v>1597</v>
      </c>
      <c r="O7" s="51"/>
      <c r="P7" s="51"/>
      <c r="Q7" s="51"/>
      <c r="R7" s="51"/>
      <c r="S7" s="51"/>
      <c r="T7" s="51"/>
      <c r="U7" s="51"/>
      <c r="V7" s="51"/>
      <c r="W7" s="51"/>
      <c r="X7" s="51"/>
      <c r="Y7" s="51" t="s">
        <v>1576</v>
      </c>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307"/>
    </row>
    <row r="8" spans="2:53" ht="21" customHeight="1">
      <c r="B8" s="306"/>
      <c r="C8" s="796" t="s">
        <v>1635</v>
      </c>
      <c r="D8" s="797"/>
      <c r="E8" s="797"/>
      <c r="F8" s="797"/>
      <c r="G8" s="797"/>
      <c r="H8" s="797"/>
      <c r="I8" s="797"/>
      <c r="J8" s="797"/>
      <c r="K8" s="797"/>
      <c r="L8" s="798"/>
      <c r="M8" s="308"/>
      <c r="N8" s="805" t="s">
        <v>1596</v>
      </c>
      <c r="O8" s="806"/>
      <c r="P8" s="806"/>
      <c r="Q8" s="806"/>
      <c r="R8" s="806"/>
      <c r="S8" s="806"/>
      <c r="T8" s="806"/>
      <c r="U8" s="806"/>
      <c r="V8" s="806"/>
      <c r="W8" s="807"/>
      <c r="X8" s="51"/>
      <c r="Y8" s="814" t="s">
        <v>269</v>
      </c>
      <c r="Z8" s="815"/>
      <c r="AA8" s="815"/>
      <c r="AB8" s="815"/>
      <c r="AC8" s="815"/>
      <c r="AD8" s="815"/>
      <c r="AE8" s="815"/>
      <c r="AF8" s="815"/>
      <c r="AG8" s="815"/>
      <c r="AH8" s="816"/>
      <c r="AI8" s="51"/>
      <c r="AJ8" s="51"/>
      <c r="AK8" s="51"/>
      <c r="AL8" s="51"/>
      <c r="AM8" s="51"/>
      <c r="AN8" s="51"/>
      <c r="AO8" s="51"/>
      <c r="AP8" s="51"/>
      <c r="AQ8" s="51"/>
      <c r="AR8" s="51"/>
      <c r="AS8" s="51"/>
      <c r="AT8" s="51"/>
      <c r="AU8" s="51"/>
      <c r="AV8" s="51"/>
      <c r="AW8" s="51"/>
      <c r="AX8" s="51"/>
      <c r="AY8" s="51"/>
      <c r="AZ8" s="51"/>
      <c r="BA8" s="307"/>
    </row>
    <row r="9" spans="2:53" ht="21" customHeight="1">
      <c r="B9" s="306"/>
      <c r="C9" s="799"/>
      <c r="D9" s="800"/>
      <c r="E9" s="800"/>
      <c r="F9" s="800"/>
      <c r="G9" s="800"/>
      <c r="H9" s="800"/>
      <c r="I9" s="800"/>
      <c r="J9" s="800"/>
      <c r="K9" s="800"/>
      <c r="L9" s="801"/>
      <c r="M9" s="51"/>
      <c r="N9" s="808"/>
      <c r="O9" s="809"/>
      <c r="P9" s="809"/>
      <c r="Q9" s="809"/>
      <c r="R9" s="809"/>
      <c r="S9" s="809"/>
      <c r="T9" s="809"/>
      <c r="U9" s="809"/>
      <c r="V9" s="809"/>
      <c r="W9" s="810"/>
      <c r="X9" s="51"/>
      <c r="Y9" s="817"/>
      <c r="Z9" s="818"/>
      <c r="AA9" s="818"/>
      <c r="AB9" s="818"/>
      <c r="AC9" s="818"/>
      <c r="AD9" s="818"/>
      <c r="AE9" s="818"/>
      <c r="AF9" s="818"/>
      <c r="AG9" s="818"/>
      <c r="AH9" s="819"/>
      <c r="AI9" s="51"/>
      <c r="AJ9" s="51"/>
      <c r="AK9" s="51"/>
      <c r="AL9" s="51"/>
      <c r="AM9" s="51"/>
      <c r="AN9" s="51"/>
      <c r="AO9" s="51"/>
      <c r="AP9" s="51"/>
      <c r="AQ9" s="51"/>
      <c r="AR9" s="51"/>
      <c r="AS9" s="51"/>
      <c r="AT9" s="51"/>
      <c r="AU9" s="51"/>
      <c r="AV9" s="51"/>
      <c r="AW9" s="51"/>
      <c r="AX9" s="51"/>
      <c r="AY9" s="51"/>
      <c r="AZ9" s="51"/>
      <c r="BA9" s="307"/>
    </row>
    <row r="10" spans="2:53" ht="21" customHeight="1">
      <c r="B10" s="306"/>
      <c r="C10" s="799"/>
      <c r="D10" s="800"/>
      <c r="E10" s="800"/>
      <c r="F10" s="800"/>
      <c r="G10" s="800"/>
      <c r="H10" s="800"/>
      <c r="I10" s="800"/>
      <c r="J10" s="800"/>
      <c r="K10" s="800"/>
      <c r="L10" s="801"/>
      <c r="M10" s="51"/>
      <c r="N10" s="808"/>
      <c r="O10" s="809"/>
      <c r="P10" s="809"/>
      <c r="Q10" s="809"/>
      <c r="R10" s="809"/>
      <c r="S10" s="809"/>
      <c r="T10" s="809"/>
      <c r="U10" s="809"/>
      <c r="V10" s="809"/>
      <c r="W10" s="810"/>
      <c r="X10" s="51"/>
      <c r="Y10" s="817"/>
      <c r="Z10" s="818"/>
      <c r="AA10" s="818"/>
      <c r="AB10" s="818"/>
      <c r="AC10" s="818"/>
      <c r="AD10" s="818"/>
      <c r="AE10" s="818"/>
      <c r="AF10" s="818"/>
      <c r="AG10" s="818"/>
      <c r="AH10" s="819"/>
      <c r="AI10" s="51"/>
      <c r="AJ10" s="51"/>
      <c r="AK10" s="51"/>
      <c r="AL10" s="51"/>
      <c r="AM10" s="51"/>
      <c r="AN10" s="51"/>
      <c r="AO10" s="51"/>
      <c r="AP10" s="51"/>
      <c r="AQ10" s="51"/>
      <c r="AR10" s="51"/>
      <c r="AS10" s="51"/>
      <c r="AT10" s="51"/>
      <c r="AU10" s="51"/>
      <c r="AV10" s="51"/>
      <c r="AW10" s="51"/>
      <c r="AX10" s="51"/>
      <c r="AY10" s="51"/>
      <c r="AZ10" s="51"/>
      <c r="BA10" s="307"/>
    </row>
    <row r="11" spans="2:53" ht="21" customHeight="1">
      <c r="B11" s="306"/>
      <c r="C11" s="799"/>
      <c r="D11" s="800"/>
      <c r="E11" s="800"/>
      <c r="F11" s="800"/>
      <c r="G11" s="800"/>
      <c r="H11" s="800"/>
      <c r="I11" s="800"/>
      <c r="J11" s="800"/>
      <c r="K11" s="800"/>
      <c r="L11" s="801"/>
      <c r="M11" s="51"/>
      <c r="N11" s="808"/>
      <c r="O11" s="809"/>
      <c r="P11" s="809"/>
      <c r="Q11" s="809"/>
      <c r="R11" s="809"/>
      <c r="S11" s="809"/>
      <c r="T11" s="809"/>
      <c r="U11" s="809"/>
      <c r="V11" s="809"/>
      <c r="W11" s="810"/>
      <c r="X11" s="51"/>
      <c r="Y11" s="817"/>
      <c r="Z11" s="818"/>
      <c r="AA11" s="818"/>
      <c r="AB11" s="818"/>
      <c r="AC11" s="818"/>
      <c r="AD11" s="818"/>
      <c r="AE11" s="818"/>
      <c r="AF11" s="818"/>
      <c r="AG11" s="818"/>
      <c r="AH11" s="819"/>
      <c r="AI11" s="51"/>
      <c r="AJ11" s="51"/>
      <c r="AK11" s="51"/>
      <c r="AL11" s="51"/>
      <c r="AM11" s="51"/>
      <c r="AN11" s="51"/>
      <c r="AO11" s="51"/>
      <c r="AP11" s="51"/>
      <c r="AQ11" s="51"/>
      <c r="AR11" s="51"/>
      <c r="AS11" s="51"/>
      <c r="AT11" s="51"/>
      <c r="AU11" s="51"/>
      <c r="AV11" s="51"/>
      <c r="AW11" s="51"/>
      <c r="AX11" s="51"/>
      <c r="AY11" s="51"/>
      <c r="AZ11" s="51"/>
      <c r="BA11" s="307"/>
    </row>
    <row r="12" spans="2:53" ht="21" customHeight="1">
      <c r="B12" s="306"/>
      <c r="C12" s="799"/>
      <c r="D12" s="800"/>
      <c r="E12" s="800"/>
      <c r="F12" s="800"/>
      <c r="G12" s="800"/>
      <c r="H12" s="800"/>
      <c r="I12" s="800"/>
      <c r="J12" s="800"/>
      <c r="K12" s="800"/>
      <c r="L12" s="801"/>
      <c r="M12" s="51"/>
      <c r="N12" s="808"/>
      <c r="O12" s="809"/>
      <c r="P12" s="809"/>
      <c r="Q12" s="809"/>
      <c r="R12" s="809"/>
      <c r="S12" s="809"/>
      <c r="T12" s="809"/>
      <c r="U12" s="809"/>
      <c r="V12" s="809"/>
      <c r="W12" s="810"/>
      <c r="X12" s="51"/>
      <c r="Y12" s="817"/>
      <c r="Z12" s="818"/>
      <c r="AA12" s="818"/>
      <c r="AB12" s="818"/>
      <c r="AC12" s="818"/>
      <c r="AD12" s="818"/>
      <c r="AE12" s="818"/>
      <c r="AF12" s="818"/>
      <c r="AG12" s="818"/>
      <c r="AH12" s="819"/>
      <c r="AI12" s="51"/>
      <c r="AJ12" s="51"/>
      <c r="AK12" s="51"/>
      <c r="AL12" s="51"/>
      <c r="AM12" s="51"/>
      <c r="AN12" s="51"/>
      <c r="AO12" s="51"/>
      <c r="AP12" s="51"/>
      <c r="AQ12" s="51"/>
      <c r="AR12" s="51"/>
      <c r="AS12" s="51"/>
      <c r="AT12" s="51"/>
      <c r="AU12" s="51"/>
      <c r="AV12" s="51"/>
      <c r="AW12" s="51"/>
      <c r="AX12" s="51"/>
      <c r="AY12" s="51"/>
      <c r="AZ12" s="51"/>
      <c r="BA12" s="307"/>
    </row>
    <row r="13" spans="2:53" ht="21" customHeight="1">
      <c r="B13" s="306"/>
      <c r="C13" s="802"/>
      <c r="D13" s="803"/>
      <c r="E13" s="803"/>
      <c r="F13" s="803"/>
      <c r="G13" s="803"/>
      <c r="H13" s="803"/>
      <c r="I13" s="803"/>
      <c r="J13" s="803"/>
      <c r="K13" s="803"/>
      <c r="L13" s="804"/>
      <c r="M13" s="51"/>
      <c r="N13" s="811"/>
      <c r="O13" s="812"/>
      <c r="P13" s="812"/>
      <c r="Q13" s="812"/>
      <c r="R13" s="812"/>
      <c r="S13" s="812"/>
      <c r="T13" s="812"/>
      <c r="U13" s="812"/>
      <c r="V13" s="812"/>
      <c r="W13" s="813"/>
      <c r="X13" s="51"/>
      <c r="Y13" s="820"/>
      <c r="Z13" s="821"/>
      <c r="AA13" s="821"/>
      <c r="AB13" s="821"/>
      <c r="AC13" s="821"/>
      <c r="AD13" s="821"/>
      <c r="AE13" s="821"/>
      <c r="AF13" s="821"/>
      <c r="AG13" s="821"/>
      <c r="AH13" s="822"/>
      <c r="AI13" s="51"/>
      <c r="AJ13" s="51"/>
      <c r="AK13" s="51"/>
      <c r="AL13" s="51"/>
      <c r="AM13" s="51"/>
      <c r="AN13" s="51"/>
      <c r="AO13" s="51"/>
      <c r="AP13" s="51"/>
      <c r="AQ13" s="51"/>
      <c r="AR13" s="51"/>
      <c r="AS13" s="51"/>
      <c r="AT13" s="51"/>
      <c r="AU13" s="51"/>
      <c r="AV13" s="51"/>
      <c r="AW13" s="51"/>
      <c r="AX13" s="51"/>
      <c r="AY13" s="51"/>
      <c r="AZ13" s="51"/>
      <c r="BA13" s="307"/>
    </row>
    <row r="14" spans="2:53" ht="21" customHeight="1" thickBot="1">
      <c r="B14" s="309"/>
      <c r="C14" s="302"/>
      <c r="D14" s="302"/>
      <c r="E14" s="302"/>
      <c r="F14" s="302"/>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10"/>
    </row>
    <row r="16" spans="2:53" ht="21" customHeight="1" thickBot="1">
      <c r="B16" s="315" t="s">
        <v>156</v>
      </c>
      <c r="C16" s="316"/>
      <c r="G16" s="316"/>
      <c r="K16" s="316"/>
      <c r="L16" s="316"/>
    </row>
    <row r="17" spans="2:48" ht="12" customHeight="1">
      <c r="B17" s="303"/>
      <c r="C17" s="304"/>
      <c r="D17" s="304"/>
      <c r="E17" s="304"/>
      <c r="F17" s="304"/>
      <c r="G17" s="304"/>
      <c r="H17" s="304"/>
      <c r="I17" s="304"/>
      <c r="J17" s="304"/>
      <c r="K17" s="304"/>
      <c r="L17" s="304"/>
      <c r="M17" s="304"/>
      <c r="N17" s="304"/>
      <c r="O17" s="304"/>
      <c r="P17" s="304"/>
      <c r="Q17" s="304"/>
      <c r="R17" s="304"/>
      <c r="S17" s="304"/>
      <c r="T17" s="304"/>
      <c r="U17" s="304"/>
      <c r="V17" s="305"/>
    </row>
    <row r="18" spans="2:48" ht="21" customHeight="1">
      <c r="B18" s="318"/>
      <c r="C18" s="56" t="s">
        <v>1274</v>
      </c>
      <c r="D18" s="51"/>
      <c r="E18" s="51"/>
      <c r="F18" s="51"/>
      <c r="G18" s="51"/>
      <c r="H18" s="51"/>
      <c r="I18" s="51"/>
      <c r="J18" s="51"/>
      <c r="K18" s="51"/>
      <c r="L18" s="51"/>
      <c r="M18" s="51"/>
      <c r="N18" s="51"/>
      <c r="O18" s="51"/>
      <c r="P18" s="51"/>
      <c r="Q18" s="51"/>
      <c r="R18" s="51"/>
      <c r="S18" s="51"/>
      <c r="T18" s="51"/>
      <c r="U18" s="51"/>
      <c r="V18" s="307"/>
    </row>
    <row r="19" spans="2:48" ht="21" customHeight="1">
      <c r="B19" s="312"/>
      <c r="C19" s="51"/>
      <c r="D19" s="51"/>
      <c r="E19" s="51"/>
      <c r="F19" s="51"/>
      <c r="G19" s="51"/>
      <c r="H19" s="51"/>
      <c r="I19" s="51"/>
      <c r="J19" s="51"/>
      <c r="K19" s="51"/>
      <c r="L19" s="51"/>
      <c r="M19" s="51"/>
      <c r="N19" s="51"/>
      <c r="O19" s="51"/>
      <c r="P19" s="51"/>
      <c r="Q19" s="51"/>
      <c r="R19" s="51"/>
      <c r="S19" s="51"/>
      <c r="T19" s="51"/>
      <c r="U19" s="51"/>
      <c r="V19" s="307"/>
    </row>
    <row r="20" spans="2:48" ht="21" customHeight="1">
      <c r="B20" s="306"/>
      <c r="C20" s="795" t="s">
        <v>1261</v>
      </c>
      <c r="D20" s="795"/>
      <c r="E20" s="795"/>
      <c r="F20" s="313" t="s">
        <v>1636</v>
      </c>
      <c r="G20" s="314"/>
      <c r="H20" s="51"/>
      <c r="I20" s="51"/>
      <c r="J20" s="51"/>
      <c r="K20" s="51"/>
      <c r="L20" s="51"/>
      <c r="M20" s="51"/>
      <c r="N20" s="51"/>
      <c r="O20" s="51"/>
      <c r="P20" s="51"/>
      <c r="Q20" s="51"/>
      <c r="R20" s="51"/>
      <c r="S20" s="51"/>
      <c r="T20" s="51"/>
      <c r="U20" s="51"/>
      <c r="V20" s="307"/>
    </row>
    <row r="21" spans="2:48" ht="12" customHeight="1">
      <c r="B21" s="306"/>
      <c r="C21" s="51"/>
      <c r="D21" s="51"/>
      <c r="E21" s="51"/>
      <c r="F21" s="56"/>
      <c r="G21" s="51"/>
      <c r="H21" s="51"/>
      <c r="I21" s="51"/>
      <c r="J21" s="51"/>
      <c r="K21" s="51"/>
      <c r="L21" s="51"/>
      <c r="M21" s="51"/>
      <c r="N21" s="51"/>
      <c r="O21" s="51"/>
      <c r="P21" s="51"/>
      <c r="Q21" s="51"/>
      <c r="R21" s="51"/>
      <c r="S21" s="51"/>
      <c r="T21" s="51"/>
      <c r="U21" s="51"/>
      <c r="V21" s="307"/>
    </row>
    <row r="22" spans="2:48" ht="21" customHeight="1">
      <c r="B22" s="306"/>
      <c r="C22" s="795" t="s">
        <v>1262</v>
      </c>
      <c r="D22" s="795"/>
      <c r="E22" s="795"/>
      <c r="F22" s="56" t="s">
        <v>1742</v>
      </c>
      <c r="G22" s="51"/>
      <c r="H22" s="51"/>
      <c r="I22" s="51"/>
      <c r="J22" s="51"/>
      <c r="K22" s="51"/>
      <c r="L22" s="51"/>
      <c r="M22" s="51"/>
      <c r="N22" s="51"/>
      <c r="O22" s="51"/>
      <c r="P22" s="51"/>
      <c r="Q22" s="51"/>
      <c r="R22" s="51"/>
      <c r="S22" s="51"/>
      <c r="T22" s="51"/>
      <c r="U22" s="51"/>
      <c r="V22" s="307"/>
    </row>
    <row r="23" spans="2:48" ht="12" customHeight="1">
      <c r="B23" s="306"/>
      <c r="C23" s="51"/>
      <c r="D23" s="51"/>
      <c r="E23" s="51"/>
      <c r="F23" s="56"/>
      <c r="G23" s="51"/>
      <c r="H23" s="51"/>
      <c r="I23" s="51"/>
      <c r="J23" s="51"/>
      <c r="K23" s="51"/>
      <c r="L23" s="51"/>
      <c r="M23" s="51"/>
      <c r="N23" s="51"/>
      <c r="O23" s="51"/>
      <c r="P23" s="51"/>
      <c r="Q23" s="51"/>
      <c r="R23" s="51"/>
      <c r="S23" s="51"/>
      <c r="T23" s="51"/>
      <c r="U23" s="51"/>
      <c r="V23" s="307"/>
    </row>
    <row r="24" spans="2:48" ht="21" customHeight="1">
      <c r="B24" s="306"/>
      <c r="C24" s="794" t="s">
        <v>1263</v>
      </c>
      <c r="D24" s="794"/>
      <c r="E24" s="794"/>
      <c r="F24" s="794"/>
      <c r="G24" s="794"/>
      <c r="H24" s="794"/>
      <c r="I24" s="794"/>
      <c r="J24" s="794"/>
      <c r="K24" s="794"/>
      <c r="L24" s="794"/>
      <c r="M24" s="794"/>
      <c r="N24" s="794"/>
      <c r="O24" s="794"/>
      <c r="P24" s="794"/>
      <c r="Q24" s="51"/>
      <c r="R24" s="51"/>
      <c r="S24" s="51"/>
      <c r="T24" s="400"/>
      <c r="U24" s="400"/>
      <c r="V24" s="307"/>
    </row>
    <row r="25" spans="2:48" ht="21" customHeight="1">
      <c r="B25" s="306"/>
      <c r="C25" s="794"/>
      <c r="D25" s="794"/>
      <c r="E25" s="794"/>
      <c r="F25" s="794"/>
      <c r="G25" s="794"/>
      <c r="H25" s="794"/>
      <c r="I25" s="794"/>
      <c r="J25" s="794"/>
      <c r="K25" s="794"/>
      <c r="L25" s="794"/>
      <c r="M25" s="794"/>
      <c r="N25" s="794"/>
      <c r="O25" s="794"/>
      <c r="P25" s="794"/>
      <c r="Q25" s="51"/>
      <c r="R25" s="51"/>
      <c r="S25" s="51"/>
      <c r="T25" s="400"/>
      <c r="U25" s="400"/>
      <c r="V25" s="307"/>
    </row>
    <row r="26" spans="2:48" ht="21" customHeight="1">
      <c r="B26" s="306"/>
      <c r="C26" s="794"/>
      <c r="D26" s="794"/>
      <c r="E26" s="794"/>
      <c r="F26" s="794"/>
      <c r="G26" s="794"/>
      <c r="H26" s="794"/>
      <c r="I26" s="794"/>
      <c r="J26" s="794"/>
      <c r="K26" s="794"/>
      <c r="L26" s="794"/>
      <c r="M26" s="794"/>
      <c r="N26" s="794"/>
      <c r="O26" s="794"/>
      <c r="P26" s="794"/>
      <c r="Q26" s="51"/>
      <c r="R26" s="51"/>
      <c r="S26" s="51"/>
      <c r="T26" s="400"/>
      <c r="U26" s="400"/>
      <c r="V26" s="307"/>
    </row>
    <row r="27" spans="2:48" ht="21" customHeight="1">
      <c r="B27" s="306"/>
      <c r="C27" s="794"/>
      <c r="D27" s="794"/>
      <c r="E27" s="794"/>
      <c r="F27" s="794"/>
      <c r="G27" s="794"/>
      <c r="H27" s="794"/>
      <c r="I27" s="794"/>
      <c r="J27" s="794"/>
      <c r="K27" s="794"/>
      <c r="L27" s="794"/>
      <c r="M27" s="794"/>
      <c r="N27" s="794"/>
      <c r="O27" s="794"/>
      <c r="P27" s="794"/>
      <c r="Q27" s="51"/>
      <c r="R27" s="51"/>
      <c r="S27" s="51"/>
      <c r="T27" s="400"/>
      <c r="U27" s="400"/>
      <c r="V27" s="307"/>
    </row>
    <row r="28" spans="2:48" ht="14.25" customHeight="1" thickBot="1">
      <c r="B28" s="309"/>
      <c r="C28" s="302"/>
      <c r="D28" s="302"/>
      <c r="E28" s="302"/>
      <c r="F28" s="302"/>
      <c r="G28" s="302"/>
      <c r="H28" s="302"/>
      <c r="I28" s="302"/>
      <c r="J28" s="302"/>
      <c r="K28" s="302"/>
      <c r="L28" s="302"/>
      <c r="M28" s="302"/>
      <c r="N28" s="302"/>
      <c r="O28" s="302"/>
      <c r="P28" s="302"/>
      <c r="Q28" s="302"/>
      <c r="R28" s="302"/>
      <c r="S28" s="302"/>
      <c r="T28" s="302"/>
      <c r="U28" s="302"/>
      <c r="V28" s="310"/>
    </row>
    <row r="30" spans="2:48" ht="21" customHeight="1" thickBot="1">
      <c r="B30" s="315" t="s">
        <v>1728</v>
      </c>
      <c r="C30" s="316"/>
      <c r="G30" s="316"/>
      <c r="K30" s="316"/>
      <c r="L30" s="316"/>
    </row>
    <row r="31" spans="2:48" ht="21" customHeight="1">
      <c r="B31" s="303"/>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4"/>
      <c r="AV31" s="305"/>
    </row>
    <row r="32" spans="2:48" ht="21" customHeight="1">
      <c r="B32" s="306"/>
      <c r="C32" s="795" t="s">
        <v>1716</v>
      </c>
      <c r="D32" s="795"/>
      <c r="E32" s="795"/>
      <c r="F32" s="56"/>
      <c r="G32" s="56"/>
      <c r="H32" s="51"/>
      <c r="I32" s="51"/>
      <c r="J32" s="51"/>
      <c r="K32" s="51"/>
      <c r="L32" s="51"/>
      <c r="M32" s="51"/>
      <c r="N32" s="51"/>
      <c r="O32" s="51"/>
      <c r="P32" s="51"/>
      <c r="Q32" s="51"/>
      <c r="R32" s="51"/>
      <c r="S32" s="51"/>
      <c r="T32" s="51"/>
      <c r="U32" s="51"/>
      <c r="V32" s="51"/>
      <c r="W32" s="51"/>
      <c r="X32" s="795" t="s">
        <v>1723</v>
      </c>
      <c r="Y32" s="795"/>
      <c r="Z32" s="795"/>
      <c r="AA32" s="795"/>
      <c r="AB32" s="795"/>
      <c r="AC32" s="51"/>
      <c r="AD32" s="51"/>
      <c r="AE32" s="51"/>
      <c r="AF32" s="51"/>
      <c r="AG32" s="51"/>
      <c r="AH32" s="51"/>
      <c r="AI32" s="51"/>
      <c r="AJ32" s="51"/>
      <c r="AK32" s="51"/>
      <c r="AL32" s="51"/>
      <c r="AM32" s="51"/>
      <c r="AN32" s="51"/>
      <c r="AO32" s="51"/>
      <c r="AP32" s="51"/>
      <c r="AQ32" s="51"/>
      <c r="AR32" s="51"/>
      <c r="AS32" s="51"/>
      <c r="AT32" s="51"/>
      <c r="AU32" s="51"/>
      <c r="AV32" s="307"/>
    </row>
    <row r="33" spans="2:48" ht="21" customHeight="1">
      <c r="B33" s="306"/>
      <c r="C33" s="56" t="s">
        <v>1717</v>
      </c>
      <c r="D33" s="56"/>
      <c r="E33" s="51"/>
      <c r="F33" s="51"/>
      <c r="G33" s="56"/>
      <c r="H33" s="51"/>
      <c r="I33" s="51"/>
      <c r="J33" s="51"/>
      <c r="K33" s="51"/>
      <c r="L33" s="51"/>
      <c r="M33" s="51"/>
      <c r="N33" s="51"/>
      <c r="O33" s="51"/>
      <c r="P33" s="51"/>
      <c r="Q33" s="51"/>
      <c r="R33" s="51"/>
      <c r="S33" s="51"/>
      <c r="T33" s="51"/>
      <c r="U33" s="51"/>
      <c r="V33" s="51"/>
      <c r="W33" s="51"/>
      <c r="X33" s="56" t="s">
        <v>1724</v>
      </c>
      <c r="Y33" s="1"/>
      <c r="Z33" s="1"/>
      <c r="AA33" s="1"/>
      <c r="AB33" s="51"/>
      <c r="AC33" s="51"/>
      <c r="AD33" s="51"/>
      <c r="AE33" s="51"/>
      <c r="AF33" s="51"/>
      <c r="AG33" s="51"/>
      <c r="AH33" s="51"/>
      <c r="AI33" s="51"/>
      <c r="AJ33" s="51"/>
      <c r="AK33" s="51"/>
      <c r="AL33" s="51"/>
      <c r="AM33" s="51"/>
      <c r="AN33" s="51"/>
      <c r="AO33" s="51"/>
      <c r="AP33" s="51"/>
      <c r="AQ33" s="51"/>
      <c r="AR33" s="51"/>
      <c r="AS33" s="51"/>
      <c r="AT33" s="51"/>
      <c r="AU33" s="51"/>
      <c r="AV33" s="307"/>
    </row>
    <row r="34" spans="2:48" ht="21" customHeight="1">
      <c r="B34" s="306"/>
      <c r="C34" s="56" t="s">
        <v>1718</v>
      </c>
      <c r="D34" s="56"/>
      <c r="E34" s="51"/>
      <c r="F34" s="51"/>
      <c r="G34" s="56"/>
      <c r="H34" s="51"/>
      <c r="I34" s="51"/>
      <c r="J34" s="51"/>
      <c r="K34" s="51"/>
      <c r="L34" s="51"/>
      <c r="M34" s="51"/>
      <c r="N34" s="51"/>
      <c r="O34" s="51"/>
      <c r="P34" s="51"/>
      <c r="Q34" s="51"/>
      <c r="R34" s="51"/>
      <c r="S34" s="51"/>
      <c r="T34" s="51"/>
      <c r="U34" s="51"/>
      <c r="V34" s="51"/>
      <c r="W34" s="51"/>
      <c r="X34" s="56" t="s">
        <v>1746</v>
      </c>
      <c r="Y34" s="1"/>
      <c r="Z34" s="1"/>
      <c r="AA34" s="1"/>
      <c r="AB34" s="51"/>
      <c r="AC34" s="51"/>
      <c r="AD34" s="51"/>
      <c r="AE34" s="51"/>
      <c r="AF34" s="51"/>
      <c r="AG34" s="51"/>
      <c r="AH34" s="51"/>
      <c r="AI34" s="51"/>
      <c r="AJ34" s="51"/>
      <c r="AK34" s="51"/>
      <c r="AL34" s="51"/>
      <c r="AM34" s="51"/>
      <c r="AN34" s="51"/>
      <c r="AO34" s="51"/>
      <c r="AP34" s="51"/>
      <c r="AQ34" s="51"/>
      <c r="AR34" s="51"/>
      <c r="AS34" s="51"/>
      <c r="AT34" s="51"/>
      <c r="AU34" s="51"/>
      <c r="AV34" s="307"/>
    </row>
    <row r="35" spans="2:48" ht="21" customHeight="1">
      <c r="B35" s="306"/>
      <c r="C35" s="56" t="s">
        <v>1719</v>
      </c>
      <c r="D35" s="56"/>
      <c r="E35" s="51"/>
      <c r="F35" s="51"/>
      <c r="G35" s="51"/>
      <c r="H35" s="51"/>
      <c r="I35" s="51"/>
      <c r="J35" s="51"/>
      <c r="K35" s="51"/>
      <c r="L35" s="51"/>
      <c r="M35" s="51"/>
      <c r="N35" s="51"/>
      <c r="O35" s="51"/>
      <c r="P35" s="51"/>
      <c r="Q35" s="51"/>
      <c r="R35" s="51"/>
      <c r="S35" s="51"/>
      <c r="T35" s="51"/>
      <c r="U35" s="51"/>
      <c r="V35" s="51"/>
      <c r="W35" s="51"/>
      <c r="X35" s="56" t="s">
        <v>1725</v>
      </c>
      <c r="Y35" s="1"/>
      <c r="Z35" s="1"/>
      <c r="AA35" s="1"/>
      <c r="AB35" s="51"/>
      <c r="AC35" s="51"/>
      <c r="AD35" s="51"/>
      <c r="AE35" s="51"/>
      <c r="AF35" s="51"/>
      <c r="AG35" s="51"/>
      <c r="AH35" s="51"/>
      <c r="AI35" s="51"/>
      <c r="AJ35" s="51"/>
      <c r="AK35" s="51"/>
      <c r="AL35" s="51"/>
      <c r="AM35" s="51"/>
      <c r="AN35" s="51"/>
      <c r="AO35" s="51"/>
      <c r="AP35" s="51"/>
      <c r="AQ35" s="51"/>
      <c r="AR35" s="51"/>
      <c r="AS35" s="51"/>
      <c r="AT35" s="51"/>
      <c r="AU35" s="51"/>
      <c r="AV35" s="307"/>
    </row>
    <row r="36" spans="2:48" ht="21" customHeight="1">
      <c r="B36" s="306"/>
      <c r="C36" s="56" t="s">
        <v>1744</v>
      </c>
      <c r="D36" s="373"/>
      <c r="E36" s="373"/>
      <c r="F36" s="373"/>
      <c r="G36" s="51"/>
      <c r="H36" s="51"/>
      <c r="I36" s="51"/>
      <c r="J36" s="51"/>
      <c r="K36" s="51"/>
      <c r="L36" s="51"/>
      <c r="M36" s="51"/>
      <c r="N36" s="51"/>
      <c r="O36" s="51"/>
      <c r="P36" s="51"/>
      <c r="Q36" s="51"/>
      <c r="R36" s="51"/>
      <c r="S36" s="51"/>
      <c r="T36" s="51"/>
      <c r="U36" s="51"/>
      <c r="V36" s="51"/>
      <c r="W36" s="51"/>
      <c r="X36" s="56" t="s">
        <v>1726</v>
      </c>
      <c r="Y36" s="1"/>
      <c r="Z36" s="1"/>
      <c r="AA36" s="1"/>
      <c r="AB36" s="51"/>
      <c r="AC36" s="51"/>
      <c r="AD36" s="51"/>
      <c r="AE36" s="51"/>
      <c r="AF36" s="51"/>
      <c r="AG36" s="51"/>
      <c r="AH36" s="51"/>
      <c r="AI36" s="51"/>
      <c r="AJ36" s="51"/>
      <c r="AK36" s="51"/>
      <c r="AL36" s="51"/>
      <c r="AM36" s="51"/>
      <c r="AN36" s="51"/>
      <c r="AO36" s="51"/>
      <c r="AP36" s="51"/>
      <c r="AQ36" s="51"/>
      <c r="AR36" s="51"/>
      <c r="AS36" s="51"/>
      <c r="AT36" s="51"/>
      <c r="AU36" s="51"/>
      <c r="AV36" s="307"/>
    </row>
    <row r="37" spans="2:48" ht="21" customHeight="1">
      <c r="B37" s="306"/>
      <c r="C37" s="398" t="s">
        <v>1745</v>
      </c>
      <c r="D37" s="373"/>
      <c r="E37" s="373"/>
      <c r="F37" s="373"/>
      <c r="G37" s="51"/>
      <c r="H37" s="51"/>
      <c r="I37" s="51"/>
      <c r="J37" s="51"/>
      <c r="K37" s="51"/>
      <c r="L37" s="51"/>
      <c r="M37" s="51"/>
      <c r="N37" s="51"/>
      <c r="O37" s="51"/>
      <c r="P37" s="51"/>
      <c r="Q37" s="51"/>
      <c r="R37" s="51"/>
      <c r="S37" s="51"/>
      <c r="T37" s="51"/>
      <c r="U37" s="51"/>
      <c r="V37" s="51"/>
      <c r="W37" s="51"/>
      <c r="X37" s="56" t="s">
        <v>1727</v>
      </c>
      <c r="Y37" s="1"/>
      <c r="Z37" s="1"/>
      <c r="AA37" s="1"/>
      <c r="AB37" s="51"/>
      <c r="AC37" s="51"/>
      <c r="AD37" s="51"/>
      <c r="AE37" s="51"/>
      <c r="AF37" s="51"/>
      <c r="AG37" s="51"/>
      <c r="AH37" s="51"/>
      <c r="AI37" s="51"/>
      <c r="AJ37" s="51"/>
      <c r="AK37" s="51"/>
      <c r="AL37" s="51"/>
      <c r="AM37" s="51"/>
      <c r="AN37" s="51"/>
      <c r="AO37" s="51"/>
      <c r="AP37" s="51"/>
      <c r="AQ37" s="51"/>
      <c r="AR37" s="51"/>
      <c r="AS37" s="51"/>
      <c r="AT37" s="51"/>
      <c r="AU37" s="51"/>
      <c r="AV37" s="307"/>
    </row>
    <row r="38" spans="2:48" ht="21" customHeight="1">
      <c r="B38" s="306"/>
      <c r="C38" s="56" t="s">
        <v>1720</v>
      </c>
      <c r="D38" s="1"/>
      <c r="E38" s="1"/>
      <c r="F38" s="1"/>
      <c r="G38" s="1"/>
      <c r="H38" s="1"/>
      <c r="I38" s="1"/>
      <c r="J38" s="1"/>
      <c r="K38" s="1"/>
      <c r="L38" s="1"/>
      <c r="M38" s="1"/>
      <c r="N38" s="1"/>
      <c r="O38" s="1"/>
      <c r="P38" s="1"/>
      <c r="Q38" s="1"/>
      <c r="R38" s="1"/>
      <c r="S38" s="1"/>
      <c r="T38" s="1"/>
      <c r="U38" s="1"/>
      <c r="V38" s="339"/>
      <c r="W38" s="339"/>
      <c r="X38" s="56"/>
      <c r="Y38" s="1"/>
      <c r="Z38" s="1"/>
      <c r="AA38" s="1"/>
      <c r="AB38" s="339"/>
      <c r="AC38" s="51"/>
      <c r="AD38" s="51"/>
      <c r="AE38" s="51"/>
      <c r="AF38" s="51"/>
      <c r="AG38" s="51"/>
      <c r="AH38" s="339"/>
      <c r="AI38" s="339"/>
      <c r="AJ38" s="339"/>
      <c r="AK38" s="339"/>
      <c r="AL38" s="339"/>
      <c r="AM38" s="339"/>
      <c r="AN38" s="339"/>
      <c r="AO38" s="339"/>
      <c r="AP38" s="339"/>
      <c r="AQ38" s="339"/>
      <c r="AR38" s="339"/>
      <c r="AS38" s="339"/>
      <c r="AT38" s="339"/>
      <c r="AU38" s="339"/>
      <c r="AV38" s="307"/>
    </row>
    <row r="39" spans="2:48" ht="21" customHeight="1">
      <c r="B39" s="306"/>
      <c r="C39" s="56" t="s">
        <v>1721</v>
      </c>
      <c r="D39" s="1"/>
      <c r="E39" s="1"/>
      <c r="F39" s="1"/>
      <c r="G39" s="1"/>
      <c r="H39" s="1"/>
      <c r="I39" s="1"/>
      <c r="J39" s="1"/>
      <c r="K39" s="1"/>
      <c r="L39" s="1"/>
      <c r="M39" s="1"/>
      <c r="N39" s="1"/>
      <c r="O39" s="1"/>
      <c r="P39" s="1"/>
      <c r="Q39" s="1"/>
      <c r="R39" s="1"/>
      <c r="S39" s="1"/>
      <c r="T39" s="1"/>
      <c r="U39" s="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07"/>
    </row>
    <row r="40" spans="2:48" ht="21" customHeight="1">
      <c r="B40" s="306"/>
      <c r="C40" s="56" t="s">
        <v>1722</v>
      </c>
      <c r="D40" s="1"/>
      <c r="E40" s="1"/>
      <c r="F40" s="1"/>
      <c r="G40" s="1"/>
      <c r="H40" s="1"/>
      <c r="I40" s="1"/>
      <c r="J40" s="1"/>
      <c r="K40" s="1"/>
      <c r="L40" s="1"/>
      <c r="M40" s="1"/>
      <c r="N40" s="1"/>
      <c r="O40" s="1"/>
      <c r="P40" s="1"/>
      <c r="Q40" s="1"/>
      <c r="R40" s="1"/>
      <c r="S40" s="1"/>
      <c r="T40" s="1"/>
      <c r="U40" s="1"/>
      <c r="V40" s="311"/>
      <c r="W40" s="311"/>
      <c r="X40" s="311"/>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311"/>
      <c r="AU40" s="311"/>
      <c r="AV40" s="307"/>
    </row>
    <row r="41" spans="2:48" ht="21" customHeight="1">
      <c r="B41" s="306"/>
      <c r="C41" s="1"/>
      <c r="D41" s="1"/>
      <c r="E41" s="1"/>
      <c r="F41" s="1"/>
      <c r="G41" s="1"/>
      <c r="H41" s="1"/>
      <c r="I41" s="1"/>
      <c r="J41" s="1"/>
      <c r="K41" s="1"/>
      <c r="L41" s="1"/>
      <c r="M41" s="1"/>
      <c r="N41" s="1"/>
      <c r="O41" s="1"/>
      <c r="P41" s="1"/>
      <c r="Q41" s="1"/>
      <c r="R41" s="1"/>
      <c r="S41" s="1"/>
      <c r="T41" s="1"/>
      <c r="U41" s="1"/>
      <c r="V41" s="311"/>
      <c r="W41" s="311"/>
      <c r="X41" s="311"/>
      <c r="Y41" s="311"/>
      <c r="Z41" s="311"/>
      <c r="AA41" s="311"/>
      <c r="AB41" s="311"/>
      <c r="AC41" s="311"/>
      <c r="AD41" s="311"/>
      <c r="AE41" s="311"/>
      <c r="AF41" s="311"/>
      <c r="AG41" s="311"/>
      <c r="AH41" s="311"/>
      <c r="AI41" s="311"/>
      <c r="AJ41" s="311"/>
      <c r="AK41" s="311"/>
      <c r="AL41" s="311"/>
      <c r="AM41" s="311"/>
      <c r="AN41" s="311"/>
      <c r="AO41" s="311"/>
      <c r="AP41" s="311"/>
      <c r="AQ41" s="311"/>
      <c r="AR41" s="311"/>
      <c r="AS41" s="311"/>
      <c r="AT41" s="311"/>
      <c r="AU41" s="311"/>
      <c r="AV41" s="307"/>
    </row>
    <row r="42" spans="2:48" ht="21" customHeight="1">
      <c r="B42" s="306"/>
      <c r="C42" s="1"/>
      <c r="D42" s="1"/>
      <c r="E42" s="1"/>
      <c r="F42" s="1"/>
      <c r="G42" s="1"/>
      <c r="H42" s="1"/>
      <c r="I42" s="1"/>
      <c r="J42" s="1"/>
      <c r="K42" s="1"/>
      <c r="L42" s="1"/>
      <c r="M42" s="1"/>
      <c r="N42" s="1"/>
      <c r="O42" s="1"/>
      <c r="P42" s="1"/>
      <c r="Q42" s="1"/>
      <c r="R42" s="1"/>
      <c r="S42" s="1"/>
      <c r="T42" s="1"/>
      <c r="U42" s="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07"/>
    </row>
    <row r="43" spans="2:48" ht="21" customHeight="1">
      <c r="B43" s="306"/>
      <c r="C43" s="1"/>
      <c r="D43" s="1"/>
      <c r="E43" s="1"/>
      <c r="F43" s="1"/>
      <c r="G43" s="1"/>
      <c r="H43" s="1"/>
      <c r="I43" s="1"/>
      <c r="J43" s="1"/>
      <c r="K43" s="1"/>
      <c r="L43" s="1"/>
      <c r="M43" s="1"/>
      <c r="N43" s="1"/>
      <c r="O43" s="1"/>
      <c r="P43" s="1"/>
      <c r="Q43" s="1"/>
      <c r="R43" s="1"/>
      <c r="S43" s="1"/>
      <c r="T43" s="1"/>
      <c r="U43" s="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07"/>
    </row>
    <row r="44" spans="2:48" ht="21" customHeight="1">
      <c r="B44" s="306"/>
      <c r="C44" s="1"/>
      <c r="D44" s="1"/>
      <c r="E44" s="1"/>
      <c r="F44" s="1"/>
      <c r="G44" s="1"/>
      <c r="H44" s="1"/>
      <c r="I44" s="1"/>
      <c r="J44" s="1"/>
      <c r="K44" s="1"/>
      <c r="L44" s="1"/>
      <c r="M44" s="1"/>
      <c r="N44" s="1"/>
      <c r="O44" s="1"/>
      <c r="P44" s="1"/>
      <c r="Q44" s="1"/>
      <c r="R44" s="1"/>
      <c r="S44" s="1"/>
      <c r="T44" s="1"/>
      <c r="U44" s="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07"/>
    </row>
    <row r="45" spans="2:48" ht="21" customHeight="1" thickBot="1">
      <c r="B45" s="309"/>
      <c r="C45" s="302"/>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302"/>
      <c r="AV45" s="310"/>
    </row>
    <row r="47" spans="2:48" ht="21" customHeight="1" thickBot="1">
      <c r="B47" s="315" t="s">
        <v>1637</v>
      </c>
      <c r="C47" s="316"/>
      <c r="F47" s="315"/>
      <c r="G47" s="316"/>
      <c r="K47" s="316"/>
      <c r="L47" s="316"/>
    </row>
    <row r="48" spans="2:48" ht="12" customHeight="1">
      <c r="B48" s="303"/>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c r="AK48" s="304"/>
      <c r="AL48" s="304"/>
      <c r="AM48" s="304"/>
      <c r="AN48" s="304"/>
      <c r="AO48" s="304"/>
      <c r="AP48" s="304"/>
      <c r="AQ48" s="304"/>
      <c r="AR48" s="304"/>
      <c r="AS48" s="304"/>
      <c r="AT48" s="304"/>
      <c r="AU48" s="304"/>
      <c r="AV48" s="305"/>
    </row>
    <row r="49" spans="2:48" ht="21" customHeight="1">
      <c r="B49" s="306"/>
      <c r="C49" s="795" t="s">
        <v>1638</v>
      </c>
      <c r="D49" s="795"/>
      <c r="E49" s="795"/>
      <c r="F49" s="795"/>
      <c r="G49" s="56"/>
      <c r="H49" s="51"/>
      <c r="I49" s="51"/>
      <c r="J49" s="51"/>
      <c r="K49" s="51"/>
      <c r="L49" s="51"/>
      <c r="M49" s="51"/>
      <c r="N49" s="51"/>
      <c r="O49" s="51"/>
      <c r="P49" s="51"/>
      <c r="Q49" s="51"/>
      <c r="R49" s="51"/>
      <c r="S49" s="51"/>
      <c r="T49" s="51"/>
      <c r="U49" s="51"/>
      <c r="V49" s="51"/>
      <c r="W49" s="311"/>
      <c r="X49" s="795" t="s">
        <v>1594</v>
      </c>
      <c r="Y49" s="795"/>
      <c r="Z49" s="795"/>
      <c r="AA49" s="51"/>
      <c r="AB49" s="51"/>
      <c r="AC49" s="51"/>
      <c r="AD49" s="51"/>
      <c r="AE49" s="51"/>
      <c r="AF49" s="51"/>
      <c r="AG49" s="51"/>
      <c r="AH49" s="51"/>
      <c r="AI49" s="51"/>
      <c r="AJ49" s="51"/>
      <c r="AK49" s="51"/>
      <c r="AL49" s="51"/>
      <c r="AM49" s="51"/>
      <c r="AN49" s="51"/>
      <c r="AO49" s="51"/>
      <c r="AP49" s="51"/>
      <c r="AQ49" s="51"/>
      <c r="AR49" s="51"/>
      <c r="AS49" s="51"/>
      <c r="AT49" s="51"/>
      <c r="AU49" s="51"/>
      <c r="AV49" s="307"/>
    </row>
    <row r="50" spans="2:48" ht="21" customHeight="1">
      <c r="B50" s="306"/>
      <c r="C50" s="56" t="s">
        <v>1640</v>
      </c>
      <c r="D50" s="56"/>
      <c r="E50" s="51"/>
      <c r="F50" s="51"/>
      <c r="G50" s="56"/>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307"/>
    </row>
    <row r="51" spans="2:48" ht="21" customHeight="1">
      <c r="B51" s="306"/>
      <c r="C51" s="56" t="s">
        <v>190</v>
      </c>
      <c r="D51" s="56"/>
      <c r="E51" s="51"/>
      <c r="F51" s="51"/>
      <c r="G51" s="56"/>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307"/>
    </row>
    <row r="52" spans="2:48" ht="21" customHeight="1">
      <c r="B52" s="306"/>
      <c r="C52" s="56" t="s">
        <v>191</v>
      </c>
      <c r="D52" s="56"/>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307"/>
    </row>
    <row r="53" spans="2:48" ht="12.75" customHeight="1">
      <c r="B53" s="306"/>
      <c r="C53" s="824" t="s">
        <v>1639</v>
      </c>
      <c r="D53" s="824"/>
      <c r="E53" s="824"/>
      <c r="F53" s="824"/>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307"/>
    </row>
    <row r="54" spans="2:48" ht="21" customHeight="1">
      <c r="B54" s="306"/>
      <c r="C54" s="825" t="s">
        <v>201</v>
      </c>
      <c r="D54" s="825"/>
      <c r="E54" s="825"/>
      <c r="F54" s="826" t="s">
        <v>40</v>
      </c>
      <c r="G54" s="826"/>
      <c r="H54" s="826"/>
      <c r="I54" s="826"/>
      <c r="J54" s="826" t="s">
        <v>192</v>
      </c>
      <c r="K54" s="826"/>
      <c r="L54" s="826"/>
      <c r="M54" s="826"/>
      <c r="N54" s="826"/>
      <c r="O54" s="826"/>
      <c r="P54" s="826"/>
      <c r="Q54" s="826" t="s">
        <v>193</v>
      </c>
      <c r="R54" s="826"/>
      <c r="S54" s="826"/>
      <c r="T54" s="826"/>
      <c r="U54" s="826"/>
      <c r="V54" s="339"/>
      <c r="W54" s="339"/>
      <c r="X54" s="339"/>
      <c r="Y54" s="339"/>
      <c r="Z54" s="339"/>
      <c r="AA54" s="339"/>
      <c r="AB54" s="339"/>
      <c r="AC54" s="339"/>
      <c r="AD54" s="339"/>
      <c r="AE54" s="339"/>
      <c r="AF54" s="339"/>
      <c r="AG54" s="339"/>
      <c r="AH54" s="339"/>
      <c r="AI54" s="339"/>
      <c r="AJ54" s="339"/>
      <c r="AK54" s="339"/>
      <c r="AL54" s="339"/>
      <c r="AM54" s="339"/>
      <c r="AN54" s="339"/>
      <c r="AO54" s="339"/>
      <c r="AP54" s="339"/>
      <c r="AQ54" s="339"/>
      <c r="AR54" s="339"/>
      <c r="AS54" s="339"/>
      <c r="AT54" s="339"/>
      <c r="AU54" s="339"/>
      <c r="AV54" s="307"/>
    </row>
    <row r="55" spans="2:48" ht="21" customHeight="1">
      <c r="B55" s="306"/>
      <c r="C55" s="825"/>
      <c r="D55" s="825"/>
      <c r="E55" s="825"/>
      <c r="F55" s="823" t="s">
        <v>194</v>
      </c>
      <c r="G55" s="823"/>
      <c r="H55" s="823"/>
      <c r="I55" s="823"/>
      <c r="J55" s="823" t="s">
        <v>199</v>
      </c>
      <c r="K55" s="823"/>
      <c r="L55" s="823"/>
      <c r="M55" s="823"/>
      <c r="N55" s="823"/>
      <c r="O55" s="823"/>
      <c r="P55" s="823"/>
      <c r="Q55" s="823" t="s">
        <v>198</v>
      </c>
      <c r="R55" s="823"/>
      <c r="S55" s="823"/>
      <c r="T55" s="823"/>
      <c r="U55" s="823"/>
      <c r="V55" s="311"/>
      <c r="W55" s="311"/>
      <c r="X55" s="311"/>
      <c r="Y55" s="311"/>
      <c r="Z55" s="311"/>
      <c r="AA55" s="311"/>
      <c r="AB55" s="311"/>
      <c r="AC55" s="311"/>
      <c r="AD55" s="311"/>
      <c r="AE55" s="311"/>
      <c r="AF55" s="311"/>
      <c r="AG55" s="311"/>
      <c r="AH55" s="311"/>
      <c r="AI55" s="311"/>
      <c r="AJ55" s="311"/>
      <c r="AK55" s="311"/>
      <c r="AL55" s="311"/>
      <c r="AM55" s="311"/>
      <c r="AN55" s="311"/>
      <c r="AO55" s="311"/>
      <c r="AP55" s="311"/>
      <c r="AQ55" s="311"/>
      <c r="AR55" s="311"/>
      <c r="AS55" s="311"/>
      <c r="AT55" s="311"/>
      <c r="AU55" s="311"/>
      <c r="AV55" s="307"/>
    </row>
    <row r="56" spans="2:48" ht="21" customHeight="1">
      <c r="B56" s="306"/>
      <c r="C56" s="825"/>
      <c r="D56" s="825"/>
      <c r="E56" s="825"/>
      <c r="F56" s="823" t="s">
        <v>195</v>
      </c>
      <c r="G56" s="823"/>
      <c r="H56" s="823"/>
      <c r="I56" s="823"/>
      <c r="J56" s="823" t="s">
        <v>1511</v>
      </c>
      <c r="K56" s="823"/>
      <c r="L56" s="823"/>
      <c r="M56" s="823"/>
      <c r="N56" s="823"/>
      <c r="O56" s="823"/>
      <c r="P56" s="823"/>
      <c r="Q56" s="823" t="s">
        <v>198</v>
      </c>
      <c r="R56" s="823"/>
      <c r="S56" s="823"/>
      <c r="T56" s="823"/>
      <c r="U56" s="823"/>
      <c r="V56" s="311"/>
      <c r="W56" s="311"/>
      <c r="X56" s="311"/>
      <c r="Y56" s="311"/>
      <c r="Z56" s="311"/>
      <c r="AA56" s="311"/>
      <c r="AB56" s="311"/>
      <c r="AC56" s="311"/>
      <c r="AD56" s="311"/>
      <c r="AE56" s="311"/>
      <c r="AF56" s="311"/>
      <c r="AG56" s="311"/>
      <c r="AH56" s="311"/>
      <c r="AI56" s="311"/>
      <c r="AJ56" s="311"/>
      <c r="AK56" s="311"/>
      <c r="AL56" s="311"/>
      <c r="AM56" s="311"/>
      <c r="AN56" s="311"/>
      <c r="AO56" s="311"/>
      <c r="AP56" s="311"/>
      <c r="AQ56" s="311"/>
      <c r="AR56" s="311"/>
      <c r="AS56" s="311"/>
      <c r="AT56" s="311"/>
      <c r="AU56" s="311"/>
      <c r="AV56" s="307"/>
    </row>
    <row r="57" spans="2:48" ht="21" customHeight="1">
      <c r="B57" s="306"/>
      <c r="C57" s="825"/>
      <c r="D57" s="825"/>
      <c r="E57" s="825"/>
      <c r="F57" s="823" t="s">
        <v>196</v>
      </c>
      <c r="G57" s="823"/>
      <c r="H57" s="823"/>
      <c r="I57" s="823"/>
      <c r="J57" s="823" t="s">
        <v>1510</v>
      </c>
      <c r="K57" s="823"/>
      <c r="L57" s="823"/>
      <c r="M57" s="823"/>
      <c r="N57" s="823"/>
      <c r="O57" s="823"/>
      <c r="P57" s="823"/>
      <c r="Q57" s="823" t="s">
        <v>197</v>
      </c>
      <c r="R57" s="823"/>
      <c r="S57" s="823"/>
      <c r="T57" s="823"/>
      <c r="U57" s="823"/>
      <c r="V57" s="311"/>
      <c r="W57" s="311"/>
      <c r="X57" s="311"/>
      <c r="Y57" s="311"/>
      <c r="Z57" s="311"/>
      <c r="AA57" s="311"/>
      <c r="AB57" s="311"/>
      <c r="AC57" s="311"/>
      <c r="AD57" s="311"/>
      <c r="AE57" s="311"/>
      <c r="AF57" s="311"/>
      <c r="AG57" s="311"/>
      <c r="AH57" s="311"/>
      <c r="AI57" s="311"/>
      <c r="AJ57" s="311"/>
      <c r="AK57" s="311"/>
      <c r="AL57" s="311"/>
      <c r="AM57" s="311"/>
      <c r="AN57" s="311"/>
      <c r="AO57" s="311"/>
      <c r="AP57" s="311"/>
      <c r="AQ57" s="311"/>
      <c r="AR57" s="311"/>
      <c r="AS57" s="311"/>
      <c r="AT57" s="311"/>
      <c r="AU57" s="311"/>
      <c r="AV57" s="307"/>
    </row>
    <row r="58" spans="2:48" ht="21" customHeight="1">
      <c r="B58" s="306"/>
      <c r="C58" s="825"/>
      <c r="D58" s="825"/>
      <c r="E58" s="825"/>
      <c r="F58" s="823" t="s">
        <v>200</v>
      </c>
      <c r="G58" s="823"/>
      <c r="H58" s="823"/>
      <c r="I58" s="823"/>
      <c r="J58" s="823" t="s">
        <v>1512</v>
      </c>
      <c r="K58" s="823"/>
      <c r="L58" s="823"/>
      <c r="M58" s="823"/>
      <c r="N58" s="823"/>
      <c r="O58" s="823"/>
      <c r="P58" s="823"/>
      <c r="Q58" s="823" t="s">
        <v>198</v>
      </c>
      <c r="R58" s="823"/>
      <c r="S58" s="823"/>
      <c r="T58" s="823"/>
      <c r="U58" s="823"/>
      <c r="V58" s="311"/>
      <c r="W58" s="311"/>
      <c r="X58" s="311"/>
      <c r="Y58" s="311"/>
      <c r="Z58" s="311"/>
      <c r="AA58" s="311"/>
      <c r="AB58" s="311"/>
      <c r="AC58" s="311"/>
      <c r="AD58" s="311"/>
      <c r="AE58" s="311"/>
      <c r="AF58" s="311"/>
      <c r="AG58" s="311"/>
      <c r="AH58" s="311"/>
      <c r="AI58" s="311"/>
      <c r="AJ58" s="311"/>
      <c r="AK58" s="311"/>
      <c r="AL58" s="311"/>
      <c r="AM58" s="311"/>
      <c r="AN58" s="311"/>
      <c r="AO58" s="311"/>
      <c r="AP58" s="311"/>
      <c r="AQ58" s="311"/>
      <c r="AR58" s="311"/>
      <c r="AS58" s="311"/>
      <c r="AT58" s="311"/>
      <c r="AU58" s="311"/>
      <c r="AV58" s="307"/>
    </row>
    <row r="59" spans="2:48" ht="21" customHeight="1">
      <c r="B59" s="306"/>
      <c r="C59" s="825"/>
      <c r="D59" s="825"/>
      <c r="E59" s="825"/>
      <c r="F59" s="823" t="s">
        <v>202</v>
      </c>
      <c r="G59" s="823"/>
      <c r="H59" s="823"/>
      <c r="I59" s="823"/>
      <c r="J59" s="823" t="s">
        <v>203</v>
      </c>
      <c r="K59" s="823"/>
      <c r="L59" s="823"/>
      <c r="M59" s="823"/>
      <c r="N59" s="823"/>
      <c r="O59" s="823"/>
      <c r="P59" s="823"/>
      <c r="Q59" s="823" t="s">
        <v>198</v>
      </c>
      <c r="R59" s="823"/>
      <c r="S59" s="823"/>
      <c r="T59" s="823"/>
      <c r="U59" s="823"/>
      <c r="V59" s="311"/>
      <c r="W59" s="311"/>
      <c r="X59" s="311"/>
      <c r="Y59" s="311"/>
      <c r="Z59" s="311"/>
      <c r="AA59" s="311"/>
      <c r="AB59" s="311"/>
      <c r="AC59" s="311"/>
      <c r="AD59" s="311"/>
      <c r="AE59" s="311"/>
      <c r="AF59" s="311"/>
      <c r="AG59" s="311"/>
      <c r="AH59" s="311"/>
      <c r="AI59" s="311"/>
      <c r="AJ59" s="311"/>
      <c r="AK59" s="311"/>
      <c r="AL59" s="311"/>
      <c r="AM59" s="311"/>
      <c r="AN59" s="311"/>
      <c r="AO59" s="311"/>
      <c r="AP59" s="311"/>
      <c r="AQ59" s="311"/>
      <c r="AR59" s="311"/>
      <c r="AS59" s="311"/>
      <c r="AT59" s="311"/>
      <c r="AU59" s="311"/>
      <c r="AV59" s="307"/>
    </row>
    <row r="60" spans="2:48" ht="21" customHeight="1">
      <c r="B60" s="306"/>
      <c r="C60" s="825" t="s">
        <v>214</v>
      </c>
      <c r="D60" s="825"/>
      <c r="E60" s="825"/>
      <c r="F60" s="823" t="s">
        <v>204</v>
      </c>
      <c r="G60" s="823"/>
      <c r="H60" s="823"/>
      <c r="I60" s="823"/>
      <c r="J60" s="823" t="s">
        <v>1513</v>
      </c>
      <c r="K60" s="823"/>
      <c r="L60" s="823"/>
      <c r="M60" s="823"/>
      <c r="N60" s="823"/>
      <c r="O60" s="823"/>
      <c r="P60" s="823"/>
      <c r="Q60" s="823" t="s">
        <v>197</v>
      </c>
      <c r="R60" s="823"/>
      <c r="S60" s="823"/>
      <c r="T60" s="823"/>
      <c r="U60" s="823"/>
      <c r="V60" s="311"/>
      <c r="W60" s="311"/>
      <c r="X60" s="311"/>
      <c r="Y60" s="311"/>
      <c r="Z60" s="311"/>
      <c r="AA60" s="311"/>
      <c r="AB60" s="311"/>
      <c r="AC60" s="311"/>
      <c r="AD60" s="311"/>
      <c r="AE60" s="311"/>
      <c r="AF60" s="311"/>
      <c r="AG60" s="311"/>
      <c r="AH60" s="311"/>
      <c r="AI60" s="311"/>
      <c r="AJ60" s="311"/>
      <c r="AK60" s="311"/>
      <c r="AL60" s="311"/>
      <c r="AM60" s="311"/>
      <c r="AN60" s="311"/>
      <c r="AO60" s="311"/>
      <c r="AP60" s="311"/>
      <c r="AQ60" s="311"/>
      <c r="AR60" s="311"/>
      <c r="AS60" s="311"/>
      <c r="AT60" s="311"/>
      <c r="AU60" s="311"/>
      <c r="AV60" s="307"/>
    </row>
    <row r="61" spans="2:48" ht="21" customHeight="1">
      <c r="B61" s="306"/>
      <c r="C61" s="825"/>
      <c r="D61" s="825"/>
      <c r="E61" s="825"/>
      <c r="F61" s="823" t="s">
        <v>205</v>
      </c>
      <c r="G61" s="823"/>
      <c r="H61" s="823"/>
      <c r="I61" s="823"/>
      <c r="J61" s="823" t="s">
        <v>1514</v>
      </c>
      <c r="K61" s="823"/>
      <c r="L61" s="823"/>
      <c r="M61" s="823"/>
      <c r="N61" s="823"/>
      <c r="O61" s="823"/>
      <c r="P61" s="823"/>
      <c r="Q61" s="823" t="s">
        <v>197</v>
      </c>
      <c r="R61" s="823"/>
      <c r="S61" s="823"/>
      <c r="T61" s="823"/>
      <c r="U61" s="823"/>
      <c r="V61" s="311"/>
      <c r="W61" s="311"/>
      <c r="X61" s="311"/>
      <c r="Y61" s="311"/>
      <c r="Z61" s="311"/>
      <c r="AA61" s="311"/>
      <c r="AB61" s="311"/>
      <c r="AC61" s="311"/>
      <c r="AD61" s="311"/>
      <c r="AE61" s="311"/>
      <c r="AF61" s="311"/>
      <c r="AG61" s="311"/>
      <c r="AH61" s="311"/>
      <c r="AI61" s="311"/>
      <c r="AJ61" s="311"/>
      <c r="AK61" s="311"/>
      <c r="AL61" s="311"/>
      <c r="AM61" s="311"/>
      <c r="AN61" s="311"/>
      <c r="AO61" s="311"/>
      <c r="AP61" s="311"/>
      <c r="AQ61" s="311"/>
      <c r="AR61" s="311"/>
      <c r="AS61" s="311"/>
      <c r="AT61" s="311"/>
      <c r="AU61" s="311"/>
      <c r="AV61" s="307"/>
    </row>
    <row r="62" spans="2:48" ht="21" customHeight="1">
      <c r="B62" s="306"/>
      <c r="C62" s="825" t="s">
        <v>213</v>
      </c>
      <c r="D62" s="825"/>
      <c r="E62" s="825"/>
      <c r="F62" s="823" t="s">
        <v>209</v>
      </c>
      <c r="G62" s="823"/>
      <c r="H62" s="823"/>
      <c r="I62" s="823"/>
      <c r="J62" s="823" t="s">
        <v>1515</v>
      </c>
      <c r="K62" s="823"/>
      <c r="L62" s="823"/>
      <c r="M62" s="823"/>
      <c r="N62" s="823"/>
      <c r="O62" s="823"/>
      <c r="P62" s="823"/>
      <c r="Q62" s="823" t="s">
        <v>197</v>
      </c>
      <c r="R62" s="823"/>
      <c r="S62" s="823"/>
      <c r="T62" s="823"/>
      <c r="U62" s="823"/>
      <c r="V62" s="311"/>
      <c r="W62" s="311"/>
      <c r="X62" s="311"/>
      <c r="Y62" s="311"/>
      <c r="Z62" s="311"/>
      <c r="AA62" s="311"/>
      <c r="AB62" s="311"/>
      <c r="AC62" s="311"/>
      <c r="AD62" s="311"/>
      <c r="AE62" s="311"/>
      <c r="AF62" s="311"/>
      <c r="AG62" s="311"/>
      <c r="AH62" s="311"/>
      <c r="AI62" s="311"/>
      <c r="AJ62" s="311"/>
      <c r="AK62" s="311"/>
      <c r="AL62" s="311"/>
      <c r="AM62" s="311"/>
      <c r="AN62" s="311"/>
      <c r="AO62" s="311"/>
      <c r="AP62" s="311"/>
      <c r="AQ62" s="311"/>
      <c r="AR62" s="311"/>
      <c r="AS62" s="311"/>
      <c r="AT62" s="311"/>
      <c r="AU62" s="311"/>
      <c r="AV62" s="307"/>
    </row>
    <row r="63" spans="2:48" ht="21" customHeight="1">
      <c r="B63" s="306"/>
      <c r="C63" s="825"/>
      <c r="D63" s="825"/>
      <c r="E63" s="825"/>
      <c r="F63" s="823" t="s">
        <v>212</v>
      </c>
      <c r="G63" s="823"/>
      <c r="H63" s="823"/>
      <c r="I63" s="823"/>
      <c r="J63" s="823" t="s">
        <v>1516</v>
      </c>
      <c r="K63" s="823"/>
      <c r="L63" s="823"/>
      <c r="M63" s="823"/>
      <c r="N63" s="823"/>
      <c r="O63" s="823"/>
      <c r="P63" s="823"/>
      <c r="Q63" s="823" t="s">
        <v>197</v>
      </c>
      <c r="R63" s="823"/>
      <c r="S63" s="823"/>
      <c r="T63" s="823"/>
      <c r="U63" s="823"/>
      <c r="V63" s="311"/>
      <c r="W63" s="311"/>
      <c r="X63" s="311"/>
      <c r="Y63" s="311"/>
      <c r="Z63" s="311"/>
      <c r="AA63" s="311"/>
      <c r="AB63" s="311"/>
      <c r="AC63" s="311"/>
      <c r="AD63" s="311"/>
      <c r="AE63" s="311"/>
      <c r="AF63" s="311"/>
      <c r="AG63" s="311"/>
      <c r="AH63" s="311"/>
      <c r="AI63" s="311"/>
      <c r="AJ63" s="311"/>
      <c r="AK63" s="311"/>
      <c r="AL63" s="311"/>
      <c r="AM63" s="311"/>
      <c r="AN63" s="311"/>
      <c r="AO63" s="311"/>
      <c r="AP63" s="311"/>
      <c r="AQ63" s="311"/>
      <c r="AR63" s="311"/>
      <c r="AS63" s="311"/>
      <c r="AT63" s="311"/>
      <c r="AU63" s="311"/>
      <c r="AV63" s="307"/>
    </row>
    <row r="64" spans="2:48" ht="21" customHeight="1">
      <c r="B64" s="306"/>
      <c r="C64" s="825"/>
      <c r="D64" s="825"/>
      <c r="E64" s="825"/>
      <c r="F64" s="823" t="s">
        <v>210</v>
      </c>
      <c r="G64" s="823"/>
      <c r="H64" s="823"/>
      <c r="I64" s="823"/>
      <c r="J64" s="823" t="s">
        <v>211</v>
      </c>
      <c r="K64" s="823"/>
      <c r="L64" s="823"/>
      <c r="M64" s="823"/>
      <c r="N64" s="823"/>
      <c r="O64" s="823"/>
      <c r="P64" s="823"/>
      <c r="Q64" s="823" t="s">
        <v>197</v>
      </c>
      <c r="R64" s="823"/>
      <c r="S64" s="823"/>
      <c r="T64" s="823"/>
      <c r="U64" s="823"/>
      <c r="V64" s="311"/>
      <c r="W64" s="311"/>
      <c r="X64" s="311"/>
      <c r="Y64" s="311"/>
      <c r="Z64" s="311"/>
      <c r="AA64" s="311"/>
      <c r="AB64" s="311"/>
      <c r="AC64" s="311"/>
      <c r="AD64" s="311"/>
      <c r="AE64" s="311"/>
      <c r="AF64" s="311"/>
      <c r="AG64" s="311"/>
      <c r="AH64" s="311"/>
      <c r="AI64" s="311"/>
      <c r="AJ64" s="311"/>
      <c r="AK64" s="311"/>
      <c r="AL64" s="311"/>
      <c r="AM64" s="311"/>
      <c r="AN64" s="311"/>
      <c r="AO64" s="311"/>
      <c r="AP64" s="311"/>
      <c r="AQ64" s="311"/>
      <c r="AR64" s="311"/>
      <c r="AS64" s="311"/>
      <c r="AT64" s="311"/>
      <c r="AU64" s="311"/>
      <c r="AV64" s="307"/>
    </row>
    <row r="65" spans="2:48" ht="21" customHeight="1">
      <c r="B65" s="306"/>
      <c r="C65" s="825"/>
      <c r="D65" s="825"/>
      <c r="E65" s="825"/>
      <c r="F65" s="823" t="s">
        <v>206</v>
      </c>
      <c r="G65" s="823"/>
      <c r="H65" s="823"/>
      <c r="I65" s="823"/>
      <c r="J65" s="823" t="s">
        <v>208</v>
      </c>
      <c r="K65" s="823"/>
      <c r="L65" s="823"/>
      <c r="M65" s="823"/>
      <c r="N65" s="823"/>
      <c r="O65" s="823"/>
      <c r="P65" s="823"/>
      <c r="Q65" s="823" t="s">
        <v>197</v>
      </c>
      <c r="R65" s="823"/>
      <c r="S65" s="823"/>
      <c r="T65" s="823"/>
      <c r="U65" s="823"/>
      <c r="V65" s="311"/>
      <c r="W65" s="311"/>
      <c r="X65" s="311"/>
      <c r="Y65" s="311"/>
      <c r="Z65" s="311"/>
      <c r="AA65" s="311"/>
      <c r="AB65" s="311"/>
      <c r="AC65" s="311"/>
      <c r="AD65" s="311"/>
      <c r="AE65" s="311"/>
      <c r="AF65" s="311"/>
      <c r="AG65" s="311"/>
      <c r="AH65" s="311"/>
      <c r="AI65" s="311"/>
      <c r="AJ65" s="311"/>
      <c r="AK65" s="311"/>
      <c r="AL65" s="311"/>
      <c r="AM65" s="311"/>
      <c r="AN65" s="311"/>
      <c r="AO65" s="311"/>
      <c r="AP65" s="311"/>
      <c r="AQ65" s="311"/>
      <c r="AR65" s="311"/>
      <c r="AS65" s="311"/>
      <c r="AT65" s="311"/>
      <c r="AU65" s="311"/>
      <c r="AV65" s="307"/>
    </row>
    <row r="66" spans="2:48" ht="21" customHeight="1">
      <c r="B66" s="306"/>
      <c r="C66" s="825"/>
      <c r="D66" s="825"/>
      <c r="E66" s="825"/>
      <c r="F66" s="823" t="s">
        <v>207</v>
      </c>
      <c r="G66" s="823"/>
      <c r="H66" s="823"/>
      <c r="I66" s="823"/>
      <c r="J66" s="823" t="s">
        <v>1517</v>
      </c>
      <c r="K66" s="823"/>
      <c r="L66" s="823"/>
      <c r="M66" s="823"/>
      <c r="N66" s="823"/>
      <c r="O66" s="823"/>
      <c r="P66" s="823"/>
      <c r="Q66" s="823" t="s">
        <v>197</v>
      </c>
      <c r="R66" s="823"/>
      <c r="S66" s="823"/>
      <c r="T66" s="823"/>
      <c r="U66" s="823"/>
      <c r="V66" s="311"/>
      <c r="W66" s="311"/>
      <c r="X66" s="311"/>
      <c r="Y66" s="311"/>
      <c r="Z66" s="311"/>
      <c r="AA66" s="311"/>
      <c r="AB66" s="311"/>
      <c r="AC66" s="311"/>
      <c r="AD66" s="311"/>
      <c r="AE66" s="311"/>
      <c r="AF66" s="311"/>
      <c r="AG66" s="311"/>
      <c r="AH66" s="311"/>
      <c r="AI66" s="311"/>
      <c r="AJ66" s="311"/>
      <c r="AK66" s="311"/>
      <c r="AL66" s="311"/>
      <c r="AM66" s="311"/>
      <c r="AN66" s="311"/>
      <c r="AO66" s="311"/>
      <c r="AP66" s="311"/>
      <c r="AQ66" s="311"/>
      <c r="AR66" s="311"/>
      <c r="AS66" s="311"/>
      <c r="AT66" s="311"/>
      <c r="AU66" s="311"/>
      <c r="AV66" s="307"/>
    </row>
    <row r="67" spans="2:48" ht="21" customHeight="1" thickBot="1">
      <c r="B67" s="309"/>
      <c r="C67" s="302"/>
      <c r="D67" s="302"/>
      <c r="E67" s="302"/>
      <c r="F67" s="302"/>
      <c r="G67" s="302"/>
      <c r="H67" s="302"/>
      <c r="I67" s="302"/>
      <c r="J67" s="302"/>
      <c r="K67" s="302"/>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2"/>
      <c r="AJ67" s="302"/>
      <c r="AK67" s="302"/>
      <c r="AL67" s="302"/>
      <c r="AM67" s="302"/>
      <c r="AN67" s="302"/>
      <c r="AO67" s="302"/>
      <c r="AP67" s="302"/>
      <c r="AQ67" s="302"/>
      <c r="AR67" s="302"/>
      <c r="AS67" s="302"/>
      <c r="AT67" s="302"/>
      <c r="AU67" s="302"/>
      <c r="AV67" s="310"/>
    </row>
    <row r="69" spans="2:48" ht="21" customHeight="1" thickBot="1">
      <c r="B69" s="315" t="s">
        <v>1272</v>
      </c>
      <c r="C69" s="316"/>
      <c r="G69" s="316"/>
      <c r="K69" s="316"/>
      <c r="L69" s="316"/>
    </row>
    <row r="70" spans="2:48" ht="12" customHeight="1">
      <c r="B70" s="303"/>
      <c r="C70" s="304"/>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4"/>
      <c r="AC70" s="304"/>
      <c r="AD70" s="304"/>
      <c r="AE70" s="304"/>
      <c r="AF70" s="304"/>
      <c r="AG70" s="304"/>
      <c r="AH70" s="304"/>
      <c r="AI70" s="304"/>
      <c r="AJ70" s="304"/>
      <c r="AK70" s="304"/>
      <c r="AL70" s="304"/>
      <c r="AM70" s="304"/>
      <c r="AN70" s="304"/>
      <c r="AO70" s="304"/>
      <c r="AP70" s="304"/>
      <c r="AQ70" s="304"/>
      <c r="AR70" s="304"/>
      <c r="AS70" s="304"/>
      <c r="AT70" s="304"/>
      <c r="AU70" s="304"/>
      <c r="AV70" s="305"/>
    </row>
    <row r="71" spans="2:48" ht="21" customHeight="1">
      <c r="B71" s="306"/>
      <c r="C71" s="340" t="s">
        <v>1653</v>
      </c>
      <c r="D71" s="51"/>
      <c r="E71" s="51"/>
      <c r="F71" s="51"/>
      <c r="G71" s="51"/>
      <c r="H71" s="51"/>
      <c r="I71" s="51"/>
      <c r="J71" s="51"/>
      <c r="K71" s="51"/>
      <c r="L71" s="51"/>
      <c r="M71" s="51"/>
      <c r="N71" s="51"/>
      <c r="O71" s="51"/>
      <c r="P71" s="51"/>
      <c r="Q71" s="51"/>
      <c r="R71" s="51"/>
      <c r="S71" s="51"/>
      <c r="T71" s="51"/>
      <c r="U71" s="51"/>
      <c r="V71" s="51"/>
      <c r="W71" s="51"/>
      <c r="X71" s="51"/>
      <c r="Y71" s="51"/>
      <c r="Z71" s="51"/>
      <c r="AA71" s="51"/>
      <c r="AB71" s="341" t="s">
        <v>426</v>
      </c>
      <c r="AC71" s="340"/>
      <c r="AD71" s="340"/>
      <c r="AE71" s="340"/>
      <c r="AF71" s="340"/>
      <c r="AG71" s="340"/>
      <c r="AH71" s="340"/>
      <c r="AI71" s="51"/>
      <c r="AJ71" s="51"/>
      <c r="AK71" s="51"/>
      <c r="AL71" s="51"/>
      <c r="AM71" s="51"/>
      <c r="AN71" s="51"/>
      <c r="AO71" s="51"/>
      <c r="AP71" s="51"/>
      <c r="AQ71" s="51"/>
      <c r="AR71" s="51"/>
      <c r="AS71" s="51"/>
      <c r="AT71" s="51"/>
      <c r="AU71" s="51"/>
      <c r="AV71" s="307"/>
    </row>
    <row r="72" spans="2:48" ht="21" customHeight="1">
      <c r="B72" s="306"/>
      <c r="C72" s="828" t="s">
        <v>289</v>
      </c>
      <c r="D72" s="828"/>
      <c r="E72" s="828"/>
      <c r="F72" s="827" t="s">
        <v>176</v>
      </c>
      <c r="G72" s="827"/>
      <c r="H72" s="827"/>
      <c r="I72" s="827"/>
      <c r="J72" s="827"/>
      <c r="K72" s="827"/>
      <c r="L72" s="827"/>
      <c r="M72" s="827"/>
      <c r="N72" s="827"/>
      <c r="O72" s="827"/>
      <c r="P72" s="827"/>
      <c r="Q72" s="827"/>
      <c r="R72" s="827" t="s">
        <v>177</v>
      </c>
      <c r="S72" s="827"/>
      <c r="T72" s="827"/>
      <c r="U72" s="827"/>
      <c r="V72" s="827"/>
      <c r="W72" s="827"/>
      <c r="X72" s="827"/>
      <c r="Y72" s="827"/>
      <c r="Z72" s="827"/>
      <c r="AA72" s="51"/>
      <c r="AB72" s="828" t="s">
        <v>289</v>
      </c>
      <c r="AC72" s="828"/>
      <c r="AD72" s="828"/>
      <c r="AE72" s="827" t="s">
        <v>176</v>
      </c>
      <c r="AF72" s="827"/>
      <c r="AG72" s="827"/>
      <c r="AH72" s="827"/>
      <c r="AI72" s="827"/>
      <c r="AJ72" s="827"/>
      <c r="AK72" s="827"/>
      <c r="AL72" s="827"/>
      <c r="AM72" s="827"/>
      <c r="AN72" s="827" t="s">
        <v>177</v>
      </c>
      <c r="AO72" s="827"/>
      <c r="AP72" s="827"/>
      <c r="AQ72" s="827"/>
      <c r="AR72" s="827"/>
      <c r="AS72" s="827"/>
      <c r="AT72" s="827"/>
      <c r="AU72" s="827"/>
      <c r="AV72" s="307"/>
    </row>
    <row r="73" spans="2:48" ht="21" customHeight="1">
      <c r="B73" s="306"/>
      <c r="C73" s="828" t="s">
        <v>218</v>
      </c>
      <c r="D73" s="828"/>
      <c r="E73" s="828"/>
      <c r="F73" s="829" t="s">
        <v>219</v>
      </c>
      <c r="G73" s="829"/>
      <c r="H73" s="829"/>
      <c r="I73" s="829"/>
      <c r="J73" s="829"/>
      <c r="K73" s="829"/>
      <c r="L73" s="829"/>
      <c r="M73" s="829"/>
      <c r="N73" s="829"/>
      <c r="O73" s="829"/>
      <c r="P73" s="829"/>
      <c r="Q73" s="829"/>
      <c r="R73" s="830" t="s">
        <v>288</v>
      </c>
      <c r="S73" s="830"/>
      <c r="T73" s="830"/>
      <c r="U73" s="830"/>
      <c r="V73" s="830"/>
      <c r="W73" s="830"/>
      <c r="X73" s="830"/>
      <c r="Y73" s="830"/>
      <c r="Z73" s="830"/>
      <c r="AA73" s="51"/>
      <c r="AB73" s="828" t="s">
        <v>218</v>
      </c>
      <c r="AC73" s="828"/>
      <c r="AD73" s="828"/>
      <c r="AE73" s="829" t="s">
        <v>219</v>
      </c>
      <c r="AF73" s="829"/>
      <c r="AG73" s="829"/>
      <c r="AH73" s="829"/>
      <c r="AI73" s="829"/>
      <c r="AJ73" s="829"/>
      <c r="AK73" s="829"/>
      <c r="AL73" s="829"/>
      <c r="AM73" s="829"/>
      <c r="AN73" s="830" t="s">
        <v>288</v>
      </c>
      <c r="AO73" s="830"/>
      <c r="AP73" s="830"/>
      <c r="AQ73" s="830"/>
      <c r="AR73" s="830"/>
      <c r="AS73" s="830"/>
      <c r="AT73" s="830"/>
      <c r="AU73" s="830"/>
      <c r="AV73" s="307"/>
    </row>
    <row r="74" spans="2:48" ht="21" customHeight="1">
      <c r="B74" s="306"/>
      <c r="C74" s="828" t="s">
        <v>217</v>
      </c>
      <c r="D74" s="828"/>
      <c r="E74" s="828"/>
      <c r="F74" s="829" t="s">
        <v>284</v>
      </c>
      <c r="G74" s="829"/>
      <c r="H74" s="829"/>
      <c r="I74" s="829"/>
      <c r="J74" s="829"/>
      <c r="K74" s="829"/>
      <c r="L74" s="829"/>
      <c r="M74" s="829"/>
      <c r="N74" s="829"/>
      <c r="O74" s="829"/>
      <c r="P74" s="829"/>
      <c r="Q74" s="829"/>
      <c r="R74" s="830" t="s">
        <v>1266</v>
      </c>
      <c r="S74" s="830"/>
      <c r="T74" s="830"/>
      <c r="U74" s="830"/>
      <c r="V74" s="830"/>
      <c r="W74" s="830"/>
      <c r="X74" s="830"/>
      <c r="Y74" s="830"/>
      <c r="Z74" s="830"/>
      <c r="AA74" s="51"/>
      <c r="AB74" s="828" t="s">
        <v>217</v>
      </c>
      <c r="AC74" s="828"/>
      <c r="AD74" s="828"/>
      <c r="AE74" s="829" t="s">
        <v>284</v>
      </c>
      <c r="AF74" s="829"/>
      <c r="AG74" s="829"/>
      <c r="AH74" s="829"/>
      <c r="AI74" s="829"/>
      <c r="AJ74" s="829"/>
      <c r="AK74" s="829"/>
      <c r="AL74" s="829"/>
      <c r="AM74" s="829"/>
      <c r="AN74" s="830" t="s">
        <v>1290</v>
      </c>
      <c r="AO74" s="830"/>
      <c r="AP74" s="830"/>
      <c r="AQ74" s="830"/>
      <c r="AR74" s="830"/>
      <c r="AS74" s="830"/>
      <c r="AT74" s="830"/>
      <c r="AU74" s="830"/>
      <c r="AV74" s="307"/>
    </row>
    <row r="75" spans="2:48" ht="21" customHeight="1">
      <c r="B75" s="306"/>
      <c r="C75" s="828" t="s">
        <v>228</v>
      </c>
      <c r="D75" s="828"/>
      <c r="E75" s="828"/>
      <c r="F75" s="829" t="s">
        <v>1679</v>
      </c>
      <c r="G75" s="829"/>
      <c r="H75" s="829"/>
      <c r="I75" s="829"/>
      <c r="J75" s="829"/>
      <c r="K75" s="829"/>
      <c r="L75" s="829"/>
      <c r="M75" s="829"/>
      <c r="N75" s="829"/>
      <c r="O75" s="829"/>
      <c r="P75" s="829"/>
      <c r="Q75" s="829"/>
      <c r="R75" s="830" t="s">
        <v>220</v>
      </c>
      <c r="S75" s="830"/>
      <c r="T75" s="830"/>
      <c r="U75" s="830"/>
      <c r="V75" s="830"/>
      <c r="W75" s="830"/>
      <c r="X75" s="830"/>
      <c r="Y75" s="830"/>
      <c r="Z75" s="830"/>
      <c r="AA75" s="51"/>
      <c r="AB75" s="828" t="s">
        <v>228</v>
      </c>
      <c r="AC75" s="828"/>
      <c r="AD75" s="828"/>
      <c r="AE75" s="829" t="s">
        <v>1657</v>
      </c>
      <c r="AF75" s="829"/>
      <c r="AG75" s="829"/>
      <c r="AH75" s="829"/>
      <c r="AI75" s="829"/>
      <c r="AJ75" s="829"/>
      <c r="AK75" s="829"/>
      <c r="AL75" s="829"/>
      <c r="AM75" s="829"/>
      <c r="AN75" s="830" t="s">
        <v>220</v>
      </c>
      <c r="AO75" s="830"/>
      <c r="AP75" s="830"/>
      <c r="AQ75" s="830"/>
      <c r="AR75" s="830"/>
      <c r="AS75" s="830"/>
      <c r="AT75" s="830"/>
      <c r="AU75" s="830"/>
      <c r="AV75" s="307"/>
    </row>
    <row r="76" spans="2:48" ht="21" customHeight="1">
      <c r="B76" s="306"/>
      <c r="C76" s="828" t="s">
        <v>1264</v>
      </c>
      <c r="D76" s="828"/>
      <c r="E76" s="828"/>
      <c r="F76" s="829" t="s">
        <v>286</v>
      </c>
      <c r="G76" s="829"/>
      <c r="H76" s="829"/>
      <c r="I76" s="829"/>
      <c r="J76" s="829"/>
      <c r="K76" s="829"/>
      <c r="L76" s="829"/>
      <c r="M76" s="829"/>
      <c r="N76" s="829"/>
      <c r="O76" s="829"/>
      <c r="P76" s="829"/>
      <c r="Q76" s="829"/>
      <c r="R76" s="829" t="s">
        <v>287</v>
      </c>
      <c r="S76" s="829"/>
      <c r="T76" s="829"/>
      <c r="U76" s="829"/>
      <c r="V76" s="829"/>
      <c r="W76" s="829"/>
      <c r="X76" s="829"/>
      <c r="Y76" s="829"/>
      <c r="Z76" s="829"/>
      <c r="AA76" s="51"/>
      <c r="AB76" s="834" t="s">
        <v>1291</v>
      </c>
      <c r="AC76" s="834"/>
      <c r="AD76" s="834"/>
      <c r="AE76" s="836" t="s">
        <v>1642</v>
      </c>
      <c r="AF76" s="836"/>
      <c r="AG76" s="836"/>
      <c r="AH76" s="836"/>
      <c r="AI76" s="836"/>
      <c r="AJ76" s="836"/>
      <c r="AK76" s="836"/>
      <c r="AL76" s="836"/>
      <c r="AM76" s="836"/>
      <c r="AN76" s="833" t="s">
        <v>1644</v>
      </c>
      <c r="AO76" s="833"/>
      <c r="AP76" s="833"/>
      <c r="AQ76" s="833"/>
      <c r="AR76" s="833"/>
      <c r="AS76" s="833"/>
      <c r="AT76" s="831">
        <v>3850</v>
      </c>
      <c r="AU76" s="831"/>
      <c r="AV76" s="307"/>
    </row>
    <row r="77" spans="2:48" ht="21" customHeight="1">
      <c r="B77" s="306"/>
      <c r="C77" s="828" t="s">
        <v>1265</v>
      </c>
      <c r="D77" s="828"/>
      <c r="E77" s="828"/>
      <c r="F77" s="832" t="s">
        <v>285</v>
      </c>
      <c r="G77" s="832"/>
      <c r="H77" s="832"/>
      <c r="I77" s="832"/>
      <c r="J77" s="832"/>
      <c r="K77" s="832"/>
      <c r="L77" s="832"/>
      <c r="M77" s="832"/>
      <c r="N77" s="832"/>
      <c r="O77" s="832"/>
      <c r="P77" s="832"/>
      <c r="Q77" s="832"/>
      <c r="R77" s="833" t="s">
        <v>1643</v>
      </c>
      <c r="S77" s="833"/>
      <c r="T77" s="833"/>
      <c r="U77" s="833"/>
      <c r="V77" s="833"/>
      <c r="W77" s="833"/>
      <c r="X77" s="833"/>
      <c r="Y77" s="833"/>
      <c r="Z77" s="833"/>
      <c r="AA77" s="51"/>
      <c r="AB77" s="834"/>
      <c r="AC77" s="834"/>
      <c r="AD77" s="834"/>
      <c r="AE77" s="836"/>
      <c r="AF77" s="836"/>
      <c r="AG77" s="836"/>
      <c r="AH77" s="836"/>
      <c r="AI77" s="836"/>
      <c r="AJ77" s="836"/>
      <c r="AK77" s="836"/>
      <c r="AL77" s="836"/>
      <c r="AM77" s="836"/>
      <c r="AN77" s="833"/>
      <c r="AO77" s="833"/>
      <c r="AP77" s="833"/>
      <c r="AQ77" s="833"/>
      <c r="AR77" s="833"/>
      <c r="AS77" s="833"/>
      <c r="AT77" s="831"/>
      <c r="AU77" s="831"/>
      <c r="AV77" s="307"/>
    </row>
    <row r="78" spans="2:48" ht="21" customHeight="1">
      <c r="B78" s="306"/>
      <c r="C78" s="828"/>
      <c r="D78" s="828"/>
      <c r="E78" s="828"/>
      <c r="F78" s="832"/>
      <c r="G78" s="832"/>
      <c r="H78" s="832"/>
      <c r="I78" s="832"/>
      <c r="J78" s="832"/>
      <c r="K78" s="832"/>
      <c r="L78" s="832"/>
      <c r="M78" s="832"/>
      <c r="N78" s="832"/>
      <c r="O78" s="832"/>
      <c r="P78" s="832"/>
      <c r="Q78" s="832"/>
      <c r="R78" s="833"/>
      <c r="S78" s="833"/>
      <c r="T78" s="833"/>
      <c r="U78" s="833"/>
      <c r="V78" s="833"/>
      <c r="W78" s="833"/>
      <c r="X78" s="833"/>
      <c r="Y78" s="833"/>
      <c r="Z78" s="833"/>
      <c r="AA78" s="51"/>
      <c r="AB78" s="834"/>
      <c r="AC78" s="834"/>
      <c r="AD78" s="834"/>
      <c r="AE78" s="836"/>
      <c r="AF78" s="836"/>
      <c r="AG78" s="836"/>
      <c r="AH78" s="836"/>
      <c r="AI78" s="836"/>
      <c r="AJ78" s="836"/>
      <c r="AK78" s="836"/>
      <c r="AL78" s="836"/>
      <c r="AM78" s="836"/>
      <c r="AN78" s="833"/>
      <c r="AO78" s="833"/>
      <c r="AP78" s="833"/>
      <c r="AQ78" s="833"/>
      <c r="AR78" s="833"/>
      <c r="AS78" s="833"/>
      <c r="AT78" s="831"/>
      <c r="AU78" s="831"/>
      <c r="AV78" s="307"/>
    </row>
    <row r="79" spans="2:48" ht="21" customHeight="1">
      <c r="B79" s="306"/>
      <c r="C79" s="828"/>
      <c r="D79" s="828"/>
      <c r="E79" s="828"/>
      <c r="F79" s="832"/>
      <c r="G79" s="832"/>
      <c r="H79" s="832"/>
      <c r="I79" s="832"/>
      <c r="J79" s="832"/>
      <c r="K79" s="832"/>
      <c r="L79" s="832"/>
      <c r="M79" s="832"/>
      <c r="N79" s="832"/>
      <c r="O79" s="832"/>
      <c r="P79" s="832"/>
      <c r="Q79" s="832"/>
      <c r="R79" s="833"/>
      <c r="S79" s="833"/>
      <c r="T79" s="833"/>
      <c r="U79" s="833"/>
      <c r="V79" s="833"/>
      <c r="W79" s="833"/>
      <c r="X79" s="833"/>
      <c r="Y79" s="833"/>
      <c r="Z79" s="833"/>
      <c r="AA79" s="51"/>
      <c r="AB79" s="834"/>
      <c r="AC79" s="834"/>
      <c r="AD79" s="834"/>
      <c r="AE79" s="836"/>
      <c r="AF79" s="836"/>
      <c r="AG79" s="836"/>
      <c r="AH79" s="836"/>
      <c r="AI79" s="836"/>
      <c r="AJ79" s="836"/>
      <c r="AK79" s="836"/>
      <c r="AL79" s="836"/>
      <c r="AM79" s="836"/>
      <c r="AN79" s="833"/>
      <c r="AO79" s="833"/>
      <c r="AP79" s="833"/>
      <c r="AQ79" s="833"/>
      <c r="AR79" s="833"/>
      <c r="AS79" s="833"/>
      <c r="AT79" s="831"/>
      <c r="AU79" s="831"/>
      <c r="AV79" s="307"/>
    </row>
    <row r="80" spans="2:48" ht="21" customHeight="1">
      <c r="B80" s="306"/>
      <c r="C80" s="828"/>
      <c r="D80" s="828"/>
      <c r="E80" s="828"/>
      <c r="F80" s="832"/>
      <c r="G80" s="832"/>
      <c r="H80" s="832"/>
      <c r="I80" s="832"/>
      <c r="J80" s="832"/>
      <c r="K80" s="832"/>
      <c r="L80" s="832"/>
      <c r="M80" s="832"/>
      <c r="N80" s="832"/>
      <c r="O80" s="832"/>
      <c r="P80" s="832"/>
      <c r="Q80" s="832"/>
      <c r="R80" s="833"/>
      <c r="S80" s="833"/>
      <c r="T80" s="833"/>
      <c r="U80" s="833"/>
      <c r="V80" s="833"/>
      <c r="W80" s="833"/>
      <c r="X80" s="833"/>
      <c r="Y80" s="833"/>
      <c r="Z80" s="833"/>
      <c r="AA80" s="51"/>
      <c r="AB80" s="834"/>
      <c r="AC80" s="834"/>
      <c r="AD80" s="834"/>
      <c r="AE80" s="836"/>
      <c r="AF80" s="836"/>
      <c r="AG80" s="836"/>
      <c r="AH80" s="836"/>
      <c r="AI80" s="836"/>
      <c r="AJ80" s="836"/>
      <c r="AK80" s="836"/>
      <c r="AL80" s="836"/>
      <c r="AM80" s="836"/>
      <c r="AN80" s="833"/>
      <c r="AO80" s="833"/>
      <c r="AP80" s="833"/>
      <c r="AQ80" s="833"/>
      <c r="AR80" s="833"/>
      <c r="AS80" s="833"/>
      <c r="AT80" s="831"/>
      <c r="AU80" s="831"/>
      <c r="AV80" s="307"/>
    </row>
    <row r="81" spans="2:48" ht="21" customHeight="1">
      <c r="B81" s="306"/>
      <c r="C81" s="828"/>
      <c r="D81" s="828"/>
      <c r="E81" s="828"/>
      <c r="F81" s="832"/>
      <c r="G81" s="832"/>
      <c r="H81" s="832"/>
      <c r="I81" s="832"/>
      <c r="J81" s="832"/>
      <c r="K81" s="832"/>
      <c r="L81" s="832"/>
      <c r="M81" s="832"/>
      <c r="N81" s="832"/>
      <c r="O81" s="832"/>
      <c r="P81" s="832"/>
      <c r="Q81" s="832"/>
      <c r="R81" s="833"/>
      <c r="S81" s="833"/>
      <c r="T81" s="833"/>
      <c r="U81" s="833"/>
      <c r="V81" s="833"/>
      <c r="W81" s="833"/>
      <c r="X81" s="833"/>
      <c r="Y81" s="833"/>
      <c r="Z81" s="833"/>
      <c r="AA81" s="51"/>
      <c r="AB81" s="834"/>
      <c r="AC81" s="834"/>
      <c r="AD81" s="834"/>
      <c r="AE81" s="836"/>
      <c r="AF81" s="836"/>
      <c r="AG81" s="836"/>
      <c r="AH81" s="836"/>
      <c r="AI81" s="836"/>
      <c r="AJ81" s="836"/>
      <c r="AK81" s="836"/>
      <c r="AL81" s="836"/>
      <c r="AM81" s="836"/>
      <c r="AN81" s="833"/>
      <c r="AO81" s="833"/>
      <c r="AP81" s="833"/>
      <c r="AQ81" s="833"/>
      <c r="AR81" s="833"/>
      <c r="AS81" s="833"/>
      <c r="AT81" s="831"/>
      <c r="AU81" s="831"/>
      <c r="AV81" s="307"/>
    </row>
    <row r="82" spans="2:48" ht="21" customHeight="1">
      <c r="B82" s="306"/>
      <c r="C82" s="828"/>
      <c r="D82" s="828"/>
      <c r="E82" s="828"/>
      <c r="F82" s="832"/>
      <c r="G82" s="832"/>
      <c r="H82" s="832"/>
      <c r="I82" s="832"/>
      <c r="J82" s="832"/>
      <c r="K82" s="832"/>
      <c r="L82" s="832"/>
      <c r="M82" s="832"/>
      <c r="N82" s="832"/>
      <c r="O82" s="832"/>
      <c r="P82" s="832"/>
      <c r="Q82" s="832"/>
      <c r="R82" s="833"/>
      <c r="S82" s="833"/>
      <c r="T82" s="833"/>
      <c r="U82" s="833"/>
      <c r="V82" s="833"/>
      <c r="W82" s="833"/>
      <c r="X82" s="833"/>
      <c r="Y82" s="833"/>
      <c r="Z82" s="833"/>
      <c r="AA82" s="51"/>
      <c r="AB82" s="834"/>
      <c r="AC82" s="834"/>
      <c r="AD82" s="834"/>
      <c r="AE82" s="836"/>
      <c r="AF82" s="836"/>
      <c r="AG82" s="836"/>
      <c r="AH82" s="836"/>
      <c r="AI82" s="836"/>
      <c r="AJ82" s="836"/>
      <c r="AK82" s="836"/>
      <c r="AL82" s="836"/>
      <c r="AM82" s="836"/>
      <c r="AN82" s="829" t="s">
        <v>1293</v>
      </c>
      <c r="AO82" s="829"/>
      <c r="AP82" s="829"/>
      <c r="AQ82" s="829"/>
      <c r="AR82" s="829"/>
      <c r="AS82" s="829"/>
      <c r="AT82" s="831">
        <v>5500</v>
      </c>
      <c r="AU82" s="831"/>
      <c r="AV82" s="307"/>
    </row>
    <row r="83" spans="2:48" ht="21" customHeight="1">
      <c r="B83" s="306"/>
      <c r="C83" s="834" t="s">
        <v>1292</v>
      </c>
      <c r="D83" s="834"/>
      <c r="E83" s="834"/>
      <c r="F83" s="829" t="s">
        <v>44</v>
      </c>
      <c r="G83" s="829"/>
      <c r="H83" s="829"/>
      <c r="I83" s="829"/>
      <c r="J83" s="829"/>
      <c r="K83" s="829"/>
      <c r="L83" s="829"/>
      <c r="M83" s="829"/>
      <c r="N83" s="829"/>
      <c r="O83" s="835">
        <v>1958</v>
      </c>
      <c r="P83" s="835"/>
      <c r="Q83" s="835"/>
      <c r="R83" s="833" t="s">
        <v>1641</v>
      </c>
      <c r="S83" s="833"/>
      <c r="T83" s="833"/>
      <c r="U83" s="833"/>
      <c r="V83" s="833"/>
      <c r="W83" s="833"/>
      <c r="X83" s="831">
        <v>2750</v>
      </c>
      <c r="Y83" s="831"/>
      <c r="Z83" s="831"/>
      <c r="AA83" s="51"/>
      <c r="AB83" s="834"/>
      <c r="AC83" s="834"/>
      <c r="AD83" s="834"/>
      <c r="AE83" s="836"/>
      <c r="AF83" s="836"/>
      <c r="AG83" s="836"/>
      <c r="AH83" s="836"/>
      <c r="AI83" s="836"/>
      <c r="AJ83" s="836"/>
      <c r="AK83" s="836"/>
      <c r="AL83" s="836"/>
      <c r="AM83" s="836"/>
      <c r="AN83" s="829"/>
      <c r="AO83" s="829"/>
      <c r="AP83" s="829"/>
      <c r="AQ83" s="829"/>
      <c r="AR83" s="829"/>
      <c r="AS83" s="829"/>
      <c r="AT83" s="831"/>
      <c r="AU83" s="831"/>
      <c r="AV83" s="307"/>
    </row>
    <row r="84" spans="2:48" ht="21" customHeight="1">
      <c r="B84" s="306"/>
      <c r="C84" s="834"/>
      <c r="D84" s="834"/>
      <c r="E84" s="834"/>
      <c r="F84" s="829" t="s">
        <v>226</v>
      </c>
      <c r="G84" s="829"/>
      <c r="H84" s="829"/>
      <c r="I84" s="829"/>
      <c r="J84" s="829"/>
      <c r="K84" s="829"/>
      <c r="L84" s="829"/>
      <c r="M84" s="829"/>
      <c r="N84" s="829"/>
      <c r="O84" s="835">
        <v>1320</v>
      </c>
      <c r="P84" s="835"/>
      <c r="Q84" s="835"/>
      <c r="R84" s="833"/>
      <c r="S84" s="833"/>
      <c r="T84" s="833"/>
      <c r="U84" s="833"/>
      <c r="V84" s="833"/>
      <c r="W84" s="833"/>
      <c r="X84" s="831"/>
      <c r="Y84" s="831"/>
      <c r="Z84" s="831"/>
      <c r="AA84" s="51"/>
      <c r="AB84" s="834"/>
      <c r="AC84" s="834"/>
      <c r="AD84" s="834"/>
      <c r="AE84" s="836"/>
      <c r="AF84" s="836"/>
      <c r="AG84" s="836"/>
      <c r="AH84" s="836"/>
      <c r="AI84" s="836"/>
      <c r="AJ84" s="836"/>
      <c r="AK84" s="836"/>
      <c r="AL84" s="836"/>
      <c r="AM84" s="836"/>
      <c r="AN84" s="829"/>
      <c r="AO84" s="829"/>
      <c r="AP84" s="829"/>
      <c r="AQ84" s="829"/>
      <c r="AR84" s="829"/>
      <c r="AS84" s="829"/>
      <c r="AT84" s="831"/>
      <c r="AU84" s="831"/>
      <c r="AV84" s="307"/>
    </row>
    <row r="85" spans="2:48" ht="21" customHeight="1">
      <c r="B85" s="306"/>
      <c r="C85" s="834"/>
      <c r="D85" s="834"/>
      <c r="E85" s="834"/>
      <c r="F85" s="829" t="s">
        <v>216</v>
      </c>
      <c r="G85" s="829"/>
      <c r="H85" s="829"/>
      <c r="I85" s="829"/>
      <c r="J85" s="829"/>
      <c r="K85" s="829"/>
      <c r="L85" s="829"/>
      <c r="M85" s="829"/>
      <c r="N85" s="829"/>
      <c r="O85" s="835">
        <v>1260</v>
      </c>
      <c r="P85" s="835"/>
      <c r="Q85" s="835"/>
      <c r="R85" s="833"/>
      <c r="S85" s="833"/>
      <c r="T85" s="833"/>
      <c r="U85" s="833"/>
      <c r="V85" s="833"/>
      <c r="W85" s="833"/>
      <c r="X85" s="831"/>
      <c r="Y85" s="831"/>
      <c r="Z85" s="831"/>
      <c r="AA85" s="51"/>
      <c r="AB85" s="834"/>
      <c r="AC85" s="834"/>
      <c r="AD85" s="834"/>
      <c r="AE85" s="836"/>
      <c r="AF85" s="836"/>
      <c r="AG85" s="836"/>
      <c r="AH85" s="836"/>
      <c r="AI85" s="836"/>
      <c r="AJ85" s="836"/>
      <c r="AK85" s="836"/>
      <c r="AL85" s="836"/>
      <c r="AM85" s="836"/>
      <c r="AN85" s="829"/>
      <c r="AO85" s="829"/>
      <c r="AP85" s="829"/>
      <c r="AQ85" s="829"/>
      <c r="AR85" s="829"/>
      <c r="AS85" s="829"/>
      <c r="AT85" s="831"/>
      <c r="AU85" s="831"/>
      <c r="AV85" s="307"/>
    </row>
    <row r="86" spans="2:48" ht="21" customHeight="1">
      <c r="B86" s="306"/>
      <c r="C86" s="834"/>
      <c r="D86" s="834"/>
      <c r="E86" s="834"/>
      <c r="F86" s="829" t="s">
        <v>222</v>
      </c>
      <c r="G86" s="829"/>
      <c r="H86" s="829"/>
      <c r="I86" s="829"/>
      <c r="J86" s="829"/>
      <c r="K86" s="829"/>
      <c r="L86" s="829"/>
      <c r="M86" s="829"/>
      <c r="N86" s="829"/>
      <c r="O86" s="835">
        <v>1458</v>
      </c>
      <c r="P86" s="835"/>
      <c r="Q86" s="835"/>
      <c r="R86" s="833"/>
      <c r="S86" s="833"/>
      <c r="T86" s="833"/>
      <c r="U86" s="833"/>
      <c r="V86" s="833"/>
      <c r="W86" s="833"/>
      <c r="X86" s="831"/>
      <c r="Y86" s="831"/>
      <c r="Z86" s="831"/>
      <c r="AA86" s="51"/>
      <c r="AB86" s="834"/>
      <c r="AC86" s="834"/>
      <c r="AD86" s="834"/>
      <c r="AE86" s="836"/>
      <c r="AF86" s="836"/>
      <c r="AG86" s="836"/>
      <c r="AH86" s="836"/>
      <c r="AI86" s="836"/>
      <c r="AJ86" s="836"/>
      <c r="AK86" s="836"/>
      <c r="AL86" s="836"/>
      <c r="AM86" s="836"/>
      <c r="AN86" s="829"/>
      <c r="AO86" s="829"/>
      <c r="AP86" s="829"/>
      <c r="AQ86" s="829"/>
      <c r="AR86" s="829"/>
      <c r="AS86" s="829"/>
      <c r="AT86" s="831"/>
      <c r="AU86" s="831"/>
      <c r="AV86" s="307"/>
    </row>
    <row r="87" spans="2:48" ht="21" customHeight="1">
      <c r="B87" s="306"/>
      <c r="C87" s="834"/>
      <c r="D87" s="834"/>
      <c r="E87" s="834"/>
      <c r="F87" s="829" t="s">
        <v>227</v>
      </c>
      <c r="G87" s="829"/>
      <c r="H87" s="829"/>
      <c r="I87" s="829"/>
      <c r="J87" s="829"/>
      <c r="K87" s="829"/>
      <c r="L87" s="829"/>
      <c r="M87" s="829"/>
      <c r="N87" s="829"/>
      <c r="O87" s="835">
        <v>1590</v>
      </c>
      <c r="P87" s="835"/>
      <c r="Q87" s="835"/>
      <c r="R87" s="833"/>
      <c r="S87" s="833"/>
      <c r="T87" s="833"/>
      <c r="U87" s="833"/>
      <c r="V87" s="833"/>
      <c r="W87" s="833"/>
      <c r="X87" s="831"/>
      <c r="Y87" s="831"/>
      <c r="Z87" s="831"/>
      <c r="AA87" s="51"/>
      <c r="AB87" s="337"/>
      <c r="AC87" s="51"/>
      <c r="AD87" s="51"/>
      <c r="AE87" s="51"/>
      <c r="AF87" s="51"/>
      <c r="AG87" s="337"/>
      <c r="AH87" s="337"/>
      <c r="AI87" s="337"/>
      <c r="AJ87" s="337"/>
      <c r="AK87" s="337"/>
      <c r="AL87" s="337"/>
      <c r="AM87" s="337"/>
      <c r="AN87" s="51"/>
      <c r="AO87" s="51"/>
      <c r="AP87" s="51"/>
      <c r="AQ87" s="51"/>
      <c r="AR87" s="51"/>
      <c r="AS87" s="51"/>
      <c r="AT87" s="51"/>
      <c r="AU87" s="51"/>
      <c r="AV87" s="307"/>
    </row>
    <row r="88" spans="2:48" ht="21" customHeight="1">
      <c r="B88" s="306"/>
      <c r="C88" s="834"/>
      <c r="D88" s="834"/>
      <c r="E88" s="834"/>
      <c r="F88" s="829" t="s">
        <v>46</v>
      </c>
      <c r="G88" s="829"/>
      <c r="H88" s="829"/>
      <c r="I88" s="829"/>
      <c r="J88" s="829"/>
      <c r="K88" s="829"/>
      <c r="L88" s="829"/>
      <c r="M88" s="829"/>
      <c r="N88" s="829"/>
      <c r="O88" s="835">
        <v>2387</v>
      </c>
      <c r="P88" s="835"/>
      <c r="Q88" s="835"/>
      <c r="R88" s="833"/>
      <c r="S88" s="833"/>
      <c r="T88" s="833"/>
      <c r="U88" s="833"/>
      <c r="V88" s="833"/>
      <c r="W88" s="833"/>
      <c r="X88" s="831"/>
      <c r="Y88" s="831"/>
      <c r="Z88" s="831"/>
      <c r="AA88" s="51"/>
      <c r="AB88" s="337"/>
      <c r="AC88" s="51"/>
      <c r="AD88" s="51"/>
      <c r="AE88" s="51"/>
      <c r="AF88" s="51"/>
      <c r="AG88" s="337"/>
      <c r="AH88" s="337"/>
      <c r="AI88" s="337"/>
      <c r="AJ88" s="337"/>
      <c r="AK88" s="337"/>
      <c r="AL88" s="337"/>
      <c r="AM88" s="337"/>
      <c r="AN88" s="51"/>
      <c r="AO88" s="51"/>
      <c r="AP88" s="51"/>
      <c r="AQ88" s="51"/>
      <c r="AR88" s="51"/>
      <c r="AS88" s="51"/>
      <c r="AT88" s="51"/>
      <c r="AU88" s="51"/>
      <c r="AV88" s="307"/>
    </row>
    <row r="89" spans="2:48" ht="21" customHeight="1">
      <c r="B89" s="306"/>
      <c r="C89" s="834"/>
      <c r="D89" s="834"/>
      <c r="E89" s="834"/>
      <c r="F89" s="829" t="s">
        <v>45</v>
      </c>
      <c r="G89" s="829"/>
      <c r="H89" s="829"/>
      <c r="I89" s="829"/>
      <c r="J89" s="829"/>
      <c r="K89" s="829"/>
      <c r="L89" s="829"/>
      <c r="M89" s="829"/>
      <c r="N89" s="829"/>
      <c r="O89" s="835">
        <v>2475</v>
      </c>
      <c r="P89" s="835"/>
      <c r="Q89" s="835"/>
      <c r="R89" s="833"/>
      <c r="S89" s="833"/>
      <c r="T89" s="833"/>
      <c r="U89" s="833"/>
      <c r="V89" s="833"/>
      <c r="W89" s="833"/>
      <c r="X89" s="831"/>
      <c r="Y89" s="831"/>
      <c r="Z89" s="831"/>
      <c r="AA89" s="51"/>
      <c r="AB89" s="337"/>
      <c r="AC89" s="51"/>
      <c r="AD89" s="51"/>
      <c r="AE89" s="51"/>
      <c r="AF89" s="51"/>
      <c r="AG89" s="337"/>
      <c r="AH89" s="337"/>
      <c r="AI89" s="337"/>
      <c r="AJ89" s="337"/>
      <c r="AK89" s="337"/>
      <c r="AL89" s="337"/>
      <c r="AM89" s="337"/>
      <c r="AN89" s="51"/>
      <c r="AO89" s="51"/>
      <c r="AP89" s="51"/>
      <c r="AQ89" s="51"/>
      <c r="AR89" s="51"/>
      <c r="AS89" s="51"/>
      <c r="AT89" s="51"/>
      <c r="AU89" s="51"/>
      <c r="AV89" s="307"/>
    </row>
    <row r="90" spans="2:48" ht="21" customHeight="1" thickBot="1">
      <c r="B90" s="309"/>
      <c r="C90" s="302"/>
      <c r="D90" s="302"/>
      <c r="E90" s="302"/>
      <c r="F90" s="302"/>
      <c r="G90" s="302"/>
      <c r="H90" s="302"/>
      <c r="I90" s="302"/>
      <c r="J90" s="302"/>
      <c r="K90" s="302"/>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302"/>
      <c r="AP90" s="302"/>
      <c r="AQ90" s="302"/>
      <c r="AR90" s="302"/>
      <c r="AS90" s="302"/>
      <c r="AT90" s="302"/>
      <c r="AU90" s="302"/>
      <c r="AV90" s="310"/>
    </row>
    <row r="92" spans="2:48" ht="21" customHeight="1" thickBot="1">
      <c r="B92" s="315" t="s">
        <v>1645</v>
      </c>
      <c r="C92" s="316"/>
      <c r="G92" s="316"/>
      <c r="K92" s="316"/>
    </row>
    <row r="93" spans="2:48" ht="12" customHeight="1">
      <c r="B93" s="303"/>
      <c r="C93" s="304"/>
      <c r="D93" s="304"/>
      <c r="E93" s="304"/>
      <c r="F93" s="304"/>
      <c r="G93" s="304"/>
      <c r="H93" s="304"/>
      <c r="I93" s="304"/>
      <c r="J93" s="304"/>
      <c r="K93" s="304"/>
      <c r="L93" s="304"/>
      <c r="M93" s="304"/>
      <c r="N93" s="304"/>
      <c r="O93" s="304"/>
      <c r="P93" s="304"/>
      <c r="Q93" s="304"/>
      <c r="R93" s="304"/>
      <c r="S93" s="304"/>
      <c r="T93" s="304"/>
      <c r="U93" s="304"/>
      <c r="V93" s="304"/>
      <c r="W93" s="304"/>
      <c r="X93" s="304"/>
      <c r="Y93" s="304"/>
      <c r="Z93" s="304"/>
      <c r="AA93" s="304"/>
      <c r="AB93" s="304"/>
      <c r="AC93" s="304"/>
      <c r="AD93" s="304"/>
      <c r="AE93" s="304"/>
      <c r="AF93" s="304"/>
      <c r="AG93" s="304"/>
      <c r="AH93" s="304"/>
      <c r="AI93" s="304"/>
      <c r="AJ93" s="304"/>
      <c r="AK93" s="304"/>
      <c r="AL93" s="304"/>
      <c r="AM93" s="304"/>
      <c r="AN93" s="304"/>
      <c r="AO93" s="304"/>
      <c r="AP93" s="304"/>
      <c r="AQ93" s="304"/>
      <c r="AR93" s="304"/>
      <c r="AS93" s="304"/>
      <c r="AT93" s="304"/>
      <c r="AU93" s="304"/>
      <c r="AV93" s="305"/>
    </row>
    <row r="94" spans="2:48" ht="21" customHeight="1">
      <c r="B94" s="312"/>
      <c r="C94" s="56" t="s">
        <v>1269</v>
      </c>
      <c r="D94" s="51"/>
      <c r="E94" s="51"/>
      <c r="F94" s="51"/>
      <c r="G94" s="51"/>
      <c r="H94" s="51"/>
      <c r="I94" s="51"/>
      <c r="J94" s="51"/>
      <c r="K94" s="51"/>
      <c r="L94" s="51"/>
      <c r="M94" s="51"/>
      <c r="N94" s="51"/>
      <c r="O94" s="51"/>
      <c r="P94" s="51"/>
      <c r="Q94" s="51"/>
      <c r="R94" s="795" t="s">
        <v>1267</v>
      </c>
      <c r="S94" s="795"/>
      <c r="T94" s="795"/>
      <c r="U94" s="795"/>
      <c r="V94" s="795"/>
      <c r="W94" s="795"/>
      <c r="X94" s="795"/>
      <c r="Y94" s="795"/>
      <c r="Z94" s="795"/>
      <c r="AA94" s="795"/>
      <c r="AB94" s="51"/>
      <c r="AC94" s="51"/>
      <c r="AD94" s="51"/>
      <c r="AE94" s="795" t="s">
        <v>1268</v>
      </c>
      <c r="AF94" s="795"/>
      <c r="AG94" s="795"/>
      <c r="AH94" s="795"/>
      <c r="AI94" s="795"/>
      <c r="AJ94" s="795"/>
      <c r="AK94" s="795"/>
      <c r="AL94" s="795"/>
      <c r="AM94" s="795"/>
      <c r="AN94" s="51"/>
      <c r="AO94" s="51"/>
      <c r="AP94" s="51"/>
      <c r="AQ94" s="51"/>
      <c r="AR94" s="51"/>
      <c r="AS94" s="51"/>
      <c r="AT94" s="51"/>
      <c r="AU94" s="51"/>
      <c r="AV94" s="307"/>
    </row>
    <row r="95" spans="2:48" ht="21" customHeight="1">
      <c r="B95" s="306"/>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307"/>
    </row>
    <row r="96" spans="2:48" ht="21" customHeight="1">
      <c r="B96" s="306"/>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307"/>
    </row>
    <row r="97" spans="2:48" ht="21" customHeight="1">
      <c r="B97" s="306"/>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307"/>
    </row>
    <row r="98" spans="2:48" ht="21" customHeight="1">
      <c r="B98" s="306"/>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307"/>
    </row>
    <row r="99" spans="2:48" ht="21" customHeight="1">
      <c r="B99" s="306"/>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307"/>
    </row>
    <row r="100" spans="2:48" ht="21" customHeight="1">
      <c r="B100" s="306"/>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307"/>
    </row>
    <row r="101" spans="2:48" ht="21" customHeight="1">
      <c r="B101" s="306"/>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307"/>
    </row>
    <row r="102" spans="2:48" ht="21" customHeight="1">
      <c r="B102" s="306"/>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307"/>
    </row>
    <row r="103" spans="2:48" ht="21" customHeight="1">
      <c r="B103" s="306"/>
      <c r="C103" s="51"/>
      <c r="D103" s="51"/>
      <c r="E103" s="51"/>
      <c r="F103" s="51"/>
      <c r="G103" s="51"/>
      <c r="H103" s="51"/>
      <c r="I103" s="51"/>
      <c r="J103" s="51"/>
      <c r="K103" s="51"/>
      <c r="L103" s="51"/>
      <c r="M103" s="51"/>
      <c r="N103" s="51"/>
      <c r="O103" s="51"/>
      <c r="P103" s="51"/>
      <c r="Q103" s="51"/>
      <c r="R103" s="51"/>
      <c r="S103" s="51"/>
      <c r="T103" s="51"/>
      <c r="U103" s="51"/>
      <c r="V103" s="317"/>
      <c r="W103" s="317"/>
      <c r="X103" s="317"/>
      <c r="Y103" s="317"/>
      <c r="Z103" s="317"/>
      <c r="AA103" s="317"/>
      <c r="AB103" s="317"/>
      <c r="AC103" s="317"/>
      <c r="AD103" s="317"/>
      <c r="AE103" s="317"/>
      <c r="AF103" s="317"/>
      <c r="AG103" s="317"/>
      <c r="AH103" s="317"/>
      <c r="AI103" s="317"/>
      <c r="AJ103" s="317"/>
      <c r="AK103" s="317"/>
      <c r="AL103" s="317"/>
      <c r="AM103" s="317"/>
      <c r="AN103" s="317"/>
      <c r="AO103" s="317"/>
      <c r="AP103" s="51"/>
      <c r="AQ103" s="51"/>
      <c r="AR103" s="51"/>
      <c r="AS103" s="51"/>
      <c r="AT103" s="51"/>
      <c r="AU103" s="51"/>
      <c r="AV103" s="307"/>
    </row>
    <row r="104" spans="2:48" ht="21" customHeight="1">
      <c r="B104" s="306"/>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307"/>
    </row>
    <row r="105" spans="2:48" ht="21" customHeight="1">
      <c r="B105" s="306"/>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307"/>
    </row>
    <row r="106" spans="2:48" ht="21" customHeight="1">
      <c r="B106" s="306"/>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307"/>
    </row>
    <row r="107" spans="2:48" ht="21" customHeight="1">
      <c r="B107" s="306"/>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307"/>
    </row>
    <row r="108" spans="2:48" ht="21" customHeight="1">
      <c r="B108" s="306"/>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307"/>
    </row>
    <row r="109" spans="2:48" ht="21" customHeight="1">
      <c r="B109" s="306"/>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307"/>
    </row>
    <row r="110" spans="2:48" ht="21" customHeight="1">
      <c r="B110" s="306"/>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307"/>
    </row>
    <row r="111" spans="2:48" ht="21" customHeight="1">
      <c r="B111" s="306"/>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307"/>
    </row>
    <row r="112" spans="2:48" ht="21" customHeight="1">
      <c r="B112" s="306"/>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307"/>
    </row>
    <row r="113" spans="2:48" ht="21" customHeight="1">
      <c r="B113" s="306"/>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307"/>
    </row>
    <row r="114" spans="2:48" ht="21" customHeight="1" thickBot="1">
      <c r="B114" s="309"/>
      <c r="C114" s="302"/>
      <c r="D114" s="302"/>
      <c r="E114" s="302"/>
      <c r="F114" s="302"/>
      <c r="G114" s="302"/>
      <c r="H114" s="302"/>
      <c r="I114" s="302"/>
      <c r="J114" s="302"/>
      <c r="K114" s="302"/>
      <c r="L114" s="302"/>
      <c r="M114" s="302"/>
      <c r="N114" s="302"/>
      <c r="O114" s="302"/>
      <c r="P114" s="302"/>
      <c r="Q114" s="302"/>
      <c r="R114" s="302"/>
      <c r="S114" s="302"/>
      <c r="T114" s="302"/>
      <c r="U114" s="302"/>
      <c r="V114" s="302"/>
      <c r="W114" s="302"/>
      <c r="X114" s="302"/>
      <c r="Y114" s="302"/>
      <c r="Z114" s="302"/>
      <c r="AA114" s="302"/>
      <c r="AB114" s="302"/>
      <c r="AC114" s="302"/>
      <c r="AD114" s="302"/>
      <c r="AE114" s="302"/>
      <c r="AF114" s="302"/>
      <c r="AG114" s="302"/>
      <c r="AH114" s="302"/>
      <c r="AI114" s="302"/>
      <c r="AJ114" s="302"/>
      <c r="AK114" s="302"/>
      <c r="AL114" s="302"/>
      <c r="AM114" s="302"/>
      <c r="AN114" s="302"/>
      <c r="AO114" s="302"/>
      <c r="AP114" s="302"/>
      <c r="AQ114" s="302"/>
      <c r="AR114" s="302"/>
      <c r="AS114" s="302"/>
      <c r="AT114" s="302"/>
      <c r="AU114" s="302"/>
      <c r="AV114" s="310"/>
    </row>
    <row r="116" spans="2:48" ht="21" customHeight="1" thickBot="1">
      <c r="B116" s="315" t="s">
        <v>259</v>
      </c>
      <c r="C116" s="316"/>
      <c r="G116" s="316"/>
      <c r="H116" s="316"/>
      <c r="K116" s="316"/>
      <c r="L116" s="316"/>
    </row>
    <row r="117" spans="2:48" ht="12" customHeight="1">
      <c r="B117" s="303"/>
      <c r="C117" s="304"/>
      <c r="D117" s="304"/>
      <c r="E117" s="304"/>
      <c r="F117" s="304"/>
      <c r="G117" s="304"/>
      <c r="H117" s="304"/>
      <c r="I117" s="304"/>
      <c r="J117" s="304"/>
      <c r="K117" s="304"/>
      <c r="L117" s="304"/>
      <c r="M117" s="304"/>
      <c r="N117" s="304"/>
      <c r="O117" s="304"/>
      <c r="P117" s="304"/>
      <c r="Q117" s="304"/>
      <c r="R117" s="304"/>
      <c r="S117" s="304"/>
      <c r="T117" s="304"/>
      <c r="U117" s="304"/>
      <c r="V117" s="304"/>
      <c r="W117" s="304"/>
      <c r="X117" s="304"/>
      <c r="Y117" s="304"/>
      <c r="Z117" s="304"/>
      <c r="AA117" s="304"/>
      <c r="AB117" s="304"/>
      <c r="AC117" s="304"/>
      <c r="AD117" s="304"/>
      <c r="AE117" s="304"/>
      <c r="AF117" s="304"/>
      <c r="AG117" s="304"/>
      <c r="AH117" s="304"/>
      <c r="AI117" s="304"/>
      <c r="AJ117" s="304"/>
      <c r="AK117" s="304"/>
      <c r="AL117" s="304"/>
      <c r="AM117" s="304"/>
      <c r="AN117" s="304"/>
      <c r="AO117" s="304"/>
      <c r="AP117" s="304"/>
      <c r="AQ117" s="304"/>
      <c r="AR117" s="304"/>
      <c r="AS117" s="304"/>
      <c r="AT117" s="304"/>
      <c r="AU117" s="304"/>
      <c r="AV117" s="305"/>
    </row>
    <row r="118" spans="2:48" ht="21" customHeight="1">
      <c r="B118" s="319"/>
      <c r="C118" s="56" t="s">
        <v>1668</v>
      </c>
      <c r="D118" s="320"/>
      <c r="E118" s="320"/>
      <c r="F118" s="320"/>
      <c r="G118" s="320"/>
      <c r="H118" s="320"/>
      <c r="I118" s="320"/>
      <c r="J118" s="320"/>
      <c r="K118" s="320"/>
      <c r="L118" s="320"/>
      <c r="M118" s="320"/>
      <c r="N118" s="320"/>
      <c r="O118" s="320"/>
      <c r="P118" s="320"/>
      <c r="Q118" s="320"/>
      <c r="R118" s="320"/>
      <c r="S118" s="320"/>
      <c r="T118" s="320"/>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307"/>
    </row>
    <row r="119" spans="2:48" ht="21" customHeight="1">
      <c r="B119" s="312"/>
      <c r="C119" s="842" t="s">
        <v>1646</v>
      </c>
      <c r="D119" s="842"/>
      <c r="E119" s="842"/>
      <c r="F119" s="842"/>
      <c r="G119" s="842"/>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307"/>
    </row>
    <row r="120" spans="2:48" ht="21" customHeight="1">
      <c r="B120" s="312"/>
      <c r="C120" s="56" t="s">
        <v>1669</v>
      </c>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307"/>
    </row>
    <row r="121" spans="2:48" ht="21" customHeight="1">
      <c r="B121" s="312"/>
      <c r="C121" s="842" t="s">
        <v>1647</v>
      </c>
      <c r="D121" s="842"/>
      <c r="E121" s="842"/>
      <c r="F121" s="842"/>
      <c r="G121" s="842"/>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307"/>
    </row>
    <row r="122" spans="2:48" ht="21" customHeight="1">
      <c r="B122" s="312"/>
      <c r="C122" s="56" t="s">
        <v>1648</v>
      </c>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307"/>
    </row>
    <row r="123" spans="2:48" ht="21" customHeight="1">
      <c r="B123" s="312"/>
      <c r="C123" s="842" t="s">
        <v>1649</v>
      </c>
      <c r="D123" s="842"/>
      <c r="E123" s="842"/>
      <c r="F123" s="842"/>
      <c r="G123" s="842"/>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307"/>
    </row>
    <row r="124" spans="2:48" ht="21" customHeight="1">
      <c r="B124" s="306"/>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307"/>
    </row>
    <row r="125" spans="2:48" ht="21" customHeight="1">
      <c r="B125" s="306"/>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307"/>
    </row>
    <row r="126" spans="2:48" ht="21" customHeight="1">
      <c r="B126" s="306"/>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307"/>
    </row>
    <row r="127" spans="2:48" ht="21" customHeight="1">
      <c r="B127" s="306"/>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307"/>
    </row>
    <row r="128" spans="2:48" ht="21" customHeight="1">
      <c r="B128" s="306"/>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307"/>
    </row>
    <row r="129" spans="2:48" ht="21" customHeight="1">
      <c r="B129" s="306"/>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307"/>
    </row>
    <row r="130" spans="2:48" ht="21" customHeight="1">
      <c r="B130" s="306"/>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307"/>
    </row>
    <row r="131" spans="2:48" ht="21" customHeight="1">
      <c r="B131" s="306"/>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307"/>
    </row>
    <row r="132" spans="2:48" ht="21" customHeight="1">
      <c r="B132" s="306"/>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307"/>
    </row>
    <row r="133" spans="2:48" ht="21" customHeight="1">
      <c r="B133" s="306"/>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307"/>
    </row>
    <row r="134" spans="2:48" ht="21" customHeight="1">
      <c r="B134" s="306"/>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307"/>
    </row>
    <row r="135" spans="2:48" ht="21" customHeight="1">
      <c r="B135" s="306"/>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307"/>
    </row>
    <row r="136" spans="2:48" ht="21" customHeight="1">
      <c r="B136" s="306"/>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307"/>
    </row>
    <row r="137" spans="2:48" ht="21" customHeight="1">
      <c r="B137" s="306"/>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307"/>
    </row>
    <row r="138" spans="2:48" ht="21" customHeight="1">
      <c r="B138" s="306"/>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307"/>
    </row>
    <row r="139" spans="2:48" ht="21" customHeight="1">
      <c r="B139" s="306"/>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307"/>
    </row>
    <row r="140" spans="2:48" ht="21" customHeight="1">
      <c r="B140" s="306"/>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307"/>
    </row>
    <row r="141" spans="2:48" ht="21" customHeight="1">
      <c r="B141" s="306"/>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307"/>
    </row>
    <row r="142" spans="2:48" ht="21" customHeight="1" thickBot="1">
      <c r="B142" s="309"/>
      <c r="C142" s="302"/>
      <c r="D142" s="302"/>
      <c r="E142" s="302"/>
      <c r="F142" s="302"/>
      <c r="G142" s="302"/>
      <c r="H142" s="302"/>
      <c r="I142" s="302"/>
      <c r="J142" s="302"/>
      <c r="K142" s="302"/>
      <c r="L142" s="302"/>
      <c r="M142" s="302"/>
      <c r="N142" s="302"/>
      <c r="O142" s="302"/>
      <c r="P142" s="302"/>
      <c r="Q142" s="302"/>
      <c r="R142" s="302"/>
      <c r="S142" s="302"/>
      <c r="T142" s="302"/>
      <c r="U142" s="302"/>
      <c r="V142" s="302"/>
      <c r="W142" s="302"/>
      <c r="X142" s="302"/>
      <c r="Y142" s="302"/>
      <c r="Z142" s="302"/>
      <c r="AA142" s="302"/>
      <c r="AB142" s="302"/>
      <c r="AC142" s="302"/>
      <c r="AD142" s="302"/>
      <c r="AE142" s="302"/>
      <c r="AF142" s="302"/>
      <c r="AG142" s="302"/>
      <c r="AH142" s="302"/>
      <c r="AI142" s="302"/>
      <c r="AJ142" s="302"/>
      <c r="AK142" s="302"/>
      <c r="AL142" s="302"/>
      <c r="AM142" s="302"/>
      <c r="AN142" s="302"/>
      <c r="AO142" s="302"/>
      <c r="AP142" s="302"/>
      <c r="AQ142" s="302"/>
      <c r="AR142" s="302"/>
      <c r="AS142" s="302"/>
      <c r="AT142" s="302"/>
      <c r="AU142" s="302"/>
      <c r="AV142" s="310"/>
    </row>
    <row r="144" spans="2:48" ht="21" customHeight="1" thickBot="1">
      <c r="B144" s="315" t="s">
        <v>1652</v>
      </c>
      <c r="C144" s="316"/>
      <c r="G144" s="316"/>
      <c r="H144" s="316"/>
    </row>
    <row r="145" spans="2:48" ht="12" customHeight="1">
      <c r="B145" s="303"/>
      <c r="C145" s="304"/>
      <c r="D145" s="304"/>
      <c r="E145" s="304"/>
      <c r="F145" s="304"/>
      <c r="G145" s="304"/>
      <c r="H145" s="304"/>
      <c r="I145" s="304"/>
      <c r="J145" s="304"/>
      <c r="K145" s="304"/>
      <c r="L145" s="304"/>
      <c r="M145" s="304"/>
      <c r="N145" s="304"/>
      <c r="O145" s="304"/>
      <c r="P145" s="304"/>
      <c r="Q145" s="304"/>
      <c r="R145" s="304"/>
      <c r="S145" s="304"/>
      <c r="T145" s="304"/>
      <c r="U145" s="304"/>
      <c r="V145" s="304"/>
      <c r="W145" s="304"/>
      <c r="X145" s="304"/>
      <c r="Y145" s="304"/>
      <c r="Z145" s="304"/>
      <c r="AA145" s="304"/>
      <c r="AB145" s="304"/>
      <c r="AC145" s="304"/>
      <c r="AD145" s="304"/>
      <c r="AE145" s="304"/>
      <c r="AF145" s="304"/>
      <c r="AG145" s="304"/>
      <c r="AH145" s="304"/>
      <c r="AI145" s="304"/>
      <c r="AJ145" s="304"/>
      <c r="AK145" s="304"/>
      <c r="AL145" s="304"/>
      <c r="AM145" s="304"/>
      <c r="AN145" s="304"/>
      <c r="AO145" s="304"/>
      <c r="AP145" s="304"/>
      <c r="AQ145" s="304"/>
      <c r="AR145" s="304"/>
      <c r="AS145" s="304"/>
      <c r="AT145" s="304"/>
      <c r="AU145" s="304"/>
      <c r="AV145" s="305"/>
    </row>
    <row r="146" spans="2:48" ht="21" customHeight="1">
      <c r="B146" s="306"/>
      <c r="C146" s="56" t="s">
        <v>1270</v>
      </c>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307"/>
    </row>
    <row r="147" spans="2:48" ht="21" customHeight="1">
      <c r="B147" s="306"/>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6" t="s">
        <v>1654</v>
      </c>
      <c r="AH147" s="51"/>
      <c r="AI147" s="51"/>
      <c r="AJ147" s="51"/>
      <c r="AK147" s="51"/>
      <c r="AL147" s="51"/>
      <c r="AM147" s="51"/>
      <c r="AN147" s="51"/>
      <c r="AO147" s="51"/>
      <c r="AP147" s="51"/>
      <c r="AQ147" s="51"/>
      <c r="AR147" s="51"/>
      <c r="AS147" s="51"/>
      <c r="AT147" s="51"/>
      <c r="AU147" s="51"/>
      <c r="AV147" s="307"/>
    </row>
    <row r="148" spans="2:48" ht="21" customHeight="1">
      <c r="B148" s="306"/>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6" t="s">
        <v>1655</v>
      </c>
      <c r="AH148" s="51"/>
      <c r="AI148" s="51"/>
      <c r="AJ148" s="51"/>
      <c r="AK148" s="51"/>
      <c r="AL148" s="51"/>
      <c r="AM148" s="51"/>
      <c r="AN148" s="51"/>
      <c r="AO148" s="51"/>
      <c r="AP148" s="51"/>
      <c r="AQ148" s="51"/>
      <c r="AR148" s="51"/>
      <c r="AS148" s="51"/>
      <c r="AT148" s="51"/>
      <c r="AU148" s="51"/>
      <c r="AV148" s="307"/>
    </row>
    <row r="149" spans="2:48" ht="21" customHeight="1">
      <c r="B149" s="306"/>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338"/>
      <c r="AD149" s="338"/>
      <c r="AE149" s="51"/>
      <c r="AF149" s="51"/>
      <c r="AG149" s="837" t="s">
        <v>237</v>
      </c>
      <c r="AH149" s="837"/>
      <c r="AI149" s="839" t="s">
        <v>240</v>
      </c>
      <c r="AJ149" s="840"/>
      <c r="AK149" s="840"/>
      <c r="AL149" s="841"/>
      <c r="AM149" s="51"/>
      <c r="AN149" s="51"/>
      <c r="AO149" s="51"/>
      <c r="AP149" s="51"/>
      <c r="AQ149" s="51"/>
      <c r="AR149" s="51"/>
      <c r="AS149" s="51"/>
      <c r="AT149" s="51"/>
      <c r="AU149" s="338"/>
      <c r="AV149" s="307"/>
    </row>
    <row r="150" spans="2:48" ht="21" customHeight="1">
      <c r="B150" s="306"/>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338"/>
      <c r="AD150" s="338"/>
      <c r="AE150" s="51"/>
      <c r="AF150" s="51"/>
      <c r="AG150" s="837" t="s">
        <v>96</v>
      </c>
      <c r="AH150" s="837"/>
      <c r="AI150" s="839" t="s">
        <v>238</v>
      </c>
      <c r="AJ150" s="840"/>
      <c r="AK150" s="840"/>
      <c r="AL150" s="841"/>
      <c r="AM150" s="51"/>
      <c r="AN150" s="51"/>
      <c r="AO150" s="51"/>
      <c r="AP150" s="51"/>
      <c r="AQ150" s="51"/>
      <c r="AR150" s="51"/>
      <c r="AS150" s="51"/>
      <c r="AT150" s="51"/>
      <c r="AU150" s="338"/>
      <c r="AV150" s="307"/>
    </row>
    <row r="151" spans="2:48" ht="21" customHeight="1">
      <c r="B151" s="306"/>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338"/>
      <c r="AD151" s="338"/>
      <c r="AE151" s="51"/>
      <c r="AF151" s="51"/>
      <c r="AG151" s="837" t="s">
        <v>231</v>
      </c>
      <c r="AH151" s="837"/>
      <c r="AI151" s="839" t="s">
        <v>239</v>
      </c>
      <c r="AJ151" s="840"/>
      <c r="AK151" s="840"/>
      <c r="AL151" s="841"/>
      <c r="AM151" s="51"/>
      <c r="AN151" s="51"/>
      <c r="AO151" s="51"/>
      <c r="AP151" s="51"/>
      <c r="AQ151" s="51"/>
      <c r="AR151" s="51"/>
      <c r="AS151" s="51"/>
      <c r="AT151" s="51"/>
      <c r="AU151" s="338"/>
      <c r="AV151" s="307"/>
    </row>
    <row r="152" spans="2:48" ht="21" customHeight="1">
      <c r="B152" s="306"/>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338"/>
      <c r="AD152" s="338"/>
      <c r="AE152" s="51"/>
      <c r="AF152" s="51"/>
      <c r="AG152" s="837" t="s">
        <v>232</v>
      </c>
      <c r="AH152" s="837"/>
      <c r="AI152" s="839" t="s">
        <v>239</v>
      </c>
      <c r="AJ152" s="840"/>
      <c r="AK152" s="840"/>
      <c r="AL152" s="841"/>
      <c r="AM152" s="51"/>
      <c r="AN152" s="51"/>
      <c r="AO152" s="51"/>
      <c r="AP152" s="51"/>
      <c r="AQ152" s="51"/>
      <c r="AR152" s="51"/>
      <c r="AS152" s="51"/>
      <c r="AT152" s="51"/>
      <c r="AU152" s="338"/>
      <c r="AV152" s="307"/>
    </row>
    <row r="153" spans="2:48" ht="21" customHeight="1">
      <c r="B153" s="306"/>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837" t="s">
        <v>233</v>
      </c>
      <c r="AH153" s="837"/>
      <c r="AI153" s="839" t="s">
        <v>241</v>
      </c>
      <c r="AJ153" s="840"/>
      <c r="AK153" s="840"/>
      <c r="AL153" s="841"/>
      <c r="AM153" s="51"/>
      <c r="AN153" s="51"/>
      <c r="AO153" s="51"/>
      <c r="AP153" s="51"/>
      <c r="AQ153" s="51"/>
      <c r="AR153" s="51"/>
      <c r="AS153" s="51"/>
      <c r="AT153" s="51"/>
      <c r="AU153" s="51"/>
      <c r="AV153" s="307"/>
    </row>
    <row r="154" spans="2:48" ht="21" customHeight="1">
      <c r="B154" s="306"/>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837" t="s">
        <v>234</v>
      </c>
      <c r="AH154" s="837"/>
      <c r="AI154" s="839" t="s">
        <v>241</v>
      </c>
      <c r="AJ154" s="840"/>
      <c r="AK154" s="840"/>
      <c r="AL154" s="841"/>
      <c r="AM154" s="51"/>
      <c r="AN154" s="51"/>
      <c r="AO154" s="51"/>
      <c r="AP154" s="51"/>
      <c r="AQ154" s="51"/>
      <c r="AR154" s="51"/>
      <c r="AS154" s="51"/>
      <c r="AT154" s="51"/>
      <c r="AU154" s="51"/>
      <c r="AV154" s="307"/>
    </row>
    <row r="155" spans="2:48" ht="21" customHeight="1">
      <c r="B155" s="306"/>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837" t="s">
        <v>235</v>
      </c>
      <c r="AH155" s="837"/>
      <c r="AI155" s="839" t="s">
        <v>242</v>
      </c>
      <c r="AJ155" s="840"/>
      <c r="AK155" s="840"/>
      <c r="AL155" s="841"/>
      <c r="AM155" s="51"/>
      <c r="AN155" s="51"/>
      <c r="AO155" s="51"/>
      <c r="AP155" s="51"/>
      <c r="AQ155" s="51"/>
      <c r="AR155" s="51"/>
      <c r="AS155" s="51"/>
      <c r="AT155" s="51"/>
      <c r="AU155" s="51"/>
      <c r="AV155" s="307"/>
    </row>
    <row r="156" spans="2:48" ht="21" customHeight="1">
      <c r="B156" s="306"/>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837" t="s">
        <v>236</v>
      </c>
      <c r="AH156" s="837"/>
      <c r="AI156" s="839" t="s">
        <v>242</v>
      </c>
      <c r="AJ156" s="840"/>
      <c r="AK156" s="840"/>
      <c r="AL156" s="841"/>
      <c r="AM156" s="51"/>
      <c r="AN156" s="51"/>
      <c r="AO156" s="51"/>
      <c r="AP156" s="51"/>
      <c r="AQ156" s="51"/>
      <c r="AR156" s="51"/>
      <c r="AS156" s="51"/>
      <c r="AT156" s="51"/>
      <c r="AU156" s="51"/>
      <c r="AV156" s="307"/>
    </row>
    <row r="157" spans="2:48" ht="21" customHeight="1">
      <c r="B157" s="306"/>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307"/>
    </row>
    <row r="158" spans="2:48" ht="21" customHeight="1">
      <c r="B158" s="306"/>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307"/>
    </row>
    <row r="159" spans="2:48" ht="21" customHeight="1">
      <c r="B159" s="306"/>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307"/>
    </row>
    <row r="160" spans="2:48" ht="21" customHeight="1" thickBot="1">
      <c r="B160" s="321"/>
      <c r="C160" s="302"/>
      <c r="D160" s="302"/>
      <c r="E160" s="302"/>
      <c r="F160" s="302"/>
      <c r="G160" s="302"/>
      <c r="H160" s="302"/>
      <c r="I160" s="302"/>
      <c r="J160" s="302"/>
      <c r="K160" s="302"/>
      <c r="L160" s="302"/>
      <c r="M160" s="302"/>
      <c r="N160" s="302"/>
      <c r="O160" s="302"/>
      <c r="P160" s="302"/>
      <c r="Q160" s="302"/>
      <c r="R160" s="302"/>
      <c r="S160" s="302"/>
      <c r="T160" s="302"/>
      <c r="U160" s="302"/>
      <c r="V160" s="302"/>
      <c r="W160" s="302"/>
      <c r="X160" s="302"/>
      <c r="Y160" s="302"/>
      <c r="Z160" s="302"/>
      <c r="AA160" s="302"/>
      <c r="AB160" s="302"/>
      <c r="AC160" s="302"/>
      <c r="AD160" s="302"/>
      <c r="AE160" s="302"/>
      <c r="AF160" s="302"/>
      <c r="AG160" s="302"/>
      <c r="AH160" s="302"/>
      <c r="AI160" s="302"/>
      <c r="AJ160" s="302"/>
      <c r="AK160" s="302"/>
      <c r="AL160" s="302"/>
      <c r="AM160" s="302"/>
      <c r="AN160" s="302"/>
      <c r="AO160" s="302"/>
      <c r="AP160" s="302"/>
      <c r="AQ160" s="302"/>
      <c r="AR160" s="302"/>
      <c r="AS160" s="302"/>
      <c r="AT160" s="302"/>
      <c r="AU160" s="302"/>
      <c r="AV160" s="310"/>
    </row>
    <row r="162" spans="2:48" ht="21" customHeight="1" thickBot="1">
      <c r="B162" s="315" t="s">
        <v>1273</v>
      </c>
      <c r="C162" s="316"/>
      <c r="G162" s="316"/>
      <c r="H162" s="316"/>
      <c r="K162" s="316"/>
      <c r="L162" s="316"/>
    </row>
    <row r="163" spans="2:48" ht="18.75" customHeight="1">
      <c r="B163" s="303"/>
      <c r="C163" s="304"/>
      <c r="D163" s="304"/>
      <c r="E163" s="304"/>
      <c r="F163" s="304"/>
      <c r="G163" s="304"/>
      <c r="H163" s="304"/>
      <c r="I163" s="304"/>
      <c r="J163" s="304"/>
      <c r="K163" s="304"/>
      <c r="L163" s="304"/>
      <c r="M163" s="304"/>
      <c r="N163" s="304"/>
      <c r="O163" s="304"/>
      <c r="P163" s="304"/>
      <c r="Q163" s="304"/>
      <c r="R163" s="304"/>
      <c r="S163" s="304"/>
      <c r="T163" s="304"/>
      <c r="U163" s="304"/>
      <c r="V163" s="304"/>
      <c r="W163" s="304"/>
      <c r="X163" s="304"/>
      <c r="Y163" s="304"/>
      <c r="Z163" s="304"/>
      <c r="AA163" s="304"/>
      <c r="AB163" s="304"/>
      <c r="AC163" s="304"/>
      <c r="AD163" s="304"/>
      <c r="AE163" s="304"/>
      <c r="AF163" s="304"/>
      <c r="AG163" s="304"/>
      <c r="AH163" s="304"/>
      <c r="AI163" s="304"/>
      <c r="AJ163" s="304"/>
      <c r="AK163" s="304"/>
      <c r="AL163" s="304"/>
      <c r="AM163" s="304"/>
      <c r="AN163" s="304"/>
      <c r="AO163" s="304"/>
      <c r="AP163" s="304"/>
      <c r="AQ163" s="304"/>
      <c r="AR163" s="304"/>
      <c r="AS163" s="304"/>
      <c r="AT163" s="304"/>
      <c r="AU163" s="304"/>
      <c r="AV163" s="305"/>
    </row>
    <row r="164" spans="2:48" ht="21" customHeight="1">
      <c r="B164" s="306"/>
      <c r="C164" s="51"/>
      <c r="D164" s="51"/>
      <c r="E164" s="51"/>
      <c r="F164" s="51"/>
      <c r="G164" s="51"/>
      <c r="H164" s="51"/>
      <c r="I164" s="322" t="s">
        <v>1275</v>
      </c>
      <c r="J164" s="323"/>
      <c r="K164" s="323"/>
      <c r="L164" s="323"/>
      <c r="M164" s="323"/>
      <c r="N164" s="323"/>
      <c r="O164" s="323"/>
      <c r="P164" s="323"/>
      <c r="Q164" s="323"/>
      <c r="R164" s="323"/>
      <c r="S164" s="323"/>
      <c r="T164" s="323"/>
      <c r="U164" s="323"/>
      <c r="V164" s="323"/>
      <c r="W164" s="51"/>
      <c r="X164" s="322" t="s">
        <v>1277</v>
      </c>
      <c r="Y164" s="323"/>
      <c r="Z164" s="323"/>
      <c r="AA164" s="323"/>
      <c r="AB164" s="323"/>
      <c r="AC164" s="323"/>
      <c r="AD164" s="324"/>
      <c r="AE164" s="324"/>
      <c r="AF164" s="324"/>
      <c r="AG164" s="324"/>
      <c r="AH164" s="324"/>
      <c r="AI164" s="324"/>
      <c r="AJ164" s="324"/>
      <c r="AK164" s="324"/>
      <c r="AL164" s="324"/>
      <c r="AM164" s="324"/>
      <c r="AN164" s="324"/>
      <c r="AO164" s="324"/>
      <c r="AP164" s="324"/>
      <c r="AQ164" s="324"/>
      <c r="AR164" s="324"/>
      <c r="AS164" s="51"/>
      <c r="AT164" s="51"/>
      <c r="AU164" s="51"/>
      <c r="AV164" s="307"/>
    </row>
    <row r="165" spans="2:48" ht="21" customHeight="1">
      <c r="B165" s="306"/>
      <c r="C165" s="51"/>
      <c r="D165" s="51"/>
      <c r="E165" s="51"/>
      <c r="F165" s="51"/>
      <c r="G165" s="51"/>
      <c r="H165" s="51"/>
      <c r="I165" s="56" t="s">
        <v>1276</v>
      </c>
      <c r="J165" s="51"/>
      <c r="K165" s="51"/>
      <c r="L165" s="51"/>
      <c r="M165" s="51"/>
      <c r="N165" s="51"/>
      <c r="O165" s="51"/>
      <c r="P165" s="51"/>
      <c r="Q165" s="51"/>
      <c r="R165" s="51"/>
      <c r="S165" s="51"/>
      <c r="T165" s="51"/>
      <c r="U165" s="51"/>
      <c r="V165" s="51"/>
      <c r="W165" s="51"/>
      <c r="X165" s="325" t="s">
        <v>1672</v>
      </c>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307"/>
    </row>
    <row r="166" spans="2:48" ht="21" customHeight="1">
      <c r="B166" s="306"/>
      <c r="C166" s="51"/>
      <c r="D166" s="51"/>
      <c r="E166" s="51"/>
      <c r="F166" s="51"/>
      <c r="G166" s="51"/>
      <c r="H166" s="51"/>
      <c r="I166" s="51"/>
      <c r="J166" s="51"/>
      <c r="K166" s="51"/>
      <c r="L166" s="51"/>
      <c r="M166" s="51"/>
      <c r="N166" s="51"/>
      <c r="O166" s="51"/>
      <c r="P166" s="51"/>
      <c r="Q166" s="51"/>
      <c r="R166" s="51"/>
      <c r="S166" s="51"/>
      <c r="T166" s="51"/>
      <c r="U166" s="51"/>
      <c r="V166" s="51"/>
      <c r="W166" s="51"/>
      <c r="X166" s="325"/>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307"/>
    </row>
    <row r="167" spans="2:48" ht="21" customHeight="1">
      <c r="B167" s="306"/>
      <c r="C167" s="51"/>
      <c r="D167" s="51"/>
      <c r="E167" s="51"/>
      <c r="F167" s="51"/>
      <c r="G167" s="51"/>
      <c r="H167" s="51"/>
      <c r="I167" s="326" t="s">
        <v>1275</v>
      </c>
      <c r="J167" s="327"/>
      <c r="K167" s="327"/>
      <c r="L167" s="327"/>
      <c r="M167" s="327"/>
      <c r="N167" s="327"/>
      <c r="O167" s="327"/>
      <c r="P167" s="327"/>
      <c r="Q167" s="327"/>
      <c r="R167" s="327"/>
      <c r="S167" s="327"/>
      <c r="T167" s="327"/>
      <c r="U167" s="327"/>
      <c r="V167" s="327"/>
      <c r="W167" s="51"/>
      <c r="X167" s="326" t="s">
        <v>1277</v>
      </c>
      <c r="Y167" s="327"/>
      <c r="Z167" s="327"/>
      <c r="AA167" s="327"/>
      <c r="AB167" s="327"/>
      <c r="AC167" s="327"/>
      <c r="AD167" s="327"/>
      <c r="AE167" s="327"/>
      <c r="AF167" s="327"/>
      <c r="AG167" s="327"/>
      <c r="AH167" s="327"/>
      <c r="AI167" s="327"/>
      <c r="AJ167" s="327"/>
      <c r="AK167" s="327"/>
      <c r="AL167" s="327"/>
      <c r="AM167" s="327"/>
      <c r="AN167" s="327"/>
      <c r="AO167" s="327"/>
      <c r="AP167" s="327"/>
      <c r="AQ167" s="327"/>
      <c r="AR167" s="327"/>
      <c r="AS167" s="338"/>
      <c r="AT167" s="338"/>
      <c r="AU167" s="338"/>
      <c r="AV167" s="307"/>
    </row>
    <row r="168" spans="2:48" ht="21" customHeight="1">
      <c r="B168" s="306"/>
      <c r="C168" s="51"/>
      <c r="D168" s="51"/>
      <c r="E168" s="51"/>
      <c r="F168" s="51"/>
      <c r="G168" s="51"/>
      <c r="H168" s="51"/>
      <c r="I168" s="325" t="s">
        <v>1671</v>
      </c>
      <c r="J168" s="51"/>
      <c r="K168" s="51"/>
      <c r="L168" s="51"/>
      <c r="M168" s="51"/>
      <c r="N168" s="51"/>
      <c r="O168" s="51"/>
      <c r="P168" s="51"/>
      <c r="Q168" s="51"/>
      <c r="R168" s="51"/>
      <c r="S168" s="51"/>
      <c r="T168" s="51"/>
      <c r="U168" s="51"/>
      <c r="V168" s="51"/>
      <c r="W168" s="51"/>
      <c r="X168" s="325" t="s">
        <v>1673</v>
      </c>
      <c r="Y168" s="51"/>
      <c r="Z168" s="51"/>
      <c r="AA168" s="51"/>
      <c r="AB168" s="51"/>
      <c r="AC168" s="51"/>
      <c r="AD168" s="51"/>
      <c r="AE168" s="51"/>
      <c r="AF168" s="51"/>
      <c r="AG168" s="51"/>
      <c r="AH168" s="51"/>
      <c r="AI168" s="51"/>
      <c r="AJ168" s="51"/>
      <c r="AK168" s="51"/>
      <c r="AL168" s="51"/>
      <c r="AM168" s="51"/>
      <c r="AN168" s="51"/>
      <c r="AO168" s="51"/>
      <c r="AP168" s="51"/>
      <c r="AQ168" s="51"/>
      <c r="AR168" s="51"/>
      <c r="AS168" s="338"/>
      <c r="AT168" s="338"/>
      <c r="AU168" s="338"/>
      <c r="AV168" s="307"/>
    </row>
    <row r="169" spans="2:48" ht="21" customHeight="1">
      <c r="B169" s="306"/>
      <c r="C169" s="51"/>
      <c r="D169" s="51"/>
      <c r="E169" s="51"/>
      <c r="F169" s="51"/>
      <c r="G169" s="51"/>
      <c r="H169" s="51"/>
      <c r="I169" s="51"/>
      <c r="J169" s="51"/>
      <c r="K169" s="51"/>
      <c r="L169" s="51"/>
      <c r="M169" s="51"/>
      <c r="N169" s="51"/>
      <c r="O169" s="51"/>
      <c r="P169" s="51"/>
      <c r="Q169" s="51"/>
      <c r="R169" s="51"/>
      <c r="S169" s="51"/>
      <c r="T169" s="51"/>
      <c r="U169" s="51"/>
      <c r="V169" s="51"/>
      <c r="W169" s="51"/>
      <c r="X169" s="325"/>
      <c r="Y169" s="51"/>
      <c r="Z169" s="51"/>
      <c r="AA169" s="51"/>
      <c r="AB169" s="51"/>
      <c r="AC169" s="51"/>
      <c r="AD169" s="51"/>
      <c r="AE169" s="51"/>
      <c r="AF169" s="51"/>
      <c r="AG169" s="51"/>
      <c r="AH169" s="51"/>
      <c r="AI169" s="51"/>
      <c r="AJ169" s="51"/>
      <c r="AK169" s="51"/>
      <c r="AL169" s="51"/>
      <c r="AM169" s="51"/>
      <c r="AN169" s="51"/>
      <c r="AO169" s="51"/>
      <c r="AP169" s="51"/>
      <c r="AQ169" s="51"/>
      <c r="AR169" s="51"/>
      <c r="AS169" s="338"/>
      <c r="AT169" s="338"/>
      <c r="AU169" s="338"/>
      <c r="AV169" s="307"/>
    </row>
    <row r="170" spans="2:48" ht="21" customHeight="1">
      <c r="B170" s="306"/>
      <c r="C170" s="51"/>
      <c r="D170" s="51"/>
      <c r="E170" s="51"/>
      <c r="F170" s="51"/>
      <c r="G170" s="51"/>
      <c r="H170" s="51"/>
      <c r="I170" s="328" t="s">
        <v>1275</v>
      </c>
      <c r="J170" s="329"/>
      <c r="K170" s="329"/>
      <c r="L170" s="329"/>
      <c r="M170" s="329"/>
      <c r="N170" s="329"/>
      <c r="O170" s="329"/>
      <c r="P170" s="329"/>
      <c r="Q170" s="329"/>
      <c r="R170" s="329"/>
      <c r="S170" s="329"/>
      <c r="T170" s="329"/>
      <c r="U170" s="329"/>
      <c r="V170" s="329"/>
      <c r="W170" s="51"/>
      <c r="X170" s="328" t="s">
        <v>1277</v>
      </c>
      <c r="Y170" s="329"/>
      <c r="Z170" s="329"/>
      <c r="AA170" s="329"/>
      <c r="AB170" s="329"/>
      <c r="AC170" s="329"/>
      <c r="AD170" s="329"/>
      <c r="AE170" s="329"/>
      <c r="AF170" s="329"/>
      <c r="AG170" s="329"/>
      <c r="AH170" s="329"/>
      <c r="AI170" s="329"/>
      <c r="AJ170" s="329"/>
      <c r="AK170" s="329"/>
      <c r="AL170" s="329"/>
      <c r="AM170" s="329"/>
      <c r="AN170" s="329"/>
      <c r="AO170" s="329"/>
      <c r="AP170" s="329"/>
      <c r="AQ170" s="329"/>
      <c r="AR170" s="329"/>
      <c r="AS170" s="338"/>
      <c r="AT170" s="338"/>
      <c r="AU170" s="338"/>
      <c r="AV170" s="307"/>
    </row>
    <row r="171" spans="2:48" ht="21" customHeight="1">
      <c r="B171" s="306"/>
      <c r="C171" s="51"/>
      <c r="D171" s="51"/>
      <c r="E171" s="51"/>
      <c r="F171" s="51"/>
      <c r="G171" s="51"/>
      <c r="H171" s="51"/>
      <c r="I171" s="325" t="s">
        <v>1671</v>
      </c>
      <c r="J171" s="51"/>
      <c r="K171" s="51"/>
      <c r="L171" s="51"/>
      <c r="M171" s="51"/>
      <c r="N171" s="51"/>
      <c r="O171" s="51"/>
      <c r="P171" s="51"/>
      <c r="Q171" s="51"/>
      <c r="R171" s="51"/>
      <c r="S171" s="51"/>
      <c r="T171" s="51"/>
      <c r="U171" s="51"/>
      <c r="V171" s="51"/>
      <c r="W171" s="51"/>
      <c r="X171" s="325" t="s">
        <v>1674</v>
      </c>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334"/>
    </row>
    <row r="172" spans="2:48" ht="21" customHeight="1">
      <c r="B172" s="306"/>
      <c r="C172" s="51"/>
      <c r="D172" s="51"/>
      <c r="E172" s="51"/>
      <c r="F172" s="51"/>
      <c r="G172" s="51"/>
      <c r="H172" s="51"/>
      <c r="I172" s="51"/>
      <c r="J172" s="51"/>
      <c r="K172" s="51"/>
      <c r="L172" s="51"/>
      <c r="M172" s="51"/>
      <c r="N172" s="51"/>
      <c r="O172" s="51"/>
      <c r="P172" s="51"/>
      <c r="Q172" s="51"/>
      <c r="R172" s="51"/>
      <c r="S172" s="51"/>
      <c r="T172" s="51"/>
      <c r="U172" s="51"/>
      <c r="V172" s="51"/>
      <c r="W172" s="51"/>
      <c r="X172" s="325"/>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307"/>
    </row>
    <row r="173" spans="2:48" ht="21" customHeight="1">
      <c r="B173" s="306"/>
      <c r="C173" s="51"/>
      <c r="D173" s="51"/>
      <c r="E173" s="51"/>
      <c r="F173" s="51"/>
      <c r="G173" s="51"/>
      <c r="H173" s="51"/>
      <c r="I173" s="330" t="s">
        <v>1275</v>
      </c>
      <c r="J173" s="331"/>
      <c r="K173" s="331"/>
      <c r="L173" s="331"/>
      <c r="M173" s="331"/>
      <c r="N173" s="331"/>
      <c r="O173" s="331"/>
      <c r="P173" s="331"/>
      <c r="Q173" s="331"/>
      <c r="R173" s="331"/>
      <c r="S173" s="331"/>
      <c r="T173" s="331"/>
      <c r="U173" s="331"/>
      <c r="V173" s="331"/>
      <c r="W173" s="51"/>
      <c r="X173" s="330" t="s">
        <v>1277</v>
      </c>
      <c r="Y173" s="331"/>
      <c r="Z173" s="331"/>
      <c r="AA173" s="331"/>
      <c r="AB173" s="331"/>
      <c r="AC173" s="331"/>
      <c r="AD173" s="331"/>
      <c r="AE173" s="331"/>
      <c r="AF173" s="331"/>
      <c r="AG173" s="331"/>
      <c r="AH173" s="331"/>
      <c r="AI173" s="331"/>
      <c r="AJ173" s="331"/>
      <c r="AK173" s="331"/>
      <c r="AL173" s="331"/>
      <c r="AM173" s="331"/>
      <c r="AN173" s="331"/>
      <c r="AO173" s="331"/>
      <c r="AP173" s="331"/>
      <c r="AQ173" s="331"/>
      <c r="AR173" s="331"/>
      <c r="AS173" s="51"/>
      <c r="AT173" s="51"/>
      <c r="AU173" s="51"/>
      <c r="AV173" s="307"/>
    </row>
    <row r="174" spans="2:48" ht="21" customHeight="1">
      <c r="B174" s="306"/>
      <c r="C174" s="51"/>
      <c r="D174" s="51"/>
      <c r="E174" s="51"/>
      <c r="F174" s="51"/>
      <c r="G174" s="51"/>
      <c r="H174" s="51"/>
      <c r="I174" s="325" t="s">
        <v>1670</v>
      </c>
      <c r="J174" s="51"/>
      <c r="K174" s="51"/>
      <c r="L174" s="51"/>
      <c r="M174" s="51"/>
      <c r="N174" s="51"/>
      <c r="O174" s="51"/>
      <c r="P174" s="51"/>
      <c r="Q174" s="51"/>
      <c r="R174" s="51"/>
      <c r="S174" s="51"/>
      <c r="T174" s="51"/>
      <c r="U174" s="51"/>
      <c r="V174" s="51"/>
      <c r="W174" s="51"/>
      <c r="X174" s="56" t="s">
        <v>1278</v>
      </c>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307"/>
    </row>
    <row r="175" spans="2:48" ht="21" customHeight="1">
      <c r="B175" s="306"/>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307"/>
    </row>
    <row r="176" spans="2:48" ht="21" customHeight="1">
      <c r="B176" s="306"/>
      <c r="C176" s="51"/>
      <c r="D176" s="51"/>
      <c r="E176" s="51"/>
      <c r="F176" s="51"/>
      <c r="G176" s="51"/>
      <c r="H176" s="51"/>
      <c r="I176" s="332" t="s">
        <v>1279</v>
      </c>
      <c r="J176" s="332"/>
      <c r="K176" s="332"/>
      <c r="L176" s="332"/>
      <c r="M176" s="332"/>
      <c r="N176" s="332"/>
      <c r="O176" s="332"/>
      <c r="P176" s="332"/>
      <c r="Q176" s="332"/>
      <c r="R176" s="332"/>
      <c r="S176" s="332"/>
      <c r="T176" s="332"/>
      <c r="U176" s="332"/>
      <c r="V176" s="332"/>
      <c r="W176" s="333"/>
      <c r="X176" s="333"/>
      <c r="Y176" s="333"/>
      <c r="Z176" s="333"/>
      <c r="AA176" s="333"/>
      <c r="AB176" s="333"/>
      <c r="AC176" s="333"/>
      <c r="AD176" s="333"/>
      <c r="AE176" s="333"/>
      <c r="AF176" s="333"/>
      <c r="AG176" s="333"/>
      <c r="AH176" s="333"/>
      <c r="AI176" s="333"/>
      <c r="AJ176" s="333"/>
      <c r="AK176" s="333"/>
      <c r="AL176" s="333"/>
      <c r="AM176" s="333"/>
      <c r="AN176" s="333"/>
      <c r="AO176" s="333"/>
      <c r="AP176" s="333"/>
      <c r="AQ176" s="333"/>
      <c r="AR176" s="333"/>
      <c r="AS176" s="51"/>
      <c r="AT176" s="51"/>
      <c r="AU176" s="51"/>
      <c r="AV176" s="307"/>
    </row>
    <row r="177" spans="2:48" ht="21" customHeight="1">
      <c r="B177" s="306"/>
      <c r="C177" s="51"/>
      <c r="D177" s="51"/>
      <c r="E177" s="51"/>
      <c r="F177" s="51"/>
      <c r="G177" s="51"/>
      <c r="H177" s="51"/>
      <c r="I177" s="56" t="s">
        <v>1280</v>
      </c>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c r="AU177" s="51"/>
      <c r="AV177" s="307"/>
    </row>
    <row r="178" spans="2:48" ht="21" customHeight="1">
      <c r="B178" s="306"/>
      <c r="C178" s="51"/>
      <c r="D178" s="51"/>
      <c r="E178" s="51"/>
      <c r="F178" s="51"/>
      <c r="G178" s="51"/>
      <c r="H178" s="51"/>
      <c r="I178" s="56" t="s">
        <v>1675</v>
      </c>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51"/>
      <c r="AP178" s="51"/>
      <c r="AQ178" s="51"/>
      <c r="AR178" s="51"/>
      <c r="AS178" s="51"/>
      <c r="AT178" s="51"/>
      <c r="AU178" s="51"/>
      <c r="AV178" s="307"/>
    </row>
    <row r="179" spans="2:48" ht="21" customHeight="1">
      <c r="B179" s="306"/>
      <c r="C179" s="51"/>
      <c r="D179" s="51"/>
      <c r="E179" s="51"/>
      <c r="F179" s="51"/>
      <c r="G179" s="51"/>
      <c r="H179" s="51"/>
      <c r="I179" s="56" t="s">
        <v>1281</v>
      </c>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307"/>
    </row>
    <row r="180" spans="2:48" ht="21" customHeight="1" thickBot="1">
      <c r="B180" s="309"/>
      <c r="C180" s="302"/>
      <c r="D180" s="302"/>
      <c r="E180" s="302"/>
      <c r="F180" s="302"/>
      <c r="G180" s="302"/>
      <c r="H180" s="302"/>
      <c r="I180" s="302"/>
      <c r="J180" s="302"/>
      <c r="K180" s="302"/>
      <c r="L180" s="302"/>
      <c r="M180" s="302"/>
      <c r="N180" s="302"/>
      <c r="O180" s="302"/>
      <c r="P180" s="302"/>
      <c r="Q180" s="302"/>
      <c r="R180" s="302"/>
      <c r="S180" s="302"/>
      <c r="T180" s="302"/>
      <c r="U180" s="302"/>
      <c r="V180" s="302"/>
      <c r="W180" s="302"/>
      <c r="X180" s="302"/>
      <c r="Y180" s="302"/>
      <c r="Z180" s="302"/>
      <c r="AA180" s="302"/>
      <c r="AB180" s="302"/>
      <c r="AC180" s="302"/>
      <c r="AD180" s="302"/>
      <c r="AE180" s="302"/>
      <c r="AF180" s="302"/>
      <c r="AG180" s="302"/>
      <c r="AH180" s="302"/>
      <c r="AI180" s="302"/>
      <c r="AJ180" s="302"/>
      <c r="AK180" s="302"/>
      <c r="AL180" s="302"/>
      <c r="AM180" s="302"/>
      <c r="AN180" s="302"/>
      <c r="AO180" s="302"/>
      <c r="AP180" s="302"/>
      <c r="AQ180" s="302"/>
      <c r="AR180" s="302"/>
      <c r="AS180" s="302"/>
      <c r="AT180" s="302"/>
      <c r="AU180" s="302"/>
      <c r="AV180" s="310"/>
    </row>
    <row r="182" spans="2:48" ht="21" customHeight="1" thickBot="1">
      <c r="B182" s="315" t="s">
        <v>1302</v>
      </c>
      <c r="C182" s="316"/>
      <c r="G182" s="316"/>
      <c r="H182" s="316"/>
      <c r="I182" s="316" t="s">
        <v>1660</v>
      </c>
    </row>
    <row r="183" spans="2:48" ht="12" customHeight="1">
      <c r="B183" s="303"/>
      <c r="C183" s="304"/>
      <c r="D183" s="304"/>
      <c r="E183" s="304"/>
      <c r="F183" s="304"/>
      <c r="G183" s="304"/>
      <c r="H183" s="304"/>
      <c r="I183" s="304"/>
      <c r="J183" s="304"/>
      <c r="K183" s="304"/>
      <c r="L183" s="304"/>
      <c r="M183" s="304"/>
      <c r="N183" s="304"/>
      <c r="O183" s="304"/>
      <c r="P183" s="304"/>
      <c r="Q183" s="304"/>
      <c r="R183" s="304"/>
      <c r="S183" s="304"/>
      <c r="T183" s="304"/>
      <c r="U183" s="304"/>
      <c r="V183" s="305"/>
    </row>
    <row r="184" spans="2:48" ht="21" customHeight="1">
      <c r="B184" s="306"/>
      <c r="C184" s="51" t="s">
        <v>1772</v>
      </c>
      <c r="D184" s="51"/>
      <c r="E184" s="838">
        <v>45943</v>
      </c>
      <c r="F184" s="838"/>
      <c r="G184" s="838"/>
      <c r="H184" s="51" t="s">
        <v>1773</v>
      </c>
      <c r="I184" s="51"/>
      <c r="J184" s="51"/>
      <c r="K184" s="51"/>
      <c r="L184" s="51"/>
      <c r="M184" s="51"/>
      <c r="N184" s="51"/>
      <c r="O184" s="51"/>
      <c r="P184" s="51"/>
      <c r="Q184" s="51"/>
      <c r="R184" s="51"/>
      <c r="S184" s="51"/>
      <c r="T184" s="51"/>
      <c r="U184" s="51"/>
      <c r="V184" s="307"/>
    </row>
    <row r="185" spans="2:48" ht="21" customHeight="1">
      <c r="B185" s="306"/>
      <c r="C185" s="51" t="s">
        <v>1765</v>
      </c>
      <c r="D185" s="51"/>
      <c r="E185" s="838">
        <v>45903</v>
      </c>
      <c r="F185" s="838"/>
      <c r="G185" s="838"/>
      <c r="H185" s="51" t="s">
        <v>1766</v>
      </c>
      <c r="I185" s="51"/>
      <c r="J185" s="51"/>
      <c r="K185" s="51"/>
      <c r="L185" s="51"/>
      <c r="M185" s="51"/>
      <c r="N185" s="51"/>
      <c r="O185" s="51"/>
      <c r="P185" s="51"/>
      <c r="Q185" s="51"/>
      <c r="R185" s="51"/>
      <c r="S185" s="51"/>
      <c r="T185" s="51"/>
      <c r="U185" s="51"/>
      <c r="V185" s="307"/>
    </row>
    <row r="186" spans="2:48" ht="21" customHeight="1">
      <c r="B186" s="306"/>
      <c r="C186" s="51" t="s">
        <v>1738</v>
      </c>
      <c r="D186" s="51"/>
      <c r="E186" s="838">
        <v>45845</v>
      </c>
      <c r="F186" s="838"/>
      <c r="G186" s="838"/>
      <c r="H186" s="51" t="s">
        <v>1743</v>
      </c>
      <c r="I186" s="51"/>
      <c r="J186" s="51"/>
      <c r="K186" s="51"/>
      <c r="L186" s="51"/>
      <c r="M186" s="51"/>
      <c r="N186" s="51"/>
      <c r="O186" s="51"/>
      <c r="P186" s="51"/>
      <c r="Q186" s="51"/>
      <c r="R186" s="51"/>
      <c r="S186" s="51"/>
      <c r="T186" s="51"/>
      <c r="U186" s="51"/>
      <c r="V186" s="307"/>
    </row>
    <row r="187" spans="2:48" ht="21" customHeight="1">
      <c r="B187" s="306"/>
      <c r="C187" s="51" t="s">
        <v>1734</v>
      </c>
      <c r="D187" s="51"/>
      <c r="E187" s="838">
        <v>45840</v>
      </c>
      <c r="F187" s="838"/>
      <c r="G187" s="838"/>
      <c r="H187" s="51" t="s">
        <v>1735</v>
      </c>
      <c r="I187" s="51"/>
      <c r="J187" s="51"/>
      <c r="K187" s="51"/>
      <c r="L187" s="51"/>
      <c r="M187" s="51"/>
      <c r="N187" s="51"/>
      <c r="O187" s="51"/>
      <c r="P187" s="51"/>
      <c r="Q187" s="51"/>
      <c r="R187" s="51"/>
      <c r="S187" s="51"/>
      <c r="T187" s="51"/>
      <c r="U187" s="51"/>
      <c r="V187" s="307"/>
    </row>
    <row r="188" spans="2:48" ht="21" customHeight="1">
      <c r="B188" s="306"/>
      <c r="C188" s="51" t="s">
        <v>1676</v>
      </c>
      <c r="D188" s="51"/>
      <c r="E188" s="838">
        <v>45831</v>
      </c>
      <c r="F188" s="838"/>
      <c r="G188" s="838"/>
      <c r="H188" s="51" t="s">
        <v>1677</v>
      </c>
      <c r="I188" s="51"/>
      <c r="J188" s="51"/>
      <c r="K188" s="51"/>
      <c r="L188" s="51"/>
      <c r="M188" s="51"/>
      <c r="N188" s="51"/>
      <c r="O188" s="51"/>
      <c r="P188" s="51"/>
      <c r="Q188" s="51"/>
      <c r="R188" s="51"/>
      <c r="S188" s="51"/>
      <c r="T188" s="51"/>
      <c r="U188" s="51"/>
      <c r="V188" s="307"/>
    </row>
    <row r="189" spans="2:48" ht="21" customHeight="1">
      <c r="B189" s="306"/>
      <c r="C189" s="51" t="s">
        <v>1598</v>
      </c>
      <c r="D189" s="51"/>
      <c r="E189" s="838">
        <v>45807</v>
      </c>
      <c r="F189" s="838"/>
      <c r="G189" s="838"/>
      <c r="H189" s="51" t="s">
        <v>1599</v>
      </c>
      <c r="I189" s="51"/>
      <c r="J189" s="51"/>
      <c r="K189" s="51"/>
      <c r="L189" s="51"/>
      <c r="M189" s="51"/>
      <c r="N189" s="51"/>
      <c r="O189" s="51"/>
      <c r="P189" s="51"/>
      <c r="Q189" s="51"/>
      <c r="R189" s="51"/>
      <c r="S189" s="51"/>
      <c r="T189" s="51"/>
      <c r="U189" s="51"/>
      <c r="V189" s="307"/>
    </row>
    <row r="190" spans="2:48" ht="21" customHeight="1">
      <c r="B190" s="306"/>
      <c r="C190" s="51"/>
      <c r="D190" s="51"/>
      <c r="E190" s="843" t="s">
        <v>1519</v>
      </c>
      <c r="F190" s="843"/>
      <c r="G190" s="843"/>
      <c r="H190" s="51" t="s">
        <v>1659</v>
      </c>
      <c r="I190" s="51"/>
      <c r="J190" s="51"/>
      <c r="K190" s="51"/>
      <c r="L190" s="51"/>
      <c r="M190" s="51"/>
      <c r="N190" s="51"/>
      <c r="O190" s="51"/>
      <c r="P190" s="51"/>
      <c r="Q190" s="51"/>
      <c r="R190" s="51"/>
      <c r="S190" s="51"/>
      <c r="T190" s="51"/>
      <c r="U190" s="51"/>
      <c r="V190" s="307"/>
    </row>
    <row r="191" spans="2:48" ht="21" customHeight="1">
      <c r="B191" s="335"/>
      <c r="C191" s="1"/>
      <c r="D191" s="51"/>
      <c r="E191" s="843" t="s">
        <v>1519</v>
      </c>
      <c r="F191" s="843"/>
      <c r="G191" s="843"/>
      <c r="H191" s="51" t="s">
        <v>1600</v>
      </c>
      <c r="I191" s="51"/>
      <c r="J191" s="51"/>
      <c r="K191" s="51"/>
      <c r="L191" s="51"/>
      <c r="M191" s="51"/>
      <c r="N191" s="51"/>
      <c r="O191" s="51"/>
      <c r="P191" s="51"/>
      <c r="Q191" s="51"/>
      <c r="R191" s="51"/>
      <c r="S191" s="51"/>
      <c r="T191" s="51"/>
      <c r="U191" s="51"/>
      <c r="V191" s="307"/>
    </row>
    <row r="192" spans="2:48" ht="21" customHeight="1">
      <c r="B192" s="306"/>
      <c r="C192" s="51" t="s">
        <v>1522</v>
      </c>
      <c r="D192" s="51"/>
      <c r="E192" s="838">
        <v>45586</v>
      </c>
      <c r="F192" s="838"/>
      <c r="G192" s="838"/>
      <c r="H192" s="51" t="s">
        <v>1523</v>
      </c>
      <c r="I192" s="51"/>
      <c r="J192" s="51"/>
      <c r="K192" s="51"/>
      <c r="L192" s="51"/>
      <c r="M192" s="51"/>
      <c r="N192" s="51"/>
      <c r="O192" s="51"/>
      <c r="P192" s="51"/>
      <c r="Q192" s="51"/>
      <c r="R192" s="51"/>
      <c r="S192" s="51"/>
      <c r="T192" s="51"/>
      <c r="U192" s="51"/>
      <c r="V192" s="307"/>
    </row>
    <row r="193" spans="2:22" ht="21" customHeight="1">
      <c r="B193" s="306"/>
      <c r="C193" s="51" t="s">
        <v>1309</v>
      </c>
      <c r="D193" s="51"/>
      <c r="E193" s="838">
        <v>45483</v>
      </c>
      <c r="F193" s="838"/>
      <c r="G193" s="838"/>
      <c r="H193" s="51" t="s">
        <v>1521</v>
      </c>
      <c r="I193" s="51"/>
      <c r="J193" s="51"/>
      <c r="K193" s="51"/>
      <c r="L193" s="51"/>
      <c r="M193" s="51"/>
      <c r="N193" s="51"/>
      <c r="O193" s="51"/>
      <c r="P193" s="51"/>
      <c r="Q193" s="51"/>
      <c r="R193" s="51"/>
      <c r="S193" s="51"/>
      <c r="T193" s="51"/>
      <c r="U193" s="51"/>
      <c r="V193" s="307"/>
    </row>
    <row r="194" spans="2:22" ht="21" customHeight="1">
      <c r="B194" s="306"/>
      <c r="C194" s="51"/>
      <c r="D194" s="51"/>
      <c r="E194" s="843" t="s">
        <v>1519</v>
      </c>
      <c r="F194" s="843"/>
      <c r="G194" s="843"/>
      <c r="H194" s="51" t="s">
        <v>1321</v>
      </c>
      <c r="I194" s="51"/>
      <c r="J194" s="51"/>
      <c r="K194" s="51"/>
      <c r="L194" s="51"/>
      <c r="M194" s="51"/>
      <c r="N194" s="51"/>
      <c r="O194" s="51"/>
      <c r="P194" s="51"/>
      <c r="Q194" s="51"/>
      <c r="R194" s="51"/>
      <c r="S194" s="51"/>
      <c r="T194" s="51"/>
      <c r="U194" s="51"/>
      <c r="V194" s="307"/>
    </row>
    <row r="195" spans="2:22" ht="21" customHeight="1">
      <c r="B195" s="335"/>
      <c r="C195" s="1"/>
      <c r="D195" s="51"/>
      <c r="E195" s="843" t="s">
        <v>1519</v>
      </c>
      <c r="F195" s="843"/>
      <c r="G195" s="843"/>
      <c r="H195" s="51" t="s">
        <v>1518</v>
      </c>
      <c r="I195" s="51"/>
      <c r="J195" s="51"/>
      <c r="K195" s="51"/>
      <c r="L195" s="51"/>
      <c r="M195" s="51"/>
      <c r="N195" s="51"/>
      <c r="O195" s="51"/>
      <c r="P195" s="51"/>
      <c r="Q195" s="51"/>
      <c r="R195" s="51"/>
      <c r="S195" s="51"/>
      <c r="T195" s="51"/>
      <c r="U195" s="51"/>
      <c r="V195" s="307"/>
    </row>
    <row r="196" spans="2:22" ht="21" customHeight="1">
      <c r="B196" s="306"/>
      <c r="C196" s="51" t="s">
        <v>1306</v>
      </c>
      <c r="D196" s="51"/>
      <c r="E196" s="838">
        <v>45433</v>
      </c>
      <c r="F196" s="838"/>
      <c r="G196" s="838"/>
      <c r="H196" s="51" t="s">
        <v>1307</v>
      </c>
      <c r="I196" s="51"/>
      <c r="J196" s="51"/>
      <c r="K196" s="51"/>
      <c r="L196" s="51"/>
      <c r="M196" s="51"/>
      <c r="N196" s="51"/>
      <c r="O196" s="51"/>
      <c r="P196" s="51"/>
      <c r="Q196" s="51"/>
      <c r="R196" s="51"/>
      <c r="S196" s="51"/>
      <c r="T196" s="51"/>
      <c r="U196" s="51"/>
      <c r="V196" s="307"/>
    </row>
    <row r="197" spans="2:22" ht="21" customHeight="1">
      <c r="B197" s="306"/>
      <c r="C197" s="51" t="s">
        <v>1301</v>
      </c>
      <c r="D197" s="51"/>
      <c r="E197" s="838">
        <v>45288</v>
      </c>
      <c r="F197" s="838"/>
      <c r="G197" s="838"/>
      <c r="H197" s="51" t="s">
        <v>1305</v>
      </c>
      <c r="I197" s="51"/>
      <c r="J197" s="51"/>
      <c r="K197" s="51"/>
      <c r="L197" s="51"/>
      <c r="M197" s="51"/>
      <c r="N197" s="51"/>
      <c r="O197" s="51"/>
      <c r="P197" s="51"/>
      <c r="Q197" s="51"/>
      <c r="R197" s="51"/>
      <c r="S197" s="51"/>
      <c r="T197" s="51"/>
      <c r="U197" s="51"/>
      <c r="V197" s="307"/>
    </row>
    <row r="198" spans="2:22" ht="21" customHeight="1">
      <c r="B198" s="306"/>
      <c r="C198" s="51" t="s">
        <v>1303</v>
      </c>
      <c r="D198" s="51"/>
      <c r="E198" s="838">
        <v>45231</v>
      </c>
      <c r="F198" s="838"/>
      <c r="G198" s="838"/>
      <c r="H198" s="51" t="s">
        <v>1304</v>
      </c>
      <c r="I198" s="51"/>
      <c r="J198" s="51"/>
      <c r="K198" s="51"/>
      <c r="L198" s="51"/>
      <c r="M198" s="51"/>
      <c r="N198" s="51"/>
      <c r="O198" s="51"/>
      <c r="P198" s="51"/>
      <c r="Q198" s="51"/>
      <c r="R198" s="51"/>
      <c r="S198" s="51"/>
      <c r="T198" s="51"/>
      <c r="U198" s="51"/>
      <c r="V198" s="307"/>
    </row>
    <row r="199" spans="2:22" ht="21" customHeight="1" thickBot="1">
      <c r="B199" s="309"/>
      <c r="C199" s="302"/>
      <c r="D199" s="302"/>
      <c r="E199" s="302"/>
      <c r="F199" s="302"/>
      <c r="G199" s="302"/>
      <c r="H199" s="302"/>
      <c r="I199" s="302"/>
      <c r="J199" s="302"/>
      <c r="K199" s="302"/>
      <c r="L199" s="302"/>
      <c r="M199" s="302"/>
      <c r="N199" s="302"/>
      <c r="O199" s="302"/>
      <c r="P199" s="302"/>
      <c r="Q199" s="302"/>
      <c r="R199" s="302"/>
      <c r="S199" s="302"/>
      <c r="T199" s="302"/>
      <c r="U199" s="302"/>
      <c r="V199" s="310"/>
    </row>
    <row r="201" spans="2:22" ht="21" customHeight="1">
      <c r="B201" s="336"/>
      <c r="N201" s="336"/>
    </row>
  </sheetData>
  <sheetProtection algorithmName="SHA-512" hashValue="TT7248Em7nyUtYvugnOgnq/kVwWMX7qugi+c7VFINt5r9UNx4S4Pol+gzvefmb7qlGEe968i/1LreG3aAHpPtQ==" saltValue="JoeqcllN/Pi6wPKnjht4Zg==" spinCount="100000" sheet="1" objects="1" scenarios="1"/>
  <mergeCells count="163">
    <mergeCell ref="E197:G197"/>
    <mergeCell ref="E198:G198"/>
    <mergeCell ref="E189:G189"/>
    <mergeCell ref="E190:G190"/>
    <mergeCell ref="E191:G191"/>
    <mergeCell ref="E192:G192"/>
    <mergeCell ref="E193:G193"/>
    <mergeCell ref="E194:G194"/>
    <mergeCell ref="AT1:BA2"/>
    <mergeCell ref="AL2:AN2"/>
    <mergeCell ref="AL3:AN3"/>
    <mergeCell ref="E195:G195"/>
    <mergeCell ref="E196:G196"/>
    <mergeCell ref="AI156:AL156"/>
    <mergeCell ref="AG153:AH153"/>
    <mergeCell ref="AI153:AL153"/>
    <mergeCell ref="AG154:AH154"/>
    <mergeCell ref="AI154:AL154"/>
    <mergeCell ref="AG155:AH155"/>
    <mergeCell ref="AI155:AL155"/>
    <mergeCell ref="AG150:AH150"/>
    <mergeCell ref="AI150:AL150"/>
    <mergeCell ref="AG151:AH151"/>
    <mergeCell ref="AI151:AL151"/>
    <mergeCell ref="AG156:AH156"/>
    <mergeCell ref="E187:G187"/>
    <mergeCell ref="E188:G188"/>
    <mergeCell ref="E186:G186"/>
    <mergeCell ref="R94:AA94"/>
    <mergeCell ref="AE94:AM94"/>
    <mergeCell ref="O85:Q85"/>
    <mergeCell ref="F86:N86"/>
    <mergeCell ref="O86:Q86"/>
    <mergeCell ref="F87:N87"/>
    <mergeCell ref="O87:Q87"/>
    <mergeCell ref="F88:N88"/>
    <mergeCell ref="O88:Q88"/>
    <mergeCell ref="O89:Q89"/>
    <mergeCell ref="AG152:AH152"/>
    <mergeCell ref="AI152:AL152"/>
    <mergeCell ref="C119:G119"/>
    <mergeCell ref="C121:G121"/>
    <mergeCell ref="C123:G123"/>
    <mergeCell ref="AG149:AH149"/>
    <mergeCell ref="AI149:AL149"/>
    <mergeCell ref="F89:N89"/>
    <mergeCell ref="E185:G185"/>
    <mergeCell ref="E184:G184"/>
    <mergeCell ref="AT76:AU81"/>
    <mergeCell ref="C77:E82"/>
    <mergeCell ref="F77:Q82"/>
    <mergeCell ref="R77:Z82"/>
    <mergeCell ref="AN82:AS86"/>
    <mergeCell ref="AT82:AU86"/>
    <mergeCell ref="C83:E89"/>
    <mergeCell ref="F83:N83"/>
    <mergeCell ref="O83:Q83"/>
    <mergeCell ref="R83:W89"/>
    <mergeCell ref="C76:E76"/>
    <mergeCell ref="F76:Q76"/>
    <mergeCell ref="R76:Z76"/>
    <mergeCell ref="AB76:AD86"/>
    <mergeCell ref="AE76:AM86"/>
    <mergeCell ref="AN76:AS81"/>
    <mergeCell ref="X83:Z89"/>
    <mergeCell ref="F84:N84"/>
    <mergeCell ref="O84:Q84"/>
    <mergeCell ref="F85:N85"/>
    <mergeCell ref="C75:E75"/>
    <mergeCell ref="F75:Q75"/>
    <mergeCell ref="R75:Z75"/>
    <mergeCell ref="AB75:AD75"/>
    <mergeCell ref="AE75:AM75"/>
    <mergeCell ref="AN75:AU75"/>
    <mergeCell ref="C74:E74"/>
    <mergeCell ref="F74:Q74"/>
    <mergeCell ref="R74:Z74"/>
    <mergeCell ref="AB74:AD74"/>
    <mergeCell ref="AE74:AM74"/>
    <mergeCell ref="AN74:AU74"/>
    <mergeCell ref="AN72:AU72"/>
    <mergeCell ref="C73:E73"/>
    <mergeCell ref="F73:Q73"/>
    <mergeCell ref="R73:Z73"/>
    <mergeCell ref="AB73:AD73"/>
    <mergeCell ref="AE73:AM73"/>
    <mergeCell ref="AN73:AU73"/>
    <mergeCell ref="C72:E72"/>
    <mergeCell ref="F72:Q72"/>
    <mergeCell ref="R72:Z72"/>
    <mergeCell ref="AB72:AD72"/>
    <mergeCell ref="AE72:AM72"/>
    <mergeCell ref="F65:I65"/>
    <mergeCell ref="J65:P65"/>
    <mergeCell ref="Q65:U65"/>
    <mergeCell ref="F66:I66"/>
    <mergeCell ref="J66:P66"/>
    <mergeCell ref="Q66:U66"/>
    <mergeCell ref="C62:E66"/>
    <mergeCell ref="F62:I62"/>
    <mergeCell ref="J62:P62"/>
    <mergeCell ref="Q62:U62"/>
    <mergeCell ref="F63:I63"/>
    <mergeCell ref="J63:P63"/>
    <mergeCell ref="Q63:U63"/>
    <mergeCell ref="F64:I64"/>
    <mergeCell ref="J64:P64"/>
    <mergeCell ref="Q64:U64"/>
    <mergeCell ref="C60:E61"/>
    <mergeCell ref="F60:I60"/>
    <mergeCell ref="J60:P60"/>
    <mergeCell ref="Q60:U60"/>
    <mergeCell ref="F61:I61"/>
    <mergeCell ref="J61:P61"/>
    <mergeCell ref="Q61:U61"/>
    <mergeCell ref="F58:I58"/>
    <mergeCell ref="J58:P58"/>
    <mergeCell ref="Q58:U58"/>
    <mergeCell ref="F59:I59"/>
    <mergeCell ref="J59:P59"/>
    <mergeCell ref="Q59:U59"/>
    <mergeCell ref="Q55:U55"/>
    <mergeCell ref="F56:I56"/>
    <mergeCell ref="J56:P56"/>
    <mergeCell ref="Q56:U56"/>
    <mergeCell ref="F57:I57"/>
    <mergeCell ref="J57:P57"/>
    <mergeCell ref="Q57:U57"/>
    <mergeCell ref="X49:Z49"/>
    <mergeCell ref="C53:F53"/>
    <mergeCell ref="C54:E59"/>
    <mergeCell ref="F54:I54"/>
    <mergeCell ref="J54:P54"/>
    <mergeCell ref="Q54:U54"/>
    <mergeCell ref="F55:I55"/>
    <mergeCell ref="J55:P55"/>
    <mergeCell ref="C49:F49"/>
    <mergeCell ref="C24:P27"/>
    <mergeCell ref="C20:E20"/>
    <mergeCell ref="C22:E22"/>
    <mergeCell ref="C32:E32"/>
    <mergeCell ref="X32:AB32"/>
    <mergeCell ref="N3:P3"/>
    <mergeCell ref="R3:T3"/>
    <mergeCell ref="V3:X3"/>
    <mergeCell ref="Z3:AB3"/>
    <mergeCell ref="C8:L13"/>
    <mergeCell ref="N8:W13"/>
    <mergeCell ref="Y8:AH13"/>
    <mergeCell ref="AD3:AF3"/>
    <mergeCell ref="AH3:AJ3"/>
    <mergeCell ref="Z2:AB2"/>
    <mergeCell ref="AD2:AF2"/>
    <mergeCell ref="AH2:AJ2"/>
    <mergeCell ref="B3:D3"/>
    <mergeCell ref="F3:H3"/>
    <mergeCell ref="J3:L3"/>
    <mergeCell ref="B2:D2"/>
    <mergeCell ref="F2:H2"/>
    <mergeCell ref="J2:L2"/>
    <mergeCell ref="N2:P2"/>
    <mergeCell ref="R2:T2"/>
    <mergeCell ref="V2:X2"/>
  </mergeCells>
  <phoneticPr fontId="8"/>
  <hyperlinks>
    <hyperlink ref="F2:H2" location="参考!B17" display="メールアドレス" xr:uid="{FA20CD4C-84CE-4B59-B584-D310ACE27582}"/>
    <hyperlink ref="J2:L2" location="参考!B31" display="お支払い" xr:uid="{9A0A20EC-4450-4CBA-A49D-54182B6E2177}"/>
    <hyperlink ref="N2:P2" location="参考!B48" display="祝札" xr:uid="{10F5D9D6-C79A-42F6-8E15-91D386BBD4C6}"/>
    <hyperlink ref="R2:T2" location="参考!B70" display="配送規定" xr:uid="{C2C34843-759D-4F5E-86B9-4DDA9C09F7C1}"/>
    <hyperlink ref="V2:X2" location="参考!B93" display="伝票" xr:uid="{10FC2A19-6A0E-4E54-BD78-B10684D84D6D}"/>
    <hyperlink ref="Z2:AB2" location="参考!B117" display="ポイントアプリ" xr:uid="{59EBFCE3-BF75-47A9-866A-60D5860731B3}"/>
    <hyperlink ref="AD2:AF2" location="参考!B145" display="お届けの流れ" xr:uid="{2CB3EE4F-6848-49DF-BC50-3D04CCD0A5E5}"/>
    <hyperlink ref="AH2:AJ2" location="参考!B163" display="お供え花" xr:uid="{67922675-189E-4039-90D8-27CD80D2B48A}"/>
    <hyperlink ref="AL2:AN2" location="参考!B183" display="変更履歴" xr:uid="{06069FD9-B573-47C5-8DA9-02D2336AE960}"/>
    <hyperlink ref="B2:D2" location="参考!B6" display="メッセージカード" xr:uid="{456280C9-BE8F-4EFA-BC13-70624221C138}"/>
  </hyperlinks>
  <printOptions horizontalCentered="1"/>
  <pageMargins left="0.23622047244094491" right="0.23622047244094491" top="0.55118110236220474" bottom="0.35433070866141736" header="0.31496062992125984" footer="0.31496062992125984"/>
  <pageSetup paperSize="9" scale="65" orientation="landscape" horizontalDpi="4294967293"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R15"/>
  <sheetViews>
    <sheetView workbookViewId="0">
      <selection activeCell="BK16" sqref="BK16"/>
    </sheetView>
  </sheetViews>
  <sheetFormatPr defaultRowHeight="13.5"/>
  <cols>
    <col min="1" max="1" width="4.25" customWidth="1"/>
    <col min="2" max="2" width="4.5" customWidth="1"/>
    <col min="3" max="3" width="4.25" customWidth="1"/>
    <col min="4" max="6" width="7.625" customWidth="1"/>
    <col min="7" max="7" width="9.875" customWidth="1"/>
    <col min="8" max="8" width="7.125" customWidth="1"/>
    <col min="9" max="9" width="6.5" customWidth="1"/>
    <col min="10" max="18" width="5.25" customWidth="1"/>
    <col min="19" max="21" width="9.75" customWidth="1"/>
    <col min="22" max="22" width="3.5" customWidth="1"/>
    <col min="23" max="23" width="15.625" customWidth="1"/>
    <col min="24" max="26" width="9" customWidth="1"/>
    <col min="27" max="27" width="10.25" customWidth="1"/>
    <col min="28" max="28" width="10.5" customWidth="1"/>
    <col min="29" max="31" width="9.5" customWidth="1"/>
    <col min="32" max="35" width="9" customWidth="1"/>
    <col min="36" max="36" width="16.25" customWidth="1"/>
    <col min="37" max="40" width="9" customWidth="1"/>
    <col min="41" max="44" width="9.875" customWidth="1"/>
    <col min="45" max="45" width="14" customWidth="1"/>
    <col min="46" max="46" width="8.875" customWidth="1"/>
    <col min="47" max="47" width="10.5" customWidth="1"/>
    <col min="48" max="48" width="7.875" customWidth="1"/>
    <col min="49" max="49" width="9.125" customWidth="1"/>
    <col min="50" max="50" width="10" customWidth="1"/>
    <col min="51" max="52" width="9" customWidth="1"/>
    <col min="53" max="66" width="7.75" customWidth="1"/>
    <col min="67" max="67" width="7.625" customWidth="1"/>
    <col min="68" max="87" width="7.375" customWidth="1"/>
  </cols>
  <sheetData>
    <row r="1" spans="1:148" s="2" customFormat="1" ht="19.5" customHeight="1">
      <c r="A1" s="256"/>
      <c r="B1" s="257"/>
      <c r="C1" s="257"/>
      <c r="D1" s="258"/>
      <c r="E1" s="259"/>
      <c r="F1" s="260"/>
      <c r="G1" s="261"/>
      <c r="H1" s="262"/>
      <c r="I1" s="263"/>
      <c r="J1" s="264"/>
      <c r="K1" s="264"/>
      <c r="L1" s="265"/>
      <c r="M1" s="266"/>
      <c r="N1" s="265"/>
      <c r="O1" s="265"/>
      <c r="P1" s="265"/>
      <c r="Q1" s="265"/>
      <c r="R1" s="267"/>
      <c r="S1" s="268" t="s">
        <v>1608</v>
      </c>
      <c r="T1" s="269" t="s">
        <v>1608</v>
      </c>
      <c r="U1" s="270" t="s">
        <v>1609</v>
      </c>
      <c r="V1" s="271"/>
      <c r="W1" s="272" t="s">
        <v>1610</v>
      </c>
      <c r="X1" s="273"/>
      <c r="Y1" s="273"/>
      <c r="Z1" s="273"/>
      <c r="AA1" s="273"/>
      <c r="AB1" s="273"/>
      <c r="AC1" s="848" t="s">
        <v>1611</v>
      </c>
      <c r="AD1" s="849"/>
      <c r="AE1" s="849"/>
      <c r="AF1" s="849"/>
      <c r="AG1" s="848" t="s">
        <v>1612</v>
      </c>
      <c r="AH1" s="849"/>
      <c r="AI1" s="274" t="s">
        <v>1613</v>
      </c>
      <c r="AJ1" s="850" t="s">
        <v>1614</v>
      </c>
      <c r="AK1" s="851"/>
      <c r="AL1" s="852"/>
      <c r="AM1" s="853" t="s">
        <v>1615</v>
      </c>
      <c r="AN1" s="854"/>
      <c r="AO1" s="854"/>
      <c r="AP1" s="854"/>
      <c r="AQ1" s="854"/>
      <c r="AR1" s="275"/>
      <c r="AS1" s="276" t="s">
        <v>1616</v>
      </c>
      <c r="AT1" s="277"/>
      <c r="AU1" s="277"/>
      <c r="AV1" s="277"/>
      <c r="AW1" s="277"/>
      <c r="AX1" s="277"/>
      <c r="AY1" s="278"/>
      <c r="AZ1" s="277"/>
      <c r="BA1" s="279"/>
      <c r="BB1" s="279"/>
      <c r="BC1" s="279"/>
      <c r="BD1" s="280"/>
      <c r="BE1" s="845" t="s">
        <v>1617</v>
      </c>
      <c r="BF1" s="847"/>
      <c r="BG1" s="845" t="s">
        <v>1618</v>
      </c>
      <c r="BH1" s="846"/>
      <c r="BI1" s="846"/>
      <c r="BJ1" s="847"/>
      <c r="BK1" s="282"/>
      <c r="BL1" s="281" t="s">
        <v>1619</v>
      </c>
      <c r="BM1" s="856" t="s">
        <v>1620</v>
      </c>
      <c r="BN1" s="857"/>
      <c r="BO1" s="857"/>
      <c r="BP1" s="857"/>
      <c r="BQ1" s="856" t="s">
        <v>19</v>
      </c>
      <c r="BR1" s="857"/>
      <c r="BS1" s="857"/>
      <c r="BT1" s="858"/>
      <c r="BU1" s="857" t="s">
        <v>20</v>
      </c>
      <c r="BV1" s="857"/>
      <c r="BW1" s="857"/>
      <c r="BX1" s="857"/>
      <c r="BY1" s="859" t="s">
        <v>1621</v>
      </c>
      <c r="BZ1" s="860"/>
      <c r="CA1" s="861" t="s">
        <v>1622</v>
      </c>
      <c r="CB1" s="862"/>
      <c r="CC1" s="283" t="s">
        <v>1623</v>
      </c>
      <c r="CD1" s="863" t="s">
        <v>1624</v>
      </c>
      <c r="CE1" s="864"/>
      <c r="CF1" s="865"/>
      <c r="CG1" s="284"/>
      <c r="CH1" s="285"/>
      <c r="CI1" s="286"/>
      <c r="CJ1" s="287"/>
      <c r="CK1" s="287"/>
      <c r="CL1" s="288">
        <v>2014</v>
      </c>
      <c r="CM1" s="289">
        <v>2015</v>
      </c>
      <c r="CN1" s="290">
        <v>2016</v>
      </c>
      <c r="CO1" s="291">
        <v>2017</v>
      </c>
      <c r="CP1" s="292">
        <v>2018</v>
      </c>
      <c r="CQ1" s="293">
        <v>2019</v>
      </c>
      <c r="CR1" s="294">
        <v>2020</v>
      </c>
      <c r="CS1" s="295">
        <v>2021</v>
      </c>
      <c r="CT1" s="296">
        <v>2022</v>
      </c>
      <c r="CU1" s="297">
        <v>2023</v>
      </c>
      <c r="CV1" s="298">
        <v>2024</v>
      </c>
      <c r="CW1" s="289"/>
      <c r="CX1" s="289"/>
      <c r="CY1" s="289"/>
      <c r="CZ1" s="289"/>
      <c r="DA1" s="289"/>
      <c r="DB1" s="289"/>
      <c r="DC1" s="289"/>
      <c r="DD1" s="289"/>
      <c r="DE1" s="289"/>
      <c r="DF1" s="289"/>
      <c r="DG1" s="289"/>
      <c r="DH1" s="289"/>
      <c r="DI1" s="289"/>
      <c r="DJ1" s="289"/>
      <c r="DK1" s="289"/>
      <c r="DL1" s="289"/>
      <c r="DM1" s="289"/>
      <c r="DN1" s="289"/>
      <c r="DO1" s="289"/>
      <c r="DP1" s="289"/>
      <c r="DQ1" s="289"/>
      <c r="DR1" s="289"/>
      <c r="DS1" s="289"/>
      <c r="DT1" s="289"/>
      <c r="DU1" s="289"/>
      <c r="DV1" s="289"/>
      <c r="DW1" s="289"/>
      <c r="DX1" s="289"/>
      <c r="DY1" s="289"/>
      <c r="DZ1" s="299">
        <v>2016</v>
      </c>
      <c r="EA1" s="299">
        <v>2017</v>
      </c>
      <c r="EB1" s="299">
        <v>2018</v>
      </c>
      <c r="EC1" s="299"/>
      <c r="ED1" s="299">
        <v>2017</v>
      </c>
      <c r="EE1" s="299">
        <v>2018</v>
      </c>
      <c r="EF1" s="300"/>
      <c r="EG1" s="300"/>
      <c r="EH1" s="855" t="s">
        <v>1625</v>
      </c>
      <c r="EI1" s="855"/>
      <c r="EJ1" s="301" t="s">
        <v>1626</v>
      </c>
      <c r="EK1" s="301" t="s">
        <v>1627</v>
      </c>
      <c r="EL1" s="301" t="s">
        <v>1628</v>
      </c>
      <c r="EM1" s="301" t="s">
        <v>1629</v>
      </c>
      <c r="EN1" s="301" t="s">
        <v>1630</v>
      </c>
      <c r="EO1" s="301" t="s">
        <v>1631</v>
      </c>
      <c r="EP1" s="301" t="s">
        <v>1632</v>
      </c>
      <c r="EQ1" s="301" t="s">
        <v>1633</v>
      </c>
      <c r="ER1" s="301" t="s">
        <v>1634</v>
      </c>
    </row>
    <row r="2" spans="1:148" s="2" customFormat="1" ht="19.5" customHeight="1">
      <c r="A2" s="11" t="s">
        <v>21</v>
      </c>
      <c r="B2" s="12" t="s">
        <v>22</v>
      </c>
      <c r="C2" s="12" t="s">
        <v>23</v>
      </c>
      <c r="D2" s="13" t="s">
        <v>157</v>
      </c>
      <c r="E2" s="14" t="s">
        <v>24</v>
      </c>
      <c r="F2" s="12" t="s">
        <v>25</v>
      </c>
      <c r="G2" s="15" t="s">
        <v>26</v>
      </c>
      <c r="H2" s="16" t="s">
        <v>27</v>
      </c>
      <c r="I2" s="21" t="s">
        <v>158</v>
      </c>
      <c r="J2" s="22" t="s">
        <v>159</v>
      </c>
      <c r="K2" s="23" t="s">
        <v>160</v>
      </c>
      <c r="L2" s="24" t="s">
        <v>161</v>
      </c>
      <c r="M2" s="24" t="s">
        <v>162</v>
      </c>
      <c r="N2" s="24" t="s">
        <v>163</v>
      </c>
      <c r="O2" s="24" t="s">
        <v>164</v>
      </c>
      <c r="P2" s="25" t="s">
        <v>165</v>
      </c>
      <c r="Q2" s="25" t="s">
        <v>166</v>
      </c>
      <c r="R2" s="26" t="s">
        <v>167</v>
      </c>
      <c r="S2" s="31" t="s">
        <v>28</v>
      </c>
      <c r="T2" s="32" t="s">
        <v>29</v>
      </c>
      <c r="U2" s="33" t="s">
        <v>38</v>
      </c>
      <c r="V2" s="4" t="s">
        <v>168</v>
      </c>
      <c r="W2" s="5" t="s">
        <v>169</v>
      </c>
      <c r="X2" s="6" t="s">
        <v>13</v>
      </c>
      <c r="Y2" s="7" t="s">
        <v>6</v>
      </c>
      <c r="Z2" s="7" t="s">
        <v>30</v>
      </c>
      <c r="AA2" s="7" t="s">
        <v>7</v>
      </c>
      <c r="AB2" s="8" t="s">
        <v>31</v>
      </c>
      <c r="AC2" s="33" t="s">
        <v>243</v>
      </c>
      <c r="AD2" s="33" t="s">
        <v>244</v>
      </c>
      <c r="AE2" s="33" t="s">
        <v>245</v>
      </c>
      <c r="AF2" s="33" t="s">
        <v>246</v>
      </c>
      <c r="AG2" s="33" t="s">
        <v>246</v>
      </c>
      <c r="AH2" s="33" t="s">
        <v>247</v>
      </c>
      <c r="AI2" s="38" t="s">
        <v>32</v>
      </c>
      <c r="AJ2" s="39" t="s">
        <v>153</v>
      </c>
      <c r="AK2" s="40" t="s">
        <v>154</v>
      </c>
      <c r="AL2" s="41" t="s">
        <v>155</v>
      </c>
      <c r="AM2" s="5" t="s">
        <v>5</v>
      </c>
      <c r="AN2" s="5" t="s">
        <v>13</v>
      </c>
      <c r="AO2" s="5" t="s">
        <v>6</v>
      </c>
      <c r="AP2" s="5" t="s">
        <v>3</v>
      </c>
      <c r="AQ2" s="5" t="s">
        <v>7</v>
      </c>
      <c r="AR2" s="5" t="s">
        <v>4</v>
      </c>
      <c r="AS2" s="46" t="s">
        <v>170</v>
      </c>
      <c r="AT2" s="46" t="s">
        <v>13</v>
      </c>
      <c r="AU2" s="46" t="s">
        <v>6</v>
      </c>
      <c r="AV2" s="46" t="s">
        <v>3</v>
      </c>
      <c r="AW2" s="46" t="s">
        <v>7</v>
      </c>
      <c r="AX2" s="46" t="s">
        <v>4</v>
      </c>
      <c r="AY2" s="47"/>
      <c r="AZ2" s="48" t="s">
        <v>0</v>
      </c>
      <c r="BA2" s="255" t="s">
        <v>12</v>
      </c>
      <c r="BB2" s="49" t="s">
        <v>37</v>
      </c>
      <c r="BC2" s="49" t="s">
        <v>1</v>
      </c>
      <c r="BD2" s="49" t="s">
        <v>16</v>
      </c>
      <c r="BE2" s="49" t="s">
        <v>15</v>
      </c>
      <c r="BF2" s="49" t="s">
        <v>17</v>
      </c>
      <c r="BG2" s="49" t="s">
        <v>18</v>
      </c>
      <c r="BH2" s="49" t="s">
        <v>248</v>
      </c>
      <c r="BI2" s="49" t="s">
        <v>249</v>
      </c>
      <c r="BJ2" s="49" t="s">
        <v>39</v>
      </c>
      <c r="BK2" s="49" t="s">
        <v>33</v>
      </c>
      <c r="BL2" s="49" t="s">
        <v>33</v>
      </c>
      <c r="BM2" s="203" t="s">
        <v>34</v>
      </c>
      <c r="BN2" s="204" t="s">
        <v>8</v>
      </c>
      <c r="BO2" s="205" t="s">
        <v>9</v>
      </c>
      <c r="BP2" s="206" t="s">
        <v>10</v>
      </c>
      <c r="BQ2" s="203" t="s">
        <v>19</v>
      </c>
      <c r="BR2" s="204" t="s">
        <v>8</v>
      </c>
      <c r="BS2" s="205" t="s">
        <v>9</v>
      </c>
      <c r="BT2" s="207" t="s">
        <v>10</v>
      </c>
      <c r="BU2" s="208" t="s">
        <v>20</v>
      </c>
      <c r="BV2" s="204" t="s">
        <v>8</v>
      </c>
      <c r="BW2" s="205" t="s">
        <v>9</v>
      </c>
      <c r="BX2" s="206" t="s">
        <v>10</v>
      </c>
      <c r="BY2" s="209" t="s">
        <v>9</v>
      </c>
      <c r="BZ2" s="210" t="s">
        <v>10</v>
      </c>
      <c r="CA2" s="211" t="s">
        <v>9</v>
      </c>
      <c r="CB2" s="212" t="s">
        <v>10</v>
      </c>
      <c r="CC2" s="213" t="s">
        <v>35</v>
      </c>
      <c r="CD2" s="214" t="s">
        <v>36</v>
      </c>
      <c r="CE2" s="215" t="s">
        <v>9</v>
      </c>
      <c r="CF2" s="216" t="s">
        <v>10</v>
      </c>
      <c r="CG2" s="217" t="s">
        <v>35</v>
      </c>
      <c r="CH2" s="218" t="s">
        <v>14</v>
      </c>
      <c r="CI2" s="219" t="s">
        <v>2</v>
      </c>
    </row>
    <row r="3" spans="1:148" s="2" customFormat="1" ht="19.5" customHeight="1">
      <c r="A3" s="3"/>
      <c r="B3" s="17">
        <v>2025</v>
      </c>
      <c r="C3" s="17"/>
      <c r="D3" s="18"/>
      <c r="E3" s="200" t="str">
        <f>オーダーシート!O15</f>
        <v>原則4日前の15時までにご注文ください</v>
      </c>
      <c r="F3" s="17"/>
      <c r="G3" s="52" t="str">
        <f>オーダーシート!O16</f>
        <v>選択してください</v>
      </c>
      <c r="H3" s="20"/>
      <c r="I3" s="27" t="e">
        <f>オーダーシート!AA2</f>
        <v>#VALUE!</v>
      </c>
      <c r="J3" s="28"/>
      <c r="K3" s="28"/>
      <c r="L3" s="28"/>
      <c r="M3" s="29">
        <f>オーダーシート!K87</f>
        <v>0</v>
      </c>
      <c r="N3" s="28"/>
      <c r="O3" s="28"/>
      <c r="P3" s="28"/>
      <c r="Q3" s="28"/>
      <c r="R3" s="30"/>
      <c r="S3" s="34"/>
      <c r="T3" s="35"/>
      <c r="U3" s="36"/>
      <c r="V3" s="9"/>
      <c r="W3" s="10">
        <f>オーダーシート!D4</f>
        <v>0</v>
      </c>
      <c r="X3" s="10">
        <f>オーダーシート!D5</f>
        <v>0</v>
      </c>
      <c r="Y3" s="10">
        <f>オーダーシート!D6</f>
        <v>0</v>
      </c>
      <c r="Z3" s="429">
        <f>オーダーシート!D7</f>
        <v>0</v>
      </c>
      <c r="AA3" s="10">
        <f>オーダーシート!D8</f>
        <v>0</v>
      </c>
      <c r="AB3" s="429">
        <f>オーダーシート!D9</f>
        <v>0</v>
      </c>
      <c r="AC3" s="37">
        <f>オーダーシート!D12</f>
        <v>0</v>
      </c>
      <c r="AD3" s="37">
        <f>オーダーシート!D13</f>
        <v>0</v>
      </c>
      <c r="AE3" s="360">
        <f>オーダーシート!D14</f>
        <v>0</v>
      </c>
      <c r="AF3" s="37">
        <f>オーダーシート!D15</f>
        <v>0</v>
      </c>
      <c r="AG3" s="37">
        <f>オーダーシート!D15</f>
        <v>0</v>
      </c>
      <c r="AH3" s="37" t="e">
        <f>オーダーシート!AA2</f>
        <v>#VALUE!</v>
      </c>
      <c r="AI3" s="42"/>
      <c r="AJ3" s="202">
        <f>オーダーシート!D18</f>
        <v>0</v>
      </c>
      <c r="AK3" s="202">
        <f>オーダーシート!D19</f>
        <v>0</v>
      </c>
      <c r="AL3" s="43">
        <f>オーダーシート!D20</f>
        <v>0</v>
      </c>
      <c r="AM3" s="10"/>
      <c r="AN3" s="10"/>
      <c r="AO3" s="10"/>
      <c r="AP3" s="10"/>
      <c r="AQ3" s="10"/>
      <c r="AR3" s="10"/>
      <c r="AS3" s="44">
        <f>オーダーシート!O4</f>
        <v>0</v>
      </c>
      <c r="AT3" s="44">
        <f>オーダーシート!O5</f>
        <v>0</v>
      </c>
      <c r="AU3" s="44">
        <f>オーダーシート!O6</f>
        <v>0</v>
      </c>
      <c r="AV3" s="430">
        <f>オーダーシート!O7</f>
        <v>0</v>
      </c>
      <c r="AW3" s="44">
        <f>オーダーシート!O8</f>
        <v>0</v>
      </c>
      <c r="AX3" s="430">
        <f>オーダーシート!O9</f>
        <v>0</v>
      </c>
      <c r="AY3" s="45" t="e">
        <f>AZ3</f>
        <v>#VALUE!</v>
      </c>
      <c r="AZ3" s="45" t="e">
        <f>オーダーシート!AA3</f>
        <v>#VALUE!</v>
      </c>
      <c r="BA3" s="37"/>
      <c r="BB3" s="37" t="e">
        <f>オーダーシート!AA8</f>
        <v>#VALUE!</v>
      </c>
      <c r="BC3" s="37" t="e">
        <f>オーダーシート!AA9</f>
        <v>#VALUE!</v>
      </c>
      <c r="BD3" s="37" t="e">
        <f>オーダーシート!AA10</f>
        <v>#VALUE!</v>
      </c>
      <c r="BE3" s="37"/>
      <c r="BF3" s="37" t="e">
        <f>オーダーシート!AA12</f>
        <v>#VALUE!</v>
      </c>
      <c r="BG3" s="37" t="str">
        <f>オーダーシート!AA11</f>
        <v>札不要／0円</v>
      </c>
      <c r="BH3" s="37" t="e">
        <f>オーダーシート!AD20</f>
        <v>#VALUE!</v>
      </c>
      <c r="BI3" s="37" t="e">
        <f>オーダーシート!AD19</f>
        <v>#VALUE!</v>
      </c>
      <c r="BJ3" s="37" t="e">
        <f>オーダーシート!AD21</f>
        <v>#VALUE!</v>
      </c>
      <c r="BK3" s="37">
        <f>オーダーシート!C99</f>
        <v>0</v>
      </c>
      <c r="BL3" s="37"/>
      <c r="BM3" s="17" t="e">
        <f>オーダーシート!AA7</f>
        <v>#VALUE!</v>
      </c>
      <c r="BN3" s="54" t="e">
        <f>オーダーシート!L35</f>
        <v>#VALUE!</v>
      </c>
      <c r="BO3" s="17">
        <v>1</v>
      </c>
      <c r="BP3" s="17" t="e">
        <f>BN3*BO3</f>
        <v>#VALUE!</v>
      </c>
      <c r="BQ3" s="17"/>
      <c r="BR3" s="17"/>
      <c r="BS3" s="17"/>
      <c r="BT3" s="17"/>
      <c r="BU3" s="17"/>
      <c r="BV3" s="17"/>
      <c r="BW3" s="17"/>
      <c r="BX3" s="17"/>
      <c r="BY3" s="42">
        <v>1</v>
      </c>
      <c r="BZ3" s="55" t="e">
        <f>オーダーシート!L36</f>
        <v>#VALUE!</v>
      </c>
      <c r="CA3" s="17"/>
      <c r="CB3" s="17"/>
      <c r="CC3" s="17"/>
      <c r="CD3" s="55" t="e">
        <f>オーダーシート!L37</f>
        <v>#N/A</v>
      </c>
      <c r="CE3" s="42">
        <v>1</v>
      </c>
      <c r="CF3" s="42"/>
      <c r="CG3" s="17"/>
      <c r="CH3" s="17"/>
      <c r="CI3" s="17"/>
    </row>
    <row r="4" spans="1:148" ht="9.75" customHeight="1"/>
    <row r="5" spans="1:148" ht="21" customHeight="1">
      <c r="G5" s="201"/>
      <c r="W5" s="33" t="s">
        <v>243</v>
      </c>
      <c r="X5" s="33" t="s">
        <v>244</v>
      </c>
      <c r="Y5" s="33" t="s">
        <v>245</v>
      </c>
      <c r="Z5" s="33" t="s">
        <v>246</v>
      </c>
    </row>
    <row r="6" spans="1:148" ht="21" customHeight="1">
      <c r="W6" s="37">
        <f>AC3</f>
        <v>0</v>
      </c>
      <c r="X6" s="37">
        <f>AD3</f>
        <v>0</v>
      </c>
      <c r="Y6" s="360">
        <f>AE3</f>
        <v>0</v>
      </c>
      <c r="Z6" s="37">
        <f>AG3</f>
        <v>0</v>
      </c>
    </row>
    <row r="7" spans="1:148" ht="9" customHeight="1"/>
    <row r="8" spans="1:148" ht="20.25" customHeight="1">
      <c r="W8" s="46" t="s">
        <v>170</v>
      </c>
      <c r="X8" s="46" t="s">
        <v>13</v>
      </c>
      <c r="Y8" s="46" t="s">
        <v>6</v>
      </c>
      <c r="Z8" s="46" t="s">
        <v>3</v>
      </c>
      <c r="AA8" s="46" t="s">
        <v>7</v>
      </c>
      <c r="AB8" s="46" t="s">
        <v>4</v>
      </c>
      <c r="AC8" s="46"/>
      <c r="AD8" s="46" t="s">
        <v>0</v>
      </c>
    </row>
    <row r="9" spans="1:148" ht="20.25" customHeight="1">
      <c r="W9" s="44">
        <f>AS3</f>
        <v>0</v>
      </c>
      <c r="X9" s="44">
        <f t="shared" ref="X9:AB9" si="0">AT3</f>
        <v>0</v>
      </c>
      <c r="Y9" s="44">
        <f t="shared" si="0"/>
        <v>0</v>
      </c>
      <c r="Z9" s="44">
        <f t="shared" si="0"/>
        <v>0</v>
      </c>
      <c r="AA9" s="44">
        <f t="shared" si="0"/>
        <v>0</v>
      </c>
      <c r="AB9" s="44">
        <f t="shared" si="0"/>
        <v>0</v>
      </c>
      <c r="AC9" s="53" t="e">
        <f>AD9</f>
        <v>#VALUE!</v>
      </c>
      <c r="AD9" s="53" t="e">
        <f>AZ3</f>
        <v>#VALUE!</v>
      </c>
    </row>
    <row r="10" spans="1:148" ht="9.75" customHeight="1"/>
    <row r="11" spans="1:148" ht="21" customHeight="1">
      <c r="W11" s="49" t="s">
        <v>12</v>
      </c>
      <c r="X11" s="49" t="s">
        <v>37</v>
      </c>
      <c r="Y11" s="49" t="s">
        <v>1</v>
      </c>
      <c r="Z11" s="49" t="s">
        <v>16</v>
      </c>
      <c r="AA11" s="49" t="s">
        <v>15</v>
      </c>
      <c r="AB11" s="49" t="s">
        <v>17</v>
      </c>
      <c r="AC11" s="49" t="s">
        <v>18</v>
      </c>
      <c r="AD11" s="49" t="s">
        <v>172</v>
      </c>
      <c r="AE11" s="49" t="s">
        <v>173</v>
      </c>
      <c r="AF11" s="49" t="s">
        <v>174</v>
      </c>
      <c r="AG11" s="50" t="s">
        <v>33</v>
      </c>
      <c r="AH11" s="50" t="s">
        <v>33</v>
      </c>
    </row>
    <row r="12" spans="1:148" ht="21" customHeight="1">
      <c r="W12" s="37"/>
      <c r="X12" s="37" t="e">
        <f>BB3</f>
        <v>#VALUE!</v>
      </c>
      <c r="Y12" s="37" t="e">
        <f>BC3</f>
        <v>#VALUE!</v>
      </c>
      <c r="Z12" s="37" t="e">
        <f>BD3</f>
        <v>#VALUE!</v>
      </c>
      <c r="AA12" s="37"/>
      <c r="AB12" s="37" t="e">
        <f>BF3</f>
        <v>#VALUE!</v>
      </c>
      <c r="AC12" s="37" t="str">
        <f>BG3</f>
        <v>札不要／0円</v>
      </c>
      <c r="AD12" s="37" t="e">
        <f>BH3</f>
        <v>#VALUE!</v>
      </c>
      <c r="AE12" s="37" t="e">
        <f>BI3</f>
        <v>#VALUE!</v>
      </c>
      <c r="AF12" s="37" t="e">
        <f>BJ3</f>
        <v>#VALUE!</v>
      </c>
      <c r="AG12" s="37"/>
      <c r="AH12" s="37"/>
    </row>
    <row r="13" spans="1:148" ht="21">
      <c r="A13" s="61" t="s">
        <v>426</v>
      </c>
    </row>
    <row r="14" spans="1:148" s="2" customFormat="1" ht="19.5" customHeight="1">
      <c r="A14" s="11" t="s">
        <v>21</v>
      </c>
      <c r="B14" s="12" t="s">
        <v>22</v>
      </c>
      <c r="C14" s="12" t="s">
        <v>23</v>
      </c>
      <c r="D14" s="13" t="s">
        <v>157</v>
      </c>
      <c r="E14" s="14" t="s">
        <v>24</v>
      </c>
      <c r="F14" s="12" t="s">
        <v>25</v>
      </c>
      <c r="G14" s="15" t="s">
        <v>26</v>
      </c>
      <c r="H14" s="16" t="s">
        <v>27</v>
      </c>
      <c r="I14" s="21" t="s">
        <v>158</v>
      </c>
      <c r="J14" s="22" t="s">
        <v>159</v>
      </c>
      <c r="K14" s="23" t="s">
        <v>160</v>
      </c>
      <c r="L14" s="24" t="s">
        <v>161</v>
      </c>
      <c r="M14" s="24" t="s">
        <v>162</v>
      </c>
      <c r="N14" s="24" t="s">
        <v>163</v>
      </c>
      <c r="O14" s="24" t="s">
        <v>164</v>
      </c>
      <c r="P14" s="25" t="s">
        <v>165</v>
      </c>
      <c r="Q14" s="25" t="s">
        <v>166</v>
      </c>
      <c r="R14" s="26" t="s">
        <v>167</v>
      </c>
      <c r="S14" s="31" t="s">
        <v>28</v>
      </c>
      <c r="T14" s="32" t="s">
        <v>29</v>
      </c>
      <c r="U14" s="33" t="s">
        <v>38</v>
      </c>
      <c r="V14" s="4" t="s">
        <v>168</v>
      </c>
      <c r="W14" s="5" t="s">
        <v>169</v>
      </c>
      <c r="X14" s="6" t="s">
        <v>13</v>
      </c>
      <c r="Y14" s="7" t="s">
        <v>6</v>
      </c>
      <c r="Z14" s="7" t="s">
        <v>30</v>
      </c>
      <c r="AA14" s="7" t="s">
        <v>7</v>
      </c>
      <c r="AB14" s="8" t="s">
        <v>31</v>
      </c>
      <c r="AC14" s="33" t="s">
        <v>243</v>
      </c>
      <c r="AD14" s="33" t="s">
        <v>244</v>
      </c>
      <c r="AE14" s="33" t="s">
        <v>245</v>
      </c>
      <c r="AF14" s="33" t="s">
        <v>246</v>
      </c>
      <c r="AG14" s="33" t="s">
        <v>246</v>
      </c>
      <c r="AH14" s="33" t="s">
        <v>247</v>
      </c>
      <c r="AI14" s="38" t="s">
        <v>32</v>
      </c>
      <c r="AJ14" s="39" t="s">
        <v>153</v>
      </c>
      <c r="AK14" s="40" t="s">
        <v>154</v>
      </c>
      <c r="AL14" s="41" t="s">
        <v>155</v>
      </c>
      <c r="AM14" s="5" t="s">
        <v>5</v>
      </c>
      <c r="AN14" s="5" t="s">
        <v>13</v>
      </c>
      <c r="AO14" s="5" t="s">
        <v>6</v>
      </c>
      <c r="AP14" s="5" t="s">
        <v>3</v>
      </c>
      <c r="AQ14" s="5" t="s">
        <v>7</v>
      </c>
      <c r="AR14" s="5" t="s">
        <v>4</v>
      </c>
      <c r="AS14" s="46" t="s">
        <v>170</v>
      </c>
      <c r="AT14" s="46" t="s">
        <v>13</v>
      </c>
      <c r="AU14" s="46" t="s">
        <v>6</v>
      </c>
      <c r="AV14" s="46" t="s">
        <v>3</v>
      </c>
      <c r="AW14" s="46" t="s">
        <v>7</v>
      </c>
      <c r="AX14" s="46" t="s">
        <v>4</v>
      </c>
      <c r="AY14" s="47" t="s">
        <v>171</v>
      </c>
      <c r="AZ14" s="48" t="s">
        <v>0</v>
      </c>
      <c r="BA14" s="255" t="s">
        <v>12</v>
      </c>
      <c r="BB14" s="49" t="s">
        <v>37</v>
      </c>
      <c r="BC14" s="49" t="s">
        <v>1</v>
      </c>
      <c r="BD14" s="49" t="s">
        <v>16</v>
      </c>
      <c r="BE14" s="49" t="s">
        <v>15</v>
      </c>
      <c r="BF14" s="49" t="s">
        <v>17</v>
      </c>
      <c r="BG14" s="49" t="s">
        <v>18</v>
      </c>
      <c r="BH14" s="49" t="s">
        <v>248</v>
      </c>
      <c r="BI14" s="49" t="s">
        <v>249</v>
      </c>
      <c r="BJ14" s="49" t="s">
        <v>39</v>
      </c>
      <c r="BK14" s="49" t="s">
        <v>33</v>
      </c>
      <c r="BL14" s="49" t="s">
        <v>33</v>
      </c>
      <c r="BM14" s="12" t="s">
        <v>34</v>
      </c>
      <c r="BN14" s="12" t="s">
        <v>8</v>
      </c>
      <c r="BO14" s="12" t="s">
        <v>9</v>
      </c>
      <c r="BP14" s="12" t="s">
        <v>10</v>
      </c>
      <c r="BQ14" s="12" t="s">
        <v>19</v>
      </c>
      <c r="BR14" s="12" t="s">
        <v>8</v>
      </c>
      <c r="BS14" s="12" t="s">
        <v>9</v>
      </c>
      <c r="BT14" s="12" t="s">
        <v>10</v>
      </c>
      <c r="BU14" s="12" t="s">
        <v>20</v>
      </c>
      <c r="BV14" s="12" t="s">
        <v>8</v>
      </c>
      <c r="BW14" s="12" t="s">
        <v>9</v>
      </c>
      <c r="BX14" s="12" t="s">
        <v>10</v>
      </c>
      <c r="BY14" s="38" t="s">
        <v>9</v>
      </c>
      <c r="BZ14" s="38" t="s">
        <v>10</v>
      </c>
      <c r="CA14" s="12" t="s">
        <v>9</v>
      </c>
      <c r="CB14" s="12" t="s">
        <v>10</v>
      </c>
      <c r="CC14" s="12" t="s">
        <v>35</v>
      </c>
      <c r="CD14" s="38" t="s">
        <v>36</v>
      </c>
      <c r="CE14" s="38" t="s">
        <v>9</v>
      </c>
      <c r="CF14" s="38" t="s">
        <v>10</v>
      </c>
      <c r="CG14" s="12" t="s">
        <v>35</v>
      </c>
      <c r="CH14" s="12" t="s">
        <v>14</v>
      </c>
      <c r="CI14" s="12" t="s">
        <v>2</v>
      </c>
    </row>
    <row r="15" spans="1:148" s="2" customFormat="1" ht="19.5" customHeight="1">
      <c r="A15" s="3"/>
      <c r="B15" s="17">
        <v>2025</v>
      </c>
      <c r="C15" s="17"/>
      <c r="D15" s="18"/>
      <c r="E15" s="19" t="str">
        <f>胡蝶蘭オーダーシート!N15</f>
        <v>原則4日前の15時までにご注文ください</v>
      </c>
      <c r="F15" s="17"/>
      <c r="G15" s="52" t="str">
        <f>胡蝶蘭オーダーシート!N16</f>
        <v>選択してください</v>
      </c>
      <c r="H15" s="20"/>
      <c r="I15" s="27" t="e">
        <f>胡蝶蘭オーダーシート!Z2</f>
        <v>#VALUE!</v>
      </c>
      <c r="J15" s="28"/>
      <c r="K15" s="28"/>
      <c r="L15" s="28"/>
      <c r="M15" s="29">
        <f>胡蝶蘭オーダーシート!N81</f>
        <v>0</v>
      </c>
      <c r="N15" s="28"/>
      <c r="O15" s="28"/>
      <c r="P15" s="28"/>
      <c r="Q15" s="28"/>
      <c r="R15" s="30"/>
      <c r="S15" s="34" t="e">
        <f>胡蝶蘭オーダーシート!Z7</f>
        <v>#VALUE!</v>
      </c>
      <c r="T15" s="35"/>
      <c r="U15" s="36"/>
      <c r="V15" s="9"/>
      <c r="W15" s="10">
        <f>胡蝶蘭オーダーシート!D4</f>
        <v>0</v>
      </c>
      <c r="X15" s="10">
        <f>胡蝶蘭オーダーシート!D5</f>
        <v>0</v>
      </c>
      <c r="Y15" s="10">
        <f>胡蝶蘭オーダーシート!D6</f>
        <v>0</v>
      </c>
      <c r="Z15" s="10">
        <f>胡蝶蘭オーダーシート!D7</f>
        <v>0</v>
      </c>
      <c r="AA15" s="10">
        <f>胡蝶蘭オーダーシート!D8</f>
        <v>0</v>
      </c>
      <c r="AB15" s="10">
        <f>胡蝶蘭オーダーシート!D9</f>
        <v>0</v>
      </c>
      <c r="AC15" s="37">
        <f>胡蝶蘭オーダーシート!D12</f>
        <v>0</v>
      </c>
      <c r="AD15" s="37">
        <f>胡蝶蘭オーダーシート!D13</f>
        <v>0</v>
      </c>
      <c r="AE15" s="37">
        <f>胡蝶蘭オーダーシート!D14</f>
        <v>0</v>
      </c>
      <c r="AF15" s="37">
        <f>胡蝶蘭オーダーシート!D15</f>
        <v>0</v>
      </c>
      <c r="AG15" s="37" t="e">
        <f>胡蝶蘭オーダーシート!Z3</f>
        <v>#VALUE!</v>
      </c>
      <c r="AH15" s="37" t="e">
        <f>胡蝶蘭オーダーシート!Z2</f>
        <v>#VALUE!</v>
      </c>
      <c r="AI15" s="42"/>
      <c r="AJ15" s="202" t="s">
        <v>1771</v>
      </c>
      <c r="AK15" s="202">
        <f>胡蝶蘭オーダーシート!D19</f>
        <v>0</v>
      </c>
      <c r="AL15" s="43">
        <f>胡蝶蘭オーダーシート!D20</f>
        <v>0</v>
      </c>
      <c r="AM15" s="10"/>
      <c r="AN15" s="10"/>
      <c r="AO15" s="10"/>
      <c r="AP15" s="10"/>
      <c r="AQ15" s="10"/>
      <c r="AR15" s="10"/>
      <c r="AS15" s="44">
        <f>胡蝶蘭オーダーシート!N4</f>
        <v>0</v>
      </c>
      <c r="AT15" s="44">
        <f>胡蝶蘭オーダーシート!N5</f>
        <v>0</v>
      </c>
      <c r="AU15" s="44">
        <f>胡蝶蘭オーダーシート!N6</f>
        <v>0</v>
      </c>
      <c r="AV15" s="430">
        <f>胡蝶蘭オーダーシート!N7</f>
        <v>0</v>
      </c>
      <c r="AW15" s="44">
        <f>胡蝶蘭オーダーシート!N8</f>
        <v>0</v>
      </c>
      <c r="AX15" s="430">
        <f>胡蝶蘭オーダーシート!N9</f>
        <v>0</v>
      </c>
      <c r="AY15" s="45" t="e">
        <f>AZ15</f>
        <v>#VALUE!</v>
      </c>
      <c r="AZ15" s="45" t="e">
        <f>胡蝶蘭オーダーシート!Z4</f>
        <v>#VALUE!</v>
      </c>
      <c r="BA15" s="37"/>
      <c r="BB15" s="37"/>
      <c r="BC15" s="37"/>
      <c r="BD15" s="37" t="e">
        <f>胡蝶蘭オーダーシート!Z5</f>
        <v>#VALUE!</v>
      </c>
      <c r="BE15" s="37"/>
      <c r="BF15" s="37" t="e">
        <f>胡蝶蘭オーダーシート!Z11</f>
        <v>#VALUE!</v>
      </c>
      <c r="BG15" s="37"/>
      <c r="BH15" s="37" t="e">
        <f>胡蝶蘭オーダーシート!Z9</f>
        <v>#VALUE!</v>
      </c>
      <c r="BI15" s="37" t="e">
        <f>胡蝶蘭オーダーシート!Z8</f>
        <v>#VALUE!</v>
      </c>
      <c r="BJ15" s="37" t="e">
        <f>胡蝶蘭オーダーシート!Z10</f>
        <v>#VALUE!</v>
      </c>
      <c r="BK15" s="37">
        <f>胡蝶蘭オーダーシート!C93</f>
        <v>0</v>
      </c>
      <c r="BL15" s="37"/>
      <c r="BM15" s="17" t="e">
        <f>胡蝶蘭オーダーシート!Z6</f>
        <v>#VALUE!</v>
      </c>
      <c r="BN15" s="54" t="e">
        <f>胡蝶蘭オーダーシート!M65</f>
        <v>#VALUE!</v>
      </c>
      <c r="BO15" s="17">
        <v>1</v>
      </c>
      <c r="BP15" s="17" t="e">
        <f>BN15*BO15</f>
        <v>#VALUE!</v>
      </c>
      <c r="BQ15" s="17" t="s">
        <v>1286</v>
      </c>
      <c r="BR15" s="54" t="e">
        <f>胡蝶蘭オーダーシート!M67</f>
        <v>#VALUE!</v>
      </c>
      <c r="BS15" s="17">
        <v>1</v>
      </c>
      <c r="BT15" s="17" t="e">
        <f>BR15*BS15</f>
        <v>#VALUE!</v>
      </c>
      <c r="BU15" s="17"/>
      <c r="BV15" s="17"/>
      <c r="BW15" s="17"/>
      <c r="BX15" s="17"/>
      <c r="BY15" s="42">
        <v>1</v>
      </c>
      <c r="BZ15" s="55" t="e">
        <f>胡蝶蘭オーダーシート!M66</f>
        <v>#VALUE!</v>
      </c>
      <c r="CA15" s="17">
        <v>1</v>
      </c>
      <c r="CB15" s="54" t="e">
        <f>胡蝶蘭オーダーシート!Q67</f>
        <v>#N/A</v>
      </c>
      <c r="CC15" s="17"/>
      <c r="CD15" s="55"/>
      <c r="CE15" s="42"/>
      <c r="CF15" s="42"/>
      <c r="CG15" s="17"/>
      <c r="CH15" s="17"/>
      <c r="CI15" s="17"/>
    </row>
  </sheetData>
  <sheetProtection selectLockedCells="1" selectUnlockedCells="1"/>
  <mergeCells count="13">
    <mergeCell ref="EH1:EI1"/>
    <mergeCell ref="BM1:BP1"/>
    <mergeCell ref="BQ1:BT1"/>
    <mergeCell ref="BU1:BX1"/>
    <mergeCell ref="BY1:BZ1"/>
    <mergeCell ref="CA1:CB1"/>
    <mergeCell ref="CD1:CF1"/>
    <mergeCell ref="BG1:BJ1"/>
    <mergeCell ref="AC1:AF1"/>
    <mergeCell ref="AG1:AH1"/>
    <mergeCell ref="AJ1:AL1"/>
    <mergeCell ref="AM1:AQ1"/>
    <mergeCell ref="BE1:BF1"/>
  </mergeCells>
  <phoneticPr fontId="8"/>
  <conditionalFormatting sqref="H1">
    <cfRule type="cellIs" dxfId="2" priority="1" operator="equal">
      <formula>"久松園芸"</formula>
    </cfRule>
  </conditionalFormatting>
  <conditionalFormatting sqref="H1:H3">
    <cfRule type="cellIs" dxfId="1" priority="2" operator="equal">
      <formula>"自社配送"</formula>
    </cfRule>
  </conditionalFormatting>
  <conditionalFormatting sqref="H14:H15">
    <cfRule type="cellIs" dxfId="0" priority="4" operator="equal">
      <formula>"自社配送"</formula>
    </cfRule>
  </conditionalFormatting>
  <dataValidations count="13">
    <dataValidation type="list" errorStyle="information" allowBlank="1" showInputMessage="1" promptTitle="雰囲気" prompt="_x000a_ご希望の雰囲気を選択してください。_x000a__x000a_選択肢に当てはまるものが無い場合は入力をしてください。_x000a_" sqref="BC3 Y12 BC15" xr:uid="{541FBDC0-8CCF-4BAE-807C-C0D608308079}">
      <formula1>"華やか,シンプル, 優しく,可愛く,シック,スタイリッシュ,カッコよく,おまかせ"</formula1>
    </dataValidation>
    <dataValidation type="list" errorStyle="warning" allowBlank="1" errorTitle="お願い" error="選択項目から選んでください" sqref="BG3 AC12 BG15" xr:uid="{CAFB0E5D-FC55-4649-906C-23A84400F611}">
      <formula1>"弊社で作成,不要"</formula1>
    </dataValidation>
    <dataValidation type="list" errorStyle="information" allowBlank="1" sqref="AY3 AC9 AY15" xr:uid="{00000000-0002-0000-0300-000002000000}">
      <formula1>"法人様,男性,女性,その他"</formula1>
    </dataValidation>
    <dataValidation type="list" errorStyle="information" allowBlank="1" showInputMessage="1" promptTitle="ご用途" prompt="_x000a_ご用途を選択してください。_x000a__x000a_選択肢に当てはまるものが無い場合は入力をしてください。_x000a_" sqref="AZ3 AD9 AZ15" xr:uid="{00000000-0002-0000-0300-000003000000}">
      <formula1>"ご移転,ご開店,お礼,その他お祝い,お見舞い,ご葬儀,その他"</formula1>
    </dataValidation>
    <dataValidation type="list" errorStyle="warning" allowBlank="1" showInputMessage="1" errorTitle="お願い" error="選択項目から選んでください" sqref="BA3:BB3 W12:X12 BA15:BB15" xr:uid="{00000000-0002-0000-0300-000004000000}">
      <formula1>"大きめ,中,小さめ,おまかせ"</formula1>
    </dataValidation>
    <dataValidation type="list" errorStyle="information" allowBlank="1" showInputMessage="1" promptTitle="紙袋" prompt="_x000a_お持ち帰り用に紙袋が必要な場合は選択してください。_x000a__x000a_" sqref="BE3 AA12 BE15" xr:uid="{4A09A975-2923-48A9-820A-93A9272EDA68}">
      <formula1>"紙袋を同送する,不要"</formula1>
    </dataValidation>
    <dataValidation type="list" errorStyle="information" allowBlank="1" showInputMessage="1" errorTitle="お願い" promptTitle="お色味" prompt="_x000a_ご希望のお色味を選択してください。_x000a__x000a_選択肢に当てはまるものが無い場合は入力をしてください。_x000a_" sqref="BD3 Z12 BD15" xr:uid="{AD366566-962B-4775-8463-C12975EBBB6B}">
      <formula1>"ホワイト・グリーン,レッド,ピンク,イエロー,オレンジ,おまかせ"</formula1>
    </dataValidation>
    <dataValidation type="list" errorStyle="warning" allowBlank="1" showInputMessage="1" errorTitle="お願い" error="選択項目から選んでください" sqref="BF3 AB12 BF15" xr:uid="{48665003-5B6D-4D5A-94EB-B103A509147C}">
      <formula1>"弊社で作成（代筆）,お客様ご用意,不要"</formula1>
    </dataValidation>
    <dataValidation type="list" errorStyle="information" allowBlank="1" showInputMessage="1" showErrorMessage="1" sqref="H3 H15" xr:uid="{00000000-0002-0000-0300-000009000000}">
      <formula1>"宅急便,自社配送,店頭受け渡し"</formula1>
    </dataValidation>
    <dataValidation type="list" errorStyle="information" allowBlank="1" showInputMessage="1" sqref="G3 G15" xr:uid="{00000000-0002-0000-0300-00000A000000}">
      <formula1>"午前中,12:00～14:00,14:00～16:00,16:00～18:00,18:00～20:00,20:00～21:00,希望無し"</formula1>
    </dataValidation>
    <dataValidation type="list" errorStyle="information" allowBlank="1" showInputMessage="1" sqref="H3 H15" xr:uid="{3A35083C-0E36-4EC5-BB7E-7F64BFA9EDA0}">
      <formula1>"宅急便,自社配送,店頭受け渡し"</formula1>
    </dataValidation>
    <dataValidation type="list" errorStyle="information" allowBlank="1" showInputMessage="1" showErrorMessage="1" sqref="M15" xr:uid="{AE4716E9-FB1F-489D-94F6-2A1C31A21526}">
      <formula1>"【企業→企業】,01・祝花, 02・移転祝花,03・開店祝花,04・就任祝花,05・商業施設祝花,06・FLOWERCOLLECT,07・観葉植物,08・胡蝶蘭,09・季節ギフト,10・お悔やみ系,,【企業→自社】,20・定期（自配）,21・定期（宅）,22・季節装飾（自配）,,【企業→個人】,30・福利厚生,31・誕生日祝花,,【代理店】,40・イベント（自配）,41・イベント（宅）,42・カタログ系,,【個人→個人】,50・個人（自配）,51・個人（宅）,52・ギフト,53・社長,54・ブライダル"</formula1>
    </dataValidation>
    <dataValidation errorStyle="information" allowBlank="1" showInputMessage="1" showErrorMessage="1" sqref="M3" xr:uid="{4D73D8CE-C40C-40C9-AE34-A90FA64BBDEB}"/>
  </dataValidations>
  <pageMargins left="0.7" right="0.7" top="0.75" bottom="0.75" header="0.3" footer="0.3"/>
  <pageSetup paperSize="9" orientation="portrait" horizontalDpi="4294967293"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C8816-BF34-461C-9DA9-CE955F8FD268}">
  <sheetPr codeName="Sheet3">
    <tabColor theme="8" tint="0.59999389629810485"/>
  </sheetPr>
  <dimension ref="A1:AY1015"/>
  <sheetViews>
    <sheetView workbookViewId="0"/>
  </sheetViews>
  <sheetFormatPr defaultRowHeight="16.5" customHeight="1"/>
  <cols>
    <col min="1" max="1" width="14" style="108" customWidth="1"/>
    <col min="2" max="2" width="9.125" style="108" customWidth="1"/>
    <col min="3" max="3" width="9.125" style="128" customWidth="1"/>
    <col min="4" max="5" width="8.375" style="129" customWidth="1"/>
    <col min="6" max="6" width="9.75" style="129" customWidth="1"/>
    <col min="7" max="7" width="10.75" style="129" customWidth="1"/>
    <col min="8" max="8" width="12.375" style="129" customWidth="1"/>
    <col min="9" max="9" width="2.875" style="93" customWidth="1"/>
    <col min="10" max="10" width="14" style="108" customWidth="1"/>
    <col min="11" max="11" width="9.125" style="108" customWidth="1"/>
    <col min="12" max="12" width="9.125" style="128" customWidth="1"/>
    <col min="13" max="13" width="2.875" style="93" customWidth="1"/>
    <col min="14" max="14" width="10.125" style="108" customWidth="1"/>
    <col min="15" max="15" width="13.5" style="128" customWidth="1"/>
    <col min="16" max="16" width="9.75" style="129" customWidth="1"/>
    <col min="17" max="17" width="17.875" style="129" customWidth="1"/>
    <col min="18" max="18" width="2.75" style="93" customWidth="1"/>
    <col min="19" max="19" width="16.375" style="108" customWidth="1"/>
    <col min="20" max="20" width="9.125" style="108" customWidth="1"/>
    <col min="21" max="22" width="10.375" style="130" customWidth="1"/>
    <col min="23" max="26" width="10.375" style="131" customWidth="1"/>
    <col min="27" max="27" width="28.125" style="129" bestFit="1" customWidth="1"/>
    <col min="28" max="28" width="2.75" style="93" customWidth="1"/>
    <col min="29" max="29" width="10.125" style="108" customWidth="1"/>
    <col min="30" max="30" width="28.125" style="128" bestFit="1" customWidth="1"/>
    <col min="31" max="31" width="9.75" style="129" customWidth="1"/>
    <col min="32" max="32" width="17.875" style="129" customWidth="1"/>
    <col min="33" max="33" width="2.75" style="93" customWidth="1"/>
    <col min="34" max="34" width="43.875" style="128" customWidth="1"/>
    <col min="35" max="35" width="12.5" style="129" customWidth="1"/>
    <col min="36" max="36" width="2.75" style="93" customWidth="1"/>
    <col min="37" max="37" width="28.125" style="107" customWidth="1"/>
    <col min="38" max="38" width="32.875" style="107" customWidth="1"/>
    <col min="39" max="39" width="14.5" style="107" customWidth="1"/>
    <col min="40" max="40" width="36.875" style="107" customWidth="1"/>
    <col min="41" max="41" width="9.625" style="107" customWidth="1"/>
    <col min="42" max="42" width="13.375" style="107" bestFit="1" customWidth="1"/>
    <col min="43" max="43" width="8.375" style="107" customWidth="1"/>
    <col min="44" max="44" width="28.875" style="108" bestFit="1" customWidth="1"/>
    <col min="45" max="45" width="31.625" style="108" bestFit="1" customWidth="1"/>
    <col min="46" max="46" width="8.625" style="108" customWidth="1"/>
    <col min="47" max="51" width="2.875" style="108" customWidth="1"/>
    <col min="52" max="16384" width="9" style="108"/>
  </cols>
  <sheetData>
    <row r="1" spans="1:51" s="136" customFormat="1" ht="27.75" customHeight="1">
      <c r="A1" s="132" t="s">
        <v>425</v>
      </c>
      <c r="B1" s="133"/>
      <c r="C1" s="134"/>
      <c r="D1" s="135"/>
      <c r="E1" s="135"/>
      <c r="F1" s="135"/>
      <c r="G1" s="135"/>
      <c r="H1" s="135"/>
      <c r="J1" s="132" t="s">
        <v>425</v>
      </c>
      <c r="K1" s="133"/>
      <c r="L1" s="134"/>
      <c r="N1" s="132" t="s">
        <v>425</v>
      </c>
      <c r="O1" s="134"/>
      <c r="P1" s="135"/>
      <c r="Q1" s="135"/>
      <c r="S1" s="132" t="s">
        <v>426</v>
      </c>
      <c r="T1" s="133"/>
      <c r="U1" s="137"/>
      <c r="V1" s="137"/>
      <c r="W1" s="138"/>
      <c r="X1" s="138"/>
      <c r="Y1" s="138"/>
      <c r="Z1" s="138"/>
      <c r="AA1" s="135"/>
      <c r="AC1" s="132" t="s">
        <v>426</v>
      </c>
      <c r="AD1" s="134"/>
      <c r="AE1" s="135"/>
      <c r="AF1" s="135"/>
      <c r="AH1" s="139" t="s">
        <v>1254</v>
      </c>
      <c r="AI1" s="135"/>
      <c r="AK1" s="140" t="s">
        <v>1255</v>
      </c>
      <c r="AL1" s="141"/>
      <c r="AM1" s="141"/>
      <c r="AN1" s="141"/>
      <c r="AO1" s="141"/>
      <c r="AP1" s="141"/>
      <c r="AQ1" s="141"/>
      <c r="AR1" s="133"/>
      <c r="AS1" s="133"/>
      <c r="AT1" s="133"/>
    </row>
    <row r="2" spans="1:51" s="145" customFormat="1" ht="36.75" customHeight="1">
      <c r="A2" s="876" t="s">
        <v>176</v>
      </c>
      <c r="B2" s="876"/>
      <c r="C2" s="876"/>
      <c r="D2" s="876"/>
      <c r="E2" s="876"/>
      <c r="F2" s="876"/>
      <c r="G2" s="876"/>
      <c r="H2" s="142" t="s">
        <v>295</v>
      </c>
      <c r="I2" s="143"/>
      <c r="J2" s="876" t="s">
        <v>1534</v>
      </c>
      <c r="K2" s="876"/>
      <c r="L2" s="876"/>
      <c r="M2" s="143"/>
      <c r="N2" s="876" t="s">
        <v>177</v>
      </c>
      <c r="O2" s="876"/>
      <c r="P2" s="876"/>
      <c r="Q2" s="876"/>
      <c r="R2" s="143"/>
      <c r="S2" s="876" t="s">
        <v>176</v>
      </c>
      <c r="T2" s="876"/>
      <c r="U2" s="876"/>
      <c r="V2" s="876"/>
      <c r="W2" s="876"/>
      <c r="X2" s="876"/>
      <c r="Y2" s="876"/>
      <c r="Z2" s="876"/>
      <c r="AA2" s="142" t="s">
        <v>295</v>
      </c>
      <c r="AB2" s="143"/>
      <c r="AC2" s="876" t="s">
        <v>177</v>
      </c>
      <c r="AD2" s="876"/>
      <c r="AE2" s="876"/>
      <c r="AF2" s="876"/>
      <c r="AG2" s="143"/>
      <c r="AH2" s="142" t="s">
        <v>97</v>
      </c>
      <c r="AI2" s="144" t="s">
        <v>441</v>
      </c>
      <c r="AJ2" s="143"/>
      <c r="AK2" s="143"/>
      <c r="AL2" s="143"/>
      <c r="AM2" s="143"/>
      <c r="AN2" s="143"/>
      <c r="AO2" s="143"/>
      <c r="AP2" s="143"/>
      <c r="AQ2" s="143"/>
      <c r="AR2" s="143"/>
      <c r="AS2" s="143"/>
      <c r="AT2" s="143"/>
      <c r="AU2" s="143"/>
      <c r="AV2" s="143"/>
      <c r="AW2" s="143"/>
      <c r="AX2" s="143"/>
      <c r="AY2" s="143"/>
    </row>
    <row r="3" spans="1:51" s="150" customFormat="1" ht="46.5" customHeight="1">
      <c r="A3" s="142"/>
      <c r="B3" s="142" t="s">
        <v>53</v>
      </c>
      <c r="C3" s="144" t="s">
        <v>52</v>
      </c>
      <c r="D3" s="146" t="s">
        <v>149</v>
      </c>
      <c r="E3" s="146" t="s">
        <v>150</v>
      </c>
      <c r="F3" s="146" t="s">
        <v>151</v>
      </c>
      <c r="G3" s="146" t="s">
        <v>152</v>
      </c>
      <c r="H3" s="146"/>
      <c r="I3" s="147"/>
      <c r="J3" s="142"/>
      <c r="K3" s="142" t="s">
        <v>53</v>
      </c>
      <c r="L3" s="144" t="s">
        <v>52</v>
      </c>
      <c r="M3" s="147"/>
      <c r="N3" s="142" t="s">
        <v>53</v>
      </c>
      <c r="O3" s="144" t="s">
        <v>189</v>
      </c>
      <c r="P3" s="146" t="s">
        <v>188</v>
      </c>
      <c r="Q3" s="146"/>
      <c r="R3" s="147"/>
      <c r="S3" s="142"/>
      <c r="T3" s="142" t="s">
        <v>53</v>
      </c>
      <c r="U3" s="146" t="s">
        <v>1322</v>
      </c>
      <c r="V3" s="146">
        <v>30000</v>
      </c>
      <c r="W3" s="146" t="s">
        <v>1323</v>
      </c>
      <c r="X3" s="146" t="s">
        <v>427</v>
      </c>
      <c r="Y3" s="146" t="s">
        <v>1324</v>
      </c>
      <c r="Z3" s="146" t="s">
        <v>428</v>
      </c>
      <c r="AA3" s="146"/>
      <c r="AB3" s="147"/>
      <c r="AC3" s="142" t="s">
        <v>53</v>
      </c>
      <c r="AD3" s="144" t="s">
        <v>189</v>
      </c>
      <c r="AE3" s="146" t="s">
        <v>188</v>
      </c>
      <c r="AF3" s="146"/>
      <c r="AG3" s="147"/>
      <c r="AH3" s="142" t="s">
        <v>97</v>
      </c>
      <c r="AI3" s="144" t="s">
        <v>441</v>
      </c>
      <c r="AJ3" s="147"/>
      <c r="AK3" s="148" t="s">
        <v>97</v>
      </c>
      <c r="AL3" s="148" t="s">
        <v>283</v>
      </c>
      <c r="AM3" s="148"/>
      <c r="AN3" s="148" t="s">
        <v>402</v>
      </c>
      <c r="AO3" s="244"/>
      <c r="AP3" s="148" t="s">
        <v>1605</v>
      </c>
      <c r="AQ3" s="148"/>
      <c r="AR3" s="242" t="s">
        <v>1252</v>
      </c>
      <c r="AS3" s="149" t="s">
        <v>1541</v>
      </c>
      <c r="AT3" s="148" t="s">
        <v>1541</v>
      </c>
      <c r="AU3" s="147"/>
      <c r="AV3" s="147"/>
      <c r="AW3" s="147"/>
      <c r="AX3" s="147"/>
      <c r="AY3" s="147"/>
    </row>
    <row r="4" spans="1:51" ht="16.5" customHeight="1">
      <c r="A4" s="95" t="s">
        <v>44</v>
      </c>
      <c r="B4" s="96" t="s">
        <v>44</v>
      </c>
      <c r="C4" s="97">
        <v>1958</v>
      </c>
      <c r="D4" s="98"/>
      <c r="E4" s="98"/>
      <c r="F4" s="98"/>
      <c r="G4" s="98" t="s">
        <v>148</v>
      </c>
      <c r="H4" s="99" t="s">
        <v>294</v>
      </c>
      <c r="I4" s="92"/>
      <c r="J4" s="95" t="s">
        <v>44</v>
      </c>
      <c r="K4" s="96" t="s">
        <v>44</v>
      </c>
      <c r="L4" s="97">
        <v>2650</v>
      </c>
      <c r="M4" s="92"/>
      <c r="N4" s="96" t="s">
        <v>178</v>
      </c>
      <c r="O4" s="98" t="s">
        <v>292</v>
      </c>
      <c r="P4" s="100">
        <v>2530</v>
      </c>
      <c r="Q4" s="877" t="s">
        <v>215</v>
      </c>
      <c r="R4" s="92"/>
      <c r="S4" s="95" t="s">
        <v>44</v>
      </c>
      <c r="T4" s="96" t="s">
        <v>44</v>
      </c>
      <c r="U4" s="101">
        <v>8745</v>
      </c>
      <c r="V4" s="101">
        <v>6985</v>
      </c>
      <c r="W4" s="102">
        <v>5500</v>
      </c>
      <c r="X4" s="102">
        <v>2090</v>
      </c>
      <c r="Y4" s="102">
        <v>1760</v>
      </c>
      <c r="Z4" s="102">
        <v>1430</v>
      </c>
      <c r="AA4" s="99" t="s">
        <v>1284</v>
      </c>
      <c r="AB4" s="92"/>
      <c r="AC4" s="96" t="s">
        <v>178</v>
      </c>
      <c r="AD4" s="98" t="s">
        <v>292</v>
      </c>
      <c r="AE4" s="100">
        <v>3850</v>
      </c>
      <c r="AF4" s="877" t="s">
        <v>215</v>
      </c>
      <c r="AG4" s="92"/>
      <c r="AH4" s="103" t="s">
        <v>1327</v>
      </c>
      <c r="AI4" s="104">
        <v>8745</v>
      </c>
      <c r="AJ4" s="92"/>
      <c r="AK4" s="94"/>
      <c r="AL4" s="94" t="s">
        <v>1544</v>
      </c>
      <c r="AM4" s="94"/>
      <c r="AN4" s="105" t="s">
        <v>1326</v>
      </c>
      <c r="AO4" s="236">
        <v>55000</v>
      </c>
      <c r="AP4" s="243">
        <v>55000</v>
      </c>
      <c r="AQ4" s="243">
        <v>2750</v>
      </c>
      <c r="AR4" s="237" t="s">
        <v>1294</v>
      </c>
      <c r="AS4" s="151" t="s">
        <v>1749</v>
      </c>
      <c r="AT4" s="106">
        <v>0</v>
      </c>
      <c r="AU4" s="107"/>
      <c r="AV4" s="107"/>
      <c r="AW4" s="107"/>
      <c r="AX4" s="107"/>
      <c r="AY4" s="107"/>
    </row>
    <row r="5" spans="1:51" ht="16.5" customHeight="1">
      <c r="A5" s="880" t="s">
        <v>47</v>
      </c>
      <c r="B5" s="96" t="s">
        <v>55</v>
      </c>
      <c r="C5" s="97">
        <v>1320</v>
      </c>
      <c r="D5" s="98" t="s">
        <v>148</v>
      </c>
      <c r="E5" s="98" t="s">
        <v>148</v>
      </c>
      <c r="F5" s="98"/>
      <c r="G5" s="98"/>
      <c r="H5" s="99" t="s">
        <v>294</v>
      </c>
      <c r="I5" s="92"/>
      <c r="J5" s="880" t="s">
        <v>47</v>
      </c>
      <c r="K5" s="96" t="s">
        <v>55</v>
      </c>
      <c r="L5" s="97">
        <v>2650</v>
      </c>
      <c r="M5" s="92"/>
      <c r="N5" s="96" t="s">
        <v>179</v>
      </c>
      <c r="O5" s="98" t="s">
        <v>292</v>
      </c>
      <c r="P5" s="100">
        <v>2530</v>
      </c>
      <c r="Q5" s="878"/>
      <c r="R5" s="92"/>
      <c r="S5" s="866" t="s">
        <v>429</v>
      </c>
      <c r="T5" s="109" t="s">
        <v>55</v>
      </c>
      <c r="U5" s="101">
        <v>7095</v>
      </c>
      <c r="V5" s="101">
        <v>5390</v>
      </c>
      <c r="W5" s="102">
        <v>4565</v>
      </c>
      <c r="X5" s="102">
        <v>1815</v>
      </c>
      <c r="Y5" s="102">
        <v>1485</v>
      </c>
      <c r="Z5" s="102">
        <v>1155</v>
      </c>
      <c r="AA5" s="99" t="s">
        <v>1284</v>
      </c>
      <c r="AB5" s="92"/>
      <c r="AC5" s="96" t="s">
        <v>179</v>
      </c>
      <c r="AD5" s="98" t="s">
        <v>292</v>
      </c>
      <c r="AE5" s="100">
        <v>3850</v>
      </c>
      <c r="AF5" s="878"/>
      <c r="AG5" s="92"/>
      <c r="AH5" s="103" t="s">
        <v>1328</v>
      </c>
      <c r="AI5" s="104">
        <v>8745</v>
      </c>
      <c r="AJ5" s="92"/>
      <c r="AK5" s="105" t="s">
        <v>270</v>
      </c>
      <c r="AL5" s="105" t="s">
        <v>270</v>
      </c>
      <c r="AM5" s="110" t="s">
        <v>1259</v>
      </c>
      <c r="AN5" s="105" t="s">
        <v>1325</v>
      </c>
      <c r="AO5" s="236">
        <v>49500</v>
      </c>
      <c r="AP5" s="243">
        <v>49500</v>
      </c>
      <c r="AQ5" s="243">
        <v>2750</v>
      </c>
      <c r="AR5" s="237" t="s">
        <v>1295</v>
      </c>
      <c r="AS5" s="151" t="s">
        <v>1663</v>
      </c>
      <c r="AT5" s="106">
        <v>0</v>
      </c>
      <c r="AU5" s="107"/>
      <c r="AV5" s="107"/>
      <c r="AW5" s="107"/>
      <c r="AX5" s="107"/>
      <c r="AY5" s="107"/>
    </row>
    <row r="6" spans="1:51" ht="16.5" customHeight="1">
      <c r="A6" s="880"/>
      <c r="B6" s="96" t="s">
        <v>56</v>
      </c>
      <c r="C6" s="97">
        <v>1320</v>
      </c>
      <c r="D6" s="98" t="s">
        <v>148</v>
      </c>
      <c r="E6" s="98" t="s">
        <v>148</v>
      </c>
      <c r="F6" s="98"/>
      <c r="G6" s="98"/>
      <c r="H6" s="99" t="s">
        <v>294</v>
      </c>
      <c r="I6" s="92"/>
      <c r="J6" s="880"/>
      <c r="K6" s="96" t="s">
        <v>56</v>
      </c>
      <c r="L6" s="97">
        <v>2650</v>
      </c>
      <c r="M6" s="92"/>
      <c r="N6" s="96" t="s">
        <v>180</v>
      </c>
      <c r="O6" s="98" t="s">
        <v>292</v>
      </c>
      <c r="P6" s="100">
        <v>2530</v>
      </c>
      <c r="Q6" s="878"/>
      <c r="R6" s="92"/>
      <c r="S6" s="867"/>
      <c r="T6" s="109" t="s">
        <v>56</v>
      </c>
      <c r="U6" s="101">
        <v>7095</v>
      </c>
      <c r="V6" s="101">
        <v>5390</v>
      </c>
      <c r="W6" s="102">
        <v>4565</v>
      </c>
      <c r="X6" s="102">
        <v>1815</v>
      </c>
      <c r="Y6" s="102">
        <v>1485</v>
      </c>
      <c r="Z6" s="102">
        <v>1155</v>
      </c>
      <c r="AA6" s="99" t="s">
        <v>1284</v>
      </c>
      <c r="AB6" s="92"/>
      <c r="AC6" s="96" t="s">
        <v>180</v>
      </c>
      <c r="AD6" s="98" t="s">
        <v>292</v>
      </c>
      <c r="AE6" s="100">
        <v>3850</v>
      </c>
      <c r="AF6" s="878"/>
      <c r="AG6" s="92"/>
      <c r="AH6" s="103" t="s">
        <v>442</v>
      </c>
      <c r="AI6" s="104">
        <v>8745</v>
      </c>
      <c r="AJ6" s="92"/>
      <c r="AK6" s="105" t="s">
        <v>1524</v>
      </c>
      <c r="AL6" s="105" t="s">
        <v>1524</v>
      </c>
      <c r="AM6" s="110" t="s">
        <v>1259</v>
      </c>
      <c r="AN6" s="105" t="s">
        <v>403</v>
      </c>
      <c r="AO6" s="236">
        <v>41800</v>
      </c>
      <c r="AP6" s="243">
        <v>41800</v>
      </c>
      <c r="AQ6" s="243">
        <v>2750</v>
      </c>
      <c r="AR6" s="237" t="s">
        <v>1296</v>
      </c>
      <c r="AS6" s="151" t="s">
        <v>1664</v>
      </c>
      <c r="AT6" s="106">
        <v>0</v>
      </c>
      <c r="AU6" s="107"/>
      <c r="AV6" s="107"/>
      <c r="AW6" s="107"/>
      <c r="AX6" s="107"/>
      <c r="AY6" s="107"/>
    </row>
    <row r="7" spans="1:51" ht="16.5" customHeight="1">
      <c r="A7" s="880"/>
      <c r="B7" s="96" t="s">
        <v>58</v>
      </c>
      <c r="C7" s="97">
        <v>1320</v>
      </c>
      <c r="D7" s="98" t="s">
        <v>148</v>
      </c>
      <c r="E7" s="98" t="s">
        <v>148</v>
      </c>
      <c r="F7" s="98"/>
      <c r="G7" s="98"/>
      <c r="H7" s="99" t="s">
        <v>294</v>
      </c>
      <c r="I7" s="92"/>
      <c r="J7" s="880"/>
      <c r="K7" s="96" t="s">
        <v>58</v>
      </c>
      <c r="L7" s="97">
        <v>2650</v>
      </c>
      <c r="M7" s="92"/>
      <c r="N7" s="96" t="s">
        <v>181</v>
      </c>
      <c r="O7" s="98" t="s">
        <v>292</v>
      </c>
      <c r="P7" s="100">
        <v>2530</v>
      </c>
      <c r="Q7" s="878"/>
      <c r="R7" s="92"/>
      <c r="S7" s="868"/>
      <c r="T7" s="109" t="s">
        <v>98</v>
      </c>
      <c r="U7" s="101">
        <v>7095</v>
      </c>
      <c r="V7" s="101">
        <v>5390</v>
      </c>
      <c r="W7" s="102">
        <v>4565</v>
      </c>
      <c r="X7" s="102">
        <v>1815</v>
      </c>
      <c r="Y7" s="102">
        <v>1485</v>
      </c>
      <c r="Z7" s="102">
        <v>1155</v>
      </c>
      <c r="AA7" s="99" t="s">
        <v>1284</v>
      </c>
      <c r="AB7" s="92"/>
      <c r="AC7" s="96" t="s">
        <v>181</v>
      </c>
      <c r="AD7" s="98" t="s">
        <v>292</v>
      </c>
      <c r="AE7" s="100">
        <v>3850</v>
      </c>
      <c r="AF7" s="878"/>
      <c r="AG7" s="92"/>
      <c r="AH7" s="103" t="s">
        <v>443</v>
      </c>
      <c r="AI7" s="104">
        <v>6985</v>
      </c>
      <c r="AJ7" s="92"/>
      <c r="AK7" s="105" t="s">
        <v>1525</v>
      </c>
      <c r="AL7" s="105" t="s">
        <v>1658</v>
      </c>
      <c r="AM7" s="110" t="s">
        <v>1259</v>
      </c>
      <c r="AN7" s="105" t="s">
        <v>404</v>
      </c>
      <c r="AO7" s="236">
        <v>33000</v>
      </c>
      <c r="AP7" s="243">
        <v>33000</v>
      </c>
      <c r="AQ7" s="243">
        <v>2750</v>
      </c>
      <c r="AR7" s="238" t="s">
        <v>1297</v>
      </c>
      <c r="AS7" s="151" t="s">
        <v>1584</v>
      </c>
      <c r="AT7" s="106">
        <v>1650</v>
      </c>
      <c r="AU7" s="107"/>
      <c r="AV7" s="107"/>
      <c r="AW7" s="107"/>
      <c r="AX7" s="107"/>
      <c r="AY7" s="107"/>
    </row>
    <row r="8" spans="1:51" ht="16.5" customHeight="1">
      <c r="A8" s="880"/>
      <c r="B8" s="96" t="s">
        <v>98</v>
      </c>
      <c r="C8" s="97">
        <v>1320</v>
      </c>
      <c r="D8" s="98" t="s">
        <v>148</v>
      </c>
      <c r="E8" s="98" t="s">
        <v>148</v>
      </c>
      <c r="F8" s="98"/>
      <c r="G8" s="98"/>
      <c r="H8" s="99" t="s">
        <v>294</v>
      </c>
      <c r="I8" s="92"/>
      <c r="J8" s="880"/>
      <c r="K8" s="96" t="s">
        <v>98</v>
      </c>
      <c r="L8" s="97">
        <v>2650</v>
      </c>
      <c r="M8" s="92"/>
      <c r="N8" s="96" t="s">
        <v>182</v>
      </c>
      <c r="O8" s="98" t="s">
        <v>292</v>
      </c>
      <c r="P8" s="100">
        <v>2530</v>
      </c>
      <c r="Q8" s="878"/>
      <c r="R8" s="92"/>
      <c r="S8" s="866" t="s">
        <v>221</v>
      </c>
      <c r="T8" s="96" t="s">
        <v>58</v>
      </c>
      <c r="U8" s="101">
        <v>6600</v>
      </c>
      <c r="V8" s="101">
        <v>5060</v>
      </c>
      <c r="W8" s="102">
        <v>4290</v>
      </c>
      <c r="X8" s="102">
        <v>1705</v>
      </c>
      <c r="Y8" s="102">
        <v>1375</v>
      </c>
      <c r="Z8" s="102">
        <v>1045</v>
      </c>
      <c r="AA8" s="99" t="s">
        <v>1284</v>
      </c>
      <c r="AB8" s="92"/>
      <c r="AC8" s="96" t="s">
        <v>182</v>
      </c>
      <c r="AD8" s="98" t="s">
        <v>292</v>
      </c>
      <c r="AE8" s="100">
        <v>3850</v>
      </c>
      <c r="AF8" s="878"/>
      <c r="AG8" s="92"/>
      <c r="AH8" s="111" t="s">
        <v>444</v>
      </c>
      <c r="AI8" s="112">
        <v>5500</v>
      </c>
      <c r="AJ8" s="92"/>
      <c r="AK8" s="105" t="s">
        <v>273</v>
      </c>
      <c r="AL8" s="105" t="s">
        <v>273</v>
      </c>
      <c r="AM8" s="110" t="s">
        <v>1259</v>
      </c>
      <c r="AN8" s="105" t="s">
        <v>405</v>
      </c>
      <c r="AO8" s="236">
        <v>27500</v>
      </c>
      <c r="AP8" s="243">
        <v>27500</v>
      </c>
      <c r="AQ8" s="243">
        <v>2200</v>
      </c>
      <c r="AR8" s="239" t="s">
        <v>1298</v>
      </c>
      <c r="AS8" s="151" t="s">
        <v>1585</v>
      </c>
      <c r="AT8" s="106">
        <v>1650</v>
      </c>
      <c r="AU8" s="107"/>
      <c r="AV8" s="107"/>
      <c r="AW8" s="107"/>
      <c r="AX8" s="107"/>
      <c r="AY8" s="107"/>
    </row>
    <row r="9" spans="1:51" ht="16.5" customHeight="1">
      <c r="A9" s="880"/>
      <c r="B9" s="96" t="s">
        <v>57</v>
      </c>
      <c r="C9" s="97">
        <v>1320</v>
      </c>
      <c r="D9" s="98" t="s">
        <v>148</v>
      </c>
      <c r="E9" s="98"/>
      <c r="F9" s="98"/>
      <c r="G9" s="98"/>
      <c r="H9" s="99" t="s">
        <v>294</v>
      </c>
      <c r="I9" s="92"/>
      <c r="J9" s="880"/>
      <c r="K9" s="96" t="s">
        <v>57</v>
      </c>
      <c r="L9" s="97">
        <v>2650</v>
      </c>
      <c r="M9" s="92"/>
      <c r="N9" s="96" t="s">
        <v>183</v>
      </c>
      <c r="O9" s="98" t="s">
        <v>292</v>
      </c>
      <c r="P9" s="100">
        <v>2530</v>
      </c>
      <c r="Q9" s="878"/>
      <c r="R9" s="92"/>
      <c r="S9" s="867"/>
      <c r="T9" s="96" t="s">
        <v>57</v>
      </c>
      <c r="U9" s="101">
        <v>6600</v>
      </c>
      <c r="V9" s="101">
        <v>5060</v>
      </c>
      <c r="W9" s="102">
        <v>4290</v>
      </c>
      <c r="X9" s="102">
        <v>1705</v>
      </c>
      <c r="Y9" s="102">
        <v>1375</v>
      </c>
      <c r="Z9" s="102">
        <v>1045</v>
      </c>
      <c r="AA9" s="99" t="s">
        <v>1284</v>
      </c>
      <c r="AB9" s="92"/>
      <c r="AC9" s="96" t="s">
        <v>183</v>
      </c>
      <c r="AD9" s="98" t="s">
        <v>292</v>
      </c>
      <c r="AE9" s="100">
        <v>3850</v>
      </c>
      <c r="AF9" s="878"/>
      <c r="AG9" s="92"/>
      <c r="AH9" s="111" t="s">
        <v>445</v>
      </c>
      <c r="AI9" s="112">
        <v>5500</v>
      </c>
      <c r="AJ9" s="92"/>
      <c r="AK9" s="105" t="s">
        <v>274</v>
      </c>
      <c r="AL9" s="105" t="s">
        <v>274</v>
      </c>
      <c r="AM9" s="113" t="s">
        <v>1260</v>
      </c>
      <c r="AN9" s="105" t="s">
        <v>406</v>
      </c>
      <c r="AO9" s="236">
        <v>22000</v>
      </c>
      <c r="AP9" s="243">
        <v>22000</v>
      </c>
      <c r="AQ9" s="243">
        <v>2200</v>
      </c>
      <c r="AR9" s="239" t="s">
        <v>1299</v>
      </c>
      <c r="AS9" s="151" t="s">
        <v>1586</v>
      </c>
      <c r="AT9" s="106">
        <v>1650</v>
      </c>
      <c r="AU9" s="107"/>
      <c r="AV9" s="107"/>
      <c r="AW9" s="107"/>
      <c r="AX9" s="107"/>
      <c r="AY9" s="107"/>
    </row>
    <row r="10" spans="1:51" ht="16.5" customHeight="1">
      <c r="A10" s="880"/>
      <c r="B10" s="96" t="s">
        <v>59</v>
      </c>
      <c r="C10" s="97">
        <v>1320</v>
      </c>
      <c r="D10" s="98" t="s">
        <v>148</v>
      </c>
      <c r="E10" s="98"/>
      <c r="F10" s="98"/>
      <c r="G10" s="98"/>
      <c r="H10" s="99" t="s">
        <v>294</v>
      </c>
      <c r="I10" s="92"/>
      <c r="J10" s="880"/>
      <c r="K10" s="96" t="s">
        <v>59</v>
      </c>
      <c r="L10" s="97">
        <v>2650</v>
      </c>
      <c r="M10" s="92"/>
      <c r="N10" s="96" t="s">
        <v>184</v>
      </c>
      <c r="O10" s="98" t="s">
        <v>292</v>
      </c>
      <c r="P10" s="100">
        <v>2530</v>
      </c>
      <c r="Q10" s="878"/>
      <c r="R10" s="92"/>
      <c r="S10" s="868"/>
      <c r="T10" s="96" t="s">
        <v>59</v>
      </c>
      <c r="U10" s="101">
        <v>6600</v>
      </c>
      <c r="V10" s="101">
        <v>5060</v>
      </c>
      <c r="W10" s="102">
        <v>4290</v>
      </c>
      <c r="X10" s="102">
        <v>1705</v>
      </c>
      <c r="Y10" s="102">
        <v>1375</v>
      </c>
      <c r="Z10" s="102">
        <v>1045</v>
      </c>
      <c r="AA10" s="99" t="s">
        <v>1284</v>
      </c>
      <c r="AB10" s="92"/>
      <c r="AC10" s="96" t="s">
        <v>184</v>
      </c>
      <c r="AD10" s="98" t="s">
        <v>292</v>
      </c>
      <c r="AE10" s="100">
        <v>3850</v>
      </c>
      <c r="AF10" s="878"/>
      <c r="AG10" s="92"/>
      <c r="AH10" s="111" t="s">
        <v>446</v>
      </c>
      <c r="AI10" s="112">
        <v>5500</v>
      </c>
      <c r="AJ10" s="92"/>
      <c r="AK10" s="105" t="s">
        <v>275</v>
      </c>
      <c r="AL10" s="105" t="s">
        <v>275</v>
      </c>
      <c r="AM10" s="113" t="s">
        <v>1260</v>
      </c>
      <c r="AN10" s="105" t="s">
        <v>407</v>
      </c>
      <c r="AO10" s="236">
        <v>20900</v>
      </c>
      <c r="AP10" s="243">
        <v>20900</v>
      </c>
      <c r="AQ10" s="243">
        <v>2200</v>
      </c>
      <c r="AR10" s="239" t="s">
        <v>1300</v>
      </c>
      <c r="AS10" s="151" t="s">
        <v>1587</v>
      </c>
      <c r="AT10" s="106">
        <v>1650</v>
      </c>
      <c r="AU10" s="107"/>
      <c r="AV10" s="107"/>
      <c r="AW10" s="107"/>
      <c r="AX10" s="107"/>
      <c r="AY10" s="107"/>
    </row>
    <row r="11" spans="1:51" ht="16.5" customHeight="1">
      <c r="A11" s="866" t="s">
        <v>41</v>
      </c>
      <c r="B11" s="96" t="s">
        <v>99</v>
      </c>
      <c r="C11" s="97">
        <v>1320</v>
      </c>
      <c r="D11" s="98" t="s">
        <v>148</v>
      </c>
      <c r="E11" s="98"/>
      <c r="F11" s="98"/>
      <c r="G11" s="98"/>
      <c r="H11" s="99" t="s">
        <v>294</v>
      </c>
      <c r="I11" s="92"/>
      <c r="J11" s="866" t="s">
        <v>41</v>
      </c>
      <c r="K11" s="96" t="s">
        <v>99</v>
      </c>
      <c r="L11" s="97">
        <v>2650</v>
      </c>
      <c r="M11" s="92"/>
      <c r="N11" s="96" t="s">
        <v>185</v>
      </c>
      <c r="O11" s="98" t="s">
        <v>292</v>
      </c>
      <c r="P11" s="100">
        <v>2530</v>
      </c>
      <c r="Q11" s="878"/>
      <c r="R11" s="92"/>
      <c r="S11" s="866" t="s">
        <v>41</v>
      </c>
      <c r="T11" s="96" t="s">
        <v>99</v>
      </c>
      <c r="U11" s="101">
        <v>4895</v>
      </c>
      <c r="V11" s="101">
        <v>3795</v>
      </c>
      <c r="W11" s="102">
        <v>3245</v>
      </c>
      <c r="X11" s="102">
        <v>1705</v>
      </c>
      <c r="Y11" s="102">
        <v>1375</v>
      </c>
      <c r="Z11" s="102">
        <v>1045</v>
      </c>
      <c r="AA11" s="99" t="s">
        <v>1284</v>
      </c>
      <c r="AB11" s="92"/>
      <c r="AC11" s="96" t="s">
        <v>185</v>
      </c>
      <c r="AD11" s="98" t="s">
        <v>292</v>
      </c>
      <c r="AE11" s="100">
        <v>3850</v>
      </c>
      <c r="AF11" s="878"/>
      <c r="AG11" s="92"/>
      <c r="AH11" s="114" t="s">
        <v>447</v>
      </c>
      <c r="AI11" s="115">
        <v>2090</v>
      </c>
      <c r="AJ11" s="92"/>
      <c r="AK11" s="105" t="s">
        <v>276</v>
      </c>
      <c r="AL11" s="105" t="s">
        <v>1665</v>
      </c>
      <c r="AM11" s="110" t="s">
        <v>1259</v>
      </c>
      <c r="AN11" s="105" t="s">
        <v>408</v>
      </c>
      <c r="AO11" s="236">
        <v>25300</v>
      </c>
      <c r="AP11" s="243">
        <v>25300</v>
      </c>
      <c r="AQ11" s="243">
        <v>1100</v>
      </c>
      <c r="AR11" s="107"/>
      <c r="AS11" s="151"/>
      <c r="AT11" s="106"/>
      <c r="AU11" s="107"/>
      <c r="AV11" s="107"/>
      <c r="AW11" s="107"/>
      <c r="AX11" s="107"/>
      <c r="AY11" s="107"/>
    </row>
    <row r="12" spans="1:51" ht="16.5" customHeight="1">
      <c r="A12" s="867"/>
      <c r="B12" s="96" t="s">
        <v>61</v>
      </c>
      <c r="C12" s="97">
        <v>1320</v>
      </c>
      <c r="D12" s="98" t="s">
        <v>148</v>
      </c>
      <c r="E12" s="98"/>
      <c r="F12" s="98"/>
      <c r="G12" s="98"/>
      <c r="H12" s="99" t="s">
        <v>294</v>
      </c>
      <c r="I12" s="92"/>
      <c r="J12" s="867"/>
      <c r="K12" s="96" t="s">
        <v>61</v>
      </c>
      <c r="L12" s="97">
        <v>2650</v>
      </c>
      <c r="M12" s="92"/>
      <c r="N12" s="96" t="s">
        <v>186</v>
      </c>
      <c r="O12" s="98" t="s">
        <v>292</v>
      </c>
      <c r="P12" s="100">
        <v>2530</v>
      </c>
      <c r="Q12" s="878"/>
      <c r="R12" s="92"/>
      <c r="S12" s="867"/>
      <c r="T12" s="96" t="s">
        <v>61</v>
      </c>
      <c r="U12" s="101">
        <v>4895</v>
      </c>
      <c r="V12" s="101">
        <v>3795</v>
      </c>
      <c r="W12" s="102">
        <v>3245</v>
      </c>
      <c r="X12" s="102">
        <v>1705</v>
      </c>
      <c r="Y12" s="102">
        <v>1375</v>
      </c>
      <c r="Z12" s="102">
        <v>1045</v>
      </c>
      <c r="AA12" s="99" t="s">
        <v>1284</v>
      </c>
      <c r="AB12" s="92"/>
      <c r="AC12" s="96" t="s">
        <v>186</v>
      </c>
      <c r="AD12" s="98" t="s">
        <v>292</v>
      </c>
      <c r="AE12" s="100">
        <v>3850</v>
      </c>
      <c r="AF12" s="878"/>
      <c r="AG12" s="92"/>
      <c r="AH12" s="114" t="s">
        <v>448</v>
      </c>
      <c r="AI12" s="115">
        <v>2090</v>
      </c>
      <c r="AJ12" s="92"/>
      <c r="AK12" s="105" t="s">
        <v>277</v>
      </c>
      <c r="AL12" s="105" t="s">
        <v>1666</v>
      </c>
      <c r="AM12" s="113" t="s">
        <v>1260</v>
      </c>
      <c r="AN12" s="105" t="s">
        <v>409</v>
      </c>
      <c r="AO12" s="236">
        <v>16500</v>
      </c>
      <c r="AP12" s="243">
        <v>16500</v>
      </c>
      <c r="AQ12" s="243">
        <v>1100</v>
      </c>
      <c r="AR12" s="107"/>
      <c r="AS12" s="107"/>
      <c r="AT12" s="107"/>
      <c r="AU12" s="107"/>
      <c r="AV12" s="107"/>
      <c r="AW12" s="107"/>
      <c r="AX12" s="107"/>
      <c r="AY12" s="107"/>
    </row>
    <row r="13" spans="1:51" ht="16.5" customHeight="1">
      <c r="A13" s="867"/>
      <c r="B13" s="96" t="s">
        <v>60</v>
      </c>
      <c r="C13" s="97">
        <v>1320</v>
      </c>
      <c r="D13" s="98" t="s">
        <v>148</v>
      </c>
      <c r="E13" s="98"/>
      <c r="F13" s="98"/>
      <c r="G13" s="98"/>
      <c r="H13" s="99" t="s">
        <v>294</v>
      </c>
      <c r="I13" s="92"/>
      <c r="J13" s="867"/>
      <c r="K13" s="96" t="s">
        <v>60</v>
      </c>
      <c r="L13" s="97">
        <v>2650</v>
      </c>
      <c r="M13" s="92"/>
      <c r="N13" s="96" t="s">
        <v>187</v>
      </c>
      <c r="O13" s="98" t="s">
        <v>292</v>
      </c>
      <c r="P13" s="100">
        <v>2530</v>
      </c>
      <c r="Q13" s="879"/>
      <c r="R13" s="92"/>
      <c r="S13" s="867"/>
      <c r="T13" s="96" t="s">
        <v>60</v>
      </c>
      <c r="U13" s="101">
        <v>4895</v>
      </c>
      <c r="V13" s="101">
        <v>3795</v>
      </c>
      <c r="W13" s="102">
        <v>3245</v>
      </c>
      <c r="X13" s="102">
        <v>1705</v>
      </c>
      <c r="Y13" s="102">
        <v>1375</v>
      </c>
      <c r="Z13" s="102">
        <v>1045</v>
      </c>
      <c r="AA13" s="99" t="s">
        <v>1284</v>
      </c>
      <c r="AB13" s="92"/>
      <c r="AC13" s="96" t="s">
        <v>187</v>
      </c>
      <c r="AD13" s="98" t="s">
        <v>292</v>
      </c>
      <c r="AE13" s="100">
        <v>3850</v>
      </c>
      <c r="AF13" s="879"/>
      <c r="AG13" s="92"/>
      <c r="AH13" s="116" t="s">
        <v>449</v>
      </c>
      <c r="AI13" s="117">
        <v>1760</v>
      </c>
      <c r="AJ13" s="92"/>
      <c r="AK13" s="105" t="s">
        <v>1580</v>
      </c>
      <c r="AL13" s="105" t="s">
        <v>1580</v>
      </c>
      <c r="AM13" s="110" t="s">
        <v>1259</v>
      </c>
      <c r="AN13" s="105" t="s">
        <v>410</v>
      </c>
      <c r="AO13" s="236">
        <v>14300</v>
      </c>
      <c r="AP13" s="243">
        <v>14300</v>
      </c>
      <c r="AQ13" s="243">
        <v>990</v>
      </c>
      <c r="AR13" s="107"/>
      <c r="AS13" s="107"/>
      <c r="AT13" s="107"/>
      <c r="AU13" s="107"/>
      <c r="AV13" s="107"/>
      <c r="AW13" s="107"/>
      <c r="AX13" s="107"/>
      <c r="AY13" s="107"/>
    </row>
    <row r="14" spans="1:51" ht="16.5" customHeight="1">
      <c r="A14" s="867"/>
      <c r="B14" s="96" t="s">
        <v>62</v>
      </c>
      <c r="C14" s="97">
        <v>1320</v>
      </c>
      <c r="D14" s="98" t="s">
        <v>148</v>
      </c>
      <c r="E14" s="98"/>
      <c r="F14" s="98"/>
      <c r="G14" s="98"/>
      <c r="H14" s="99" t="s">
        <v>294</v>
      </c>
      <c r="I14" s="92"/>
      <c r="J14" s="867"/>
      <c r="K14" s="96" t="s">
        <v>62</v>
      </c>
      <c r="L14" s="97">
        <v>2650</v>
      </c>
      <c r="M14" s="92"/>
      <c r="N14" s="96" t="s">
        <v>296</v>
      </c>
      <c r="O14" s="99" t="s">
        <v>294</v>
      </c>
      <c r="P14" s="100"/>
      <c r="Q14" s="98"/>
      <c r="R14" s="92"/>
      <c r="S14" s="867"/>
      <c r="T14" s="96" t="s">
        <v>62</v>
      </c>
      <c r="U14" s="101">
        <v>4895</v>
      </c>
      <c r="V14" s="101">
        <v>3795</v>
      </c>
      <c r="W14" s="102">
        <v>3245</v>
      </c>
      <c r="X14" s="102">
        <v>1705</v>
      </c>
      <c r="Y14" s="102">
        <v>1375</v>
      </c>
      <c r="Z14" s="102">
        <v>1045</v>
      </c>
      <c r="AA14" s="99" t="s">
        <v>1284</v>
      </c>
      <c r="AB14" s="92"/>
      <c r="AC14" s="96" t="s">
        <v>296</v>
      </c>
      <c r="AD14" s="98" t="s">
        <v>292</v>
      </c>
      <c r="AE14" s="100">
        <v>5500</v>
      </c>
      <c r="AF14" s="98"/>
      <c r="AG14" s="92"/>
      <c r="AH14" s="118" t="s">
        <v>450</v>
      </c>
      <c r="AI14" s="119">
        <v>1430</v>
      </c>
      <c r="AJ14" s="92"/>
      <c r="AK14" s="105" t="s">
        <v>278</v>
      </c>
      <c r="AL14" s="105" t="s">
        <v>278</v>
      </c>
      <c r="AM14" s="110" t="s">
        <v>1259</v>
      </c>
      <c r="AN14" s="105" t="s">
        <v>411</v>
      </c>
      <c r="AO14" s="236">
        <v>7700</v>
      </c>
      <c r="AP14" s="243">
        <v>7700</v>
      </c>
      <c r="AQ14" s="243">
        <v>770</v>
      </c>
      <c r="AR14" s="107"/>
      <c r="AS14" s="107"/>
      <c r="AT14" s="107"/>
      <c r="AU14" s="107"/>
      <c r="AV14" s="107"/>
      <c r="AW14" s="107"/>
      <c r="AX14" s="107"/>
      <c r="AY14" s="107"/>
    </row>
    <row r="15" spans="1:51" ht="16.5" customHeight="1">
      <c r="A15" s="867"/>
      <c r="B15" s="96" t="s">
        <v>64</v>
      </c>
      <c r="C15" s="97">
        <v>1320</v>
      </c>
      <c r="D15" s="98" t="s">
        <v>148</v>
      </c>
      <c r="E15" s="98"/>
      <c r="F15" s="98"/>
      <c r="G15" s="98"/>
      <c r="H15" s="99" t="s">
        <v>294</v>
      </c>
      <c r="I15" s="92"/>
      <c r="J15" s="867"/>
      <c r="K15" s="96" t="s">
        <v>64</v>
      </c>
      <c r="L15" s="97">
        <v>2650</v>
      </c>
      <c r="M15" s="92"/>
      <c r="N15" s="96" t="s">
        <v>297</v>
      </c>
      <c r="O15" s="99" t="s">
        <v>294</v>
      </c>
      <c r="P15" s="100"/>
      <c r="Q15" s="98"/>
      <c r="R15" s="92"/>
      <c r="S15" s="867"/>
      <c r="T15" s="96" t="s">
        <v>64</v>
      </c>
      <c r="U15" s="101">
        <v>4895</v>
      </c>
      <c r="V15" s="101">
        <v>3795</v>
      </c>
      <c r="W15" s="102">
        <v>3245</v>
      </c>
      <c r="X15" s="102">
        <v>1705</v>
      </c>
      <c r="Y15" s="102">
        <v>1375</v>
      </c>
      <c r="Z15" s="102">
        <v>1045</v>
      </c>
      <c r="AA15" s="99" t="s">
        <v>1284</v>
      </c>
      <c r="AB15" s="92"/>
      <c r="AC15" s="96" t="s">
        <v>297</v>
      </c>
      <c r="AD15" s="99" t="s">
        <v>1284</v>
      </c>
      <c r="AE15" s="100"/>
      <c r="AF15" s="98"/>
      <c r="AG15" s="92"/>
      <c r="AH15" s="103" t="s">
        <v>1419</v>
      </c>
      <c r="AI15" s="104">
        <v>7095</v>
      </c>
      <c r="AJ15" s="92"/>
      <c r="AK15" s="105" t="s">
        <v>1526</v>
      </c>
      <c r="AL15" s="105" t="s">
        <v>1526</v>
      </c>
      <c r="AM15" s="110" t="s">
        <v>1259</v>
      </c>
      <c r="AR15" s="107"/>
      <c r="AS15" s="107"/>
      <c r="AT15" s="107"/>
      <c r="AU15" s="107"/>
      <c r="AV15" s="107"/>
      <c r="AW15" s="107"/>
      <c r="AX15" s="107"/>
      <c r="AY15" s="107"/>
    </row>
    <row r="16" spans="1:51" ht="16.5" customHeight="1">
      <c r="A16" s="867"/>
      <c r="B16" s="96" t="s">
        <v>54</v>
      </c>
      <c r="C16" s="97">
        <v>1260</v>
      </c>
      <c r="D16" s="98" t="s">
        <v>148</v>
      </c>
      <c r="E16" s="98"/>
      <c r="F16" s="98"/>
      <c r="G16" s="98"/>
      <c r="H16" s="98" t="s">
        <v>292</v>
      </c>
      <c r="I16" s="92"/>
      <c r="J16" s="867"/>
      <c r="K16" s="96" t="s">
        <v>54</v>
      </c>
      <c r="L16" s="97">
        <v>2650</v>
      </c>
      <c r="M16" s="92"/>
      <c r="N16" s="96" t="s">
        <v>298</v>
      </c>
      <c r="O16" s="99" t="s">
        <v>294</v>
      </c>
      <c r="P16" s="100"/>
      <c r="Q16" s="98"/>
      <c r="R16" s="92"/>
      <c r="S16" s="867"/>
      <c r="T16" s="96" t="s">
        <v>54</v>
      </c>
      <c r="U16" s="101">
        <v>4895</v>
      </c>
      <c r="V16" s="101">
        <v>3795</v>
      </c>
      <c r="W16" s="102">
        <v>3245</v>
      </c>
      <c r="X16" s="102">
        <v>1705</v>
      </c>
      <c r="Y16" s="102">
        <v>1375</v>
      </c>
      <c r="Z16" s="102">
        <v>1045</v>
      </c>
      <c r="AA16" s="98" t="s">
        <v>292</v>
      </c>
      <c r="AB16" s="92"/>
      <c r="AC16" s="96" t="s">
        <v>298</v>
      </c>
      <c r="AD16" s="98" t="s">
        <v>292</v>
      </c>
      <c r="AE16" s="100">
        <v>5500</v>
      </c>
      <c r="AF16" s="98"/>
      <c r="AG16" s="92"/>
      <c r="AH16" s="103" t="s">
        <v>1329</v>
      </c>
      <c r="AI16" s="104">
        <v>7095</v>
      </c>
      <c r="AJ16" s="92"/>
      <c r="AK16" s="105" t="s">
        <v>272</v>
      </c>
      <c r="AL16" s="105" t="s">
        <v>1578</v>
      </c>
      <c r="AM16" s="110" t="s">
        <v>1259</v>
      </c>
      <c r="AR16" s="107"/>
      <c r="AS16" s="1"/>
      <c r="AT16" s="1"/>
      <c r="AU16" s="107"/>
      <c r="AV16" s="107"/>
      <c r="AW16" s="107"/>
      <c r="AX16" s="107"/>
      <c r="AY16" s="107"/>
    </row>
    <row r="17" spans="1:51" ht="16.5" customHeight="1">
      <c r="A17" s="868"/>
      <c r="B17" s="96" t="s">
        <v>95</v>
      </c>
      <c r="C17" s="97">
        <v>1320</v>
      </c>
      <c r="D17" s="98" t="s">
        <v>148</v>
      </c>
      <c r="E17" s="98"/>
      <c r="F17" s="98"/>
      <c r="G17" s="98"/>
      <c r="H17" s="99" t="s">
        <v>294</v>
      </c>
      <c r="I17" s="92"/>
      <c r="J17" s="868"/>
      <c r="K17" s="96" t="s">
        <v>95</v>
      </c>
      <c r="L17" s="97">
        <v>2650</v>
      </c>
      <c r="M17" s="92"/>
      <c r="N17" s="96" t="s">
        <v>299</v>
      </c>
      <c r="O17" s="99" t="s">
        <v>294</v>
      </c>
      <c r="P17" s="100"/>
      <c r="Q17" s="98"/>
      <c r="R17" s="92"/>
      <c r="S17" s="868"/>
      <c r="T17" s="96" t="s">
        <v>95</v>
      </c>
      <c r="U17" s="101">
        <v>4895</v>
      </c>
      <c r="V17" s="101">
        <v>3795</v>
      </c>
      <c r="W17" s="102">
        <v>3245</v>
      </c>
      <c r="X17" s="102">
        <v>1705</v>
      </c>
      <c r="Y17" s="102">
        <v>1375</v>
      </c>
      <c r="Z17" s="102">
        <v>1045</v>
      </c>
      <c r="AA17" s="99" t="s">
        <v>1284</v>
      </c>
      <c r="AB17" s="92"/>
      <c r="AC17" s="96" t="s">
        <v>299</v>
      </c>
      <c r="AD17" s="99" t="s">
        <v>1284</v>
      </c>
      <c r="AE17" s="100"/>
      <c r="AF17" s="98"/>
      <c r="AG17" s="92"/>
      <c r="AH17" s="103" t="s">
        <v>451</v>
      </c>
      <c r="AI17" s="104">
        <v>7095</v>
      </c>
      <c r="AJ17" s="92"/>
      <c r="AK17" s="105" t="s">
        <v>271</v>
      </c>
      <c r="AL17" s="105" t="s">
        <v>271</v>
      </c>
      <c r="AM17" s="110" t="s">
        <v>1259</v>
      </c>
      <c r="AR17" s="107"/>
      <c r="AS17" s="1"/>
      <c r="AT17" s="1"/>
      <c r="AU17" s="107"/>
      <c r="AV17" s="107"/>
      <c r="AW17" s="107"/>
      <c r="AX17" s="107"/>
      <c r="AY17" s="107"/>
    </row>
    <row r="18" spans="1:51" ht="16.5" customHeight="1">
      <c r="A18" s="880" t="s">
        <v>48</v>
      </c>
      <c r="B18" s="96" t="s">
        <v>65</v>
      </c>
      <c r="C18" s="97">
        <v>1320</v>
      </c>
      <c r="D18" s="98" t="s">
        <v>148</v>
      </c>
      <c r="E18" s="98"/>
      <c r="F18" s="98"/>
      <c r="G18" s="98"/>
      <c r="H18" s="99" t="s">
        <v>294</v>
      </c>
      <c r="I18" s="92"/>
      <c r="J18" s="880" t="s">
        <v>48</v>
      </c>
      <c r="K18" s="96" t="s">
        <v>65</v>
      </c>
      <c r="L18" s="97">
        <v>2650</v>
      </c>
      <c r="M18" s="92"/>
      <c r="N18" s="96" t="s">
        <v>300</v>
      </c>
      <c r="O18" s="99" t="s">
        <v>294</v>
      </c>
      <c r="P18" s="100"/>
      <c r="Q18" s="98"/>
      <c r="R18" s="92"/>
      <c r="S18" s="880" t="s">
        <v>48</v>
      </c>
      <c r="T18" s="96" t="s">
        <v>65</v>
      </c>
      <c r="U18" s="101">
        <v>6380</v>
      </c>
      <c r="V18" s="101">
        <v>4895</v>
      </c>
      <c r="W18" s="102">
        <v>4180</v>
      </c>
      <c r="X18" s="102">
        <v>1705</v>
      </c>
      <c r="Y18" s="102">
        <v>1375</v>
      </c>
      <c r="Z18" s="102">
        <v>1045</v>
      </c>
      <c r="AA18" s="99" t="s">
        <v>1284</v>
      </c>
      <c r="AB18" s="92"/>
      <c r="AC18" s="96" t="s">
        <v>300</v>
      </c>
      <c r="AD18" s="99" t="s">
        <v>1284</v>
      </c>
      <c r="AE18" s="100"/>
      <c r="AF18" s="98"/>
      <c r="AG18" s="92"/>
      <c r="AH18" s="103" t="s">
        <v>452</v>
      </c>
      <c r="AI18" s="104">
        <v>5390</v>
      </c>
      <c r="AJ18" s="92"/>
      <c r="AK18" s="105" t="s">
        <v>279</v>
      </c>
      <c r="AL18" s="105" t="s">
        <v>279</v>
      </c>
      <c r="AM18" s="110" t="s">
        <v>1259</v>
      </c>
      <c r="AR18" s="107"/>
      <c r="AS18" s="1"/>
      <c r="AT18" s="1"/>
      <c r="AU18" s="107"/>
      <c r="AV18" s="107"/>
      <c r="AW18" s="107"/>
      <c r="AX18" s="107"/>
      <c r="AY18" s="107"/>
    </row>
    <row r="19" spans="1:51" ht="16.5" customHeight="1">
      <c r="A19" s="880"/>
      <c r="B19" s="96" t="s">
        <v>67</v>
      </c>
      <c r="C19" s="97">
        <v>1320</v>
      </c>
      <c r="D19" s="98" t="s">
        <v>148</v>
      </c>
      <c r="E19" s="98"/>
      <c r="F19" s="98"/>
      <c r="G19" s="98"/>
      <c r="H19" s="99" t="s">
        <v>294</v>
      </c>
      <c r="J19" s="880"/>
      <c r="K19" s="96" t="s">
        <v>67</v>
      </c>
      <c r="L19" s="97">
        <v>2650</v>
      </c>
      <c r="N19" s="96" t="s">
        <v>301</v>
      </c>
      <c r="O19" s="99" t="s">
        <v>294</v>
      </c>
      <c r="P19" s="100"/>
      <c r="Q19" s="98"/>
      <c r="S19" s="880"/>
      <c r="T19" s="96" t="s">
        <v>67</v>
      </c>
      <c r="U19" s="101">
        <v>6380</v>
      </c>
      <c r="V19" s="101">
        <v>4895</v>
      </c>
      <c r="W19" s="102">
        <v>4180</v>
      </c>
      <c r="X19" s="102">
        <v>1705</v>
      </c>
      <c r="Y19" s="102">
        <v>1375</v>
      </c>
      <c r="Z19" s="102">
        <v>1045</v>
      </c>
      <c r="AA19" s="99" t="s">
        <v>1284</v>
      </c>
      <c r="AC19" s="96" t="s">
        <v>301</v>
      </c>
      <c r="AD19" s="98" t="s">
        <v>292</v>
      </c>
      <c r="AE19" s="100">
        <v>3850</v>
      </c>
      <c r="AF19" s="98"/>
      <c r="AH19" s="111" t="s">
        <v>453</v>
      </c>
      <c r="AI19" s="112">
        <v>4565</v>
      </c>
      <c r="AK19" s="105" t="s">
        <v>280</v>
      </c>
      <c r="AL19" s="105" t="s">
        <v>424</v>
      </c>
      <c r="AM19" s="110"/>
      <c r="AS19" s="1"/>
      <c r="AT19" s="1"/>
    </row>
    <row r="20" spans="1:51" ht="16.5" customHeight="1">
      <c r="A20" s="880" t="s">
        <v>49</v>
      </c>
      <c r="B20" s="96" t="s">
        <v>68</v>
      </c>
      <c r="C20" s="97">
        <v>1320</v>
      </c>
      <c r="D20" s="98" t="s">
        <v>148</v>
      </c>
      <c r="E20" s="98"/>
      <c r="F20" s="98"/>
      <c r="G20" s="98"/>
      <c r="H20" s="99" t="s">
        <v>294</v>
      </c>
      <c r="J20" s="880" t="s">
        <v>49</v>
      </c>
      <c r="K20" s="96" t="s">
        <v>68</v>
      </c>
      <c r="L20" s="97">
        <v>2650</v>
      </c>
      <c r="N20" s="96" t="s">
        <v>302</v>
      </c>
      <c r="O20" s="99" t="s">
        <v>294</v>
      </c>
      <c r="P20" s="100"/>
      <c r="Q20" s="98"/>
      <c r="S20" s="880" t="s">
        <v>49</v>
      </c>
      <c r="T20" s="96" t="s">
        <v>68</v>
      </c>
      <c r="U20" s="101">
        <v>6380</v>
      </c>
      <c r="V20" s="101">
        <v>4895</v>
      </c>
      <c r="W20" s="102">
        <v>4180</v>
      </c>
      <c r="X20" s="102">
        <v>1705</v>
      </c>
      <c r="Y20" s="102">
        <v>1375</v>
      </c>
      <c r="Z20" s="102">
        <v>1045</v>
      </c>
      <c r="AA20" s="99" t="s">
        <v>1284</v>
      </c>
      <c r="AC20" s="96" t="s">
        <v>302</v>
      </c>
      <c r="AD20" s="99" t="s">
        <v>1284</v>
      </c>
      <c r="AE20" s="100"/>
      <c r="AF20" s="98"/>
      <c r="AH20" s="111" t="s">
        <v>454</v>
      </c>
      <c r="AI20" s="112">
        <v>4565</v>
      </c>
      <c r="AK20" s="105" t="s">
        <v>1527</v>
      </c>
      <c r="AL20" s="105" t="s">
        <v>1527</v>
      </c>
      <c r="AM20" s="110" t="s">
        <v>1259</v>
      </c>
    </row>
    <row r="21" spans="1:51" ht="16.5" customHeight="1">
      <c r="A21" s="880"/>
      <c r="B21" s="96" t="s">
        <v>69</v>
      </c>
      <c r="C21" s="97">
        <v>1320</v>
      </c>
      <c r="D21" s="98" t="s">
        <v>148</v>
      </c>
      <c r="E21" s="98"/>
      <c r="F21" s="98"/>
      <c r="G21" s="98"/>
      <c r="H21" s="99" t="s">
        <v>294</v>
      </c>
      <c r="J21" s="880"/>
      <c r="K21" s="96" t="s">
        <v>69</v>
      </c>
      <c r="L21" s="97">
        <v>2650</v>
      </c>
      <c r="N21" s="96" t="s">
        <v>303</v>
      </c>
      <c r="O21" s="99" t="s">
        <v>294</v>
      </c>
      <c r="P21" s="100"/>
      <c r="Q21" s="98"/>
      <c r="S21" s="880"/>
      <c r="T21" s="96" t="s">
        <v>69</v>
      </c>
      <c r="U21" s="101">
        <v>6380</v>
      </c>
      <c r="V21" s="101">
        <v>4895</v>
      </c>
      <c r="W21" s="102">
        <v>4180</v>
      </c>
      <c r="X21" s="102">
        <v>1705</v>
      </c>
      <c r="Y21" s="102">
        <v>1375</v>
      </c>
      <c r="Z21" s="102">
        <v>1045</v>
      </c>
      <c r="AA21" s="99" t="s">
        <v>1284</v>
      </c>
      <c r="AC21" s="96" t="s">
        <v>303</v>
      </c>
      <c r="AD21" s="99" t="s">
        <v>1284</v>
      </c>
      <c r="AE21" s="100"/>
      <c r="AF21" s="98"/>
      <c r="AH21" s="111" t="s">
        <v>455</v>
      </c>
      <c r="AI21" s="112">
        <v>4565</v>
      </c>
      <c r="AK21" s="105" t="s">
        <v>281</v>
      </c>
      <c r="AL21" s="105" t="s">
        <v>281</v>
      </c>
      <c r="AM21" s="113" t="s">
        <v>1260</v>
      </c>
    </row>
    <row r="22" spans="1:51" ht="16.5" customHeight="1">
      <c r="A22" s="880"/>
      <c r="B22" s="96" t="s">
        <v>63</v>
      </c>
      <c r="C22" s="97">
        <v>1320</v>
      </c>
      <c r="D22" s="98" t="s">
        <v>148</v>
      </c>
      <c r="E22" s="98"/>
      <c r="F22" s="98"/>
      <c r="G22" s="98"/>
      <c r="H22" s="99" t="s">
        <v>294</v>
      </c>
      <c r="J22" s="880"/>
      <c r="K22" s="96" t="s">
        <v>63</v>
      </c>
      <c r="L22" s="97">
        <v>2650</v>
      </c>
      <c r="N22" s="96" t="s">
        <v>304</v>
      </c>
      <c r="O22" s="99" t="s">
        <v>294</v>
      </c>
      <c r="P22" s="100"/>
      <c r="Q22" s="98"/>
      <c r="S22" s="880"/>
      <c r="T22" s="96" t="s">
        <v>63</v>
      </c>
      <c r="U22" s="101">
        <v>6380</v>
      </c>
      <c r="V22" s="101">
        <v>4895</v>
      </c>
      <c r="W22" s="102">
        <v>4180</v>
      </c>
      <c r="X22" s="102">
        <v>1705</v>
      </c>
      <c r="Y22" s="102">
        <v>1375</v>
      </c>
      <c r="Z22" s="102">
        <v>1045</v>
      </c>
      <c r="AA22" s="99" t="s">
        <v>1284</v>
      </c>
      <c r="AC22" s="96" t="s">
        <v>304</v>
      </c>
      <c r="AD22" s="99" t="s">
        <v>1284</v>
      </c>
      <c r="AE22" s="100"/>
      <c r="AF22" s="98"/>
      <c r="AH22" s="114" t="s">
        <v>456</v>
      </c>
      <c r="AI22" s="115">
        <v>1815</v>
      </c>
      <c r="AK22" s="105" t="s">
        <v>282</v>
      </c>
      <c r="AL22" s="105" t="s">
        <v>282</v>
      </c>
      <c r="AM22" s="110"/>
    </row>
    <row r="23" spans="1:51" ht="16.5" customHeight="1">
      <c r="A23" s="880"/>
      <c r="B23" s="96" t="s">
        <v>66</v>
      </c>
      <c r="C23" s="97">
        <v>1320</v>
      </c>
      <c r="D23" s="98" t="s">
        <v>148</v>
      </c>
      <c r="E23" s="98"/>
      <c r="F23" s="98"/>
      <c r="G23" s="98"/>
      <c r="H23" s="99" t="s">
        <v>294</v>
      </c>
      <c r="J23" s="880"/>
      <c r="K23" s="96" t="s">
        <v>66</v>
      </c>
      <c r="L23" s="97">
        <v>2650</v>
      </c>
      <c r="N23" s="96" t="s">
        <v>305</v>
      </c>
      <c r="O23" s="99" t="s">
        <v>294</v>
      </c>
      <c r="P23" s="100"/>
      <c r="Q23" s="98"/>
      <c r="S23" s="880"/>
      <c r="T23" s="96" t="s">
        <v>66</v>
      </c>
      <c r="U23" s="101">
        <v>6380</v>
      </c>
      <c r="V23" s="101">
        <v>4895</v>
      </c>
      <c r="W23" s="102">
        <v>4180</v>
      </c>
      <c r="X23" s="102">
        <v>1705</v>
      </c>
      <c r="Y23" s="102">
        <v>1375</v>
      </c>
      <c r="Z23" s="102">
        <v>1045</v>
      </c>
      <c r="AA23" s="99" t="s">
        <v>1284</v>
      </c>
      <c r="AC23" s="96" t="s">
        <v>305</v>
      </c>
      <c r="AD23" s="99" t="s">
        <v>1284</v>
      </c>
      <c r="AE23" s="100"/>
      <c r="AF23" s="98"/>
      <c r="AH23" s="114" t="s">
        <v>457</v>
      </c>
      <c r="AI23" s="115">
        <v>1815</v>
      </c>
      <c r="AK23" s="105" t="s">
        <v>1581</v>
      </c>
      <c r="AL23" s="105" t="s">
        <v>1581</v>
      </c>
      <c r="AM23" s="110" t="s">
        <v>1259</v>
      </c>
    </row>
    <row r="24" spans="1:51" ht="16.5" customHeight="1">
      <c r="A24" s="880" t="s">
        <v>50</v>
      </c>
      <c r="B24" s="96" t="s">
        <v>70</v>
      </c>
      <c r="C24" s="97">
        <v>1320</v>
      </c>
      <c r="D24" s="98" t="s">
        <v>148</v>
      </c>
      <c r="E24" s="98"/>
      <c r="F24" s="98"/>
      <c r="G24" s="98"/>
      <c r="H24" s="99" t="s">
        <v>294</v>
      </c>
      <c r="J24" s="880" t="s">
        <v>50</v>
      </c>
      <c r="K24" s="96" t="s">
        <v>70</v>
      </c>
      <c r="L24" s="97">
        <v>2650</v>
      </c>
      <c r="N24" s="96" t="s">
        <v>306</v>
      </c>
      <c r="O24" s="99" t="s">
        <v>294</v>
      </c>
      <c r="P24" s="100"/>
      <c r="Q24" s="98"/>
      <c r="S24" s="880" t="s">
        <v>50</v>
      </c>
      <c r="T24" s="96" t="s">
        <v>70</v>
      </c>
      <c r="U24" s="101">
        <v>6380</v>
      </c>
      <c r="V24" s="101">
        <v>4895</v>
      </c>
      <c r="W24" s="102">
        <v>4180</v>
      </c>
      <c r="X24" s="102">
        <v>1705</v>
      </c>
      <c r="Y24" s="102">
        <v>1375</v>
      </c>
      <c r="Z24" s="102">
        <v>1045</v>
      </c>
      <c r="AA24" s="99" t="s">
        <v>1284</v>
      </c>
      <c r="AC24" s="96" t="s">
        <v>306</v>
      </c>
      <c r="AD24" s="99" t="s">
        <v>1284</v>
      </c>
      <c r="AE24" s="100"/>
      <c r="AF24" s="98"/>
      <c r="AH24" s="116" t="s">
        <v>458</v>
      </c>
      <c r="AI24" s="117">
        <v>1485</v>
      </c>
      <c r="AK24" s="105" t="s">
        <v>1582</v>
      </c>
      <c r="AL24" s="105" t="s">
        <v>1582</v>
      </c>
      <c r="AM24" s="113" t="s">
        <v>1260</v>
      </c>
    </row>
    <row r="25" spans="1:51" ht="16.5" customHeight="1">
      <c r="A25" s="880"/>
      <c r="B25" s="96" t="s">
        <v>71</v>
      </c>
      <c r="C25" s="97">
        <v>1320</v>
      </c>
      <c r="D25" s="98" t="s">
        <v>148</v>
      </c>
      <c r="E25" s="98"/>
      <c r="F25" s="98"/>
      <c r="G25" s="98"/>
      <c r="H25" s="99" t="s">
        <v>294</v>
      </c>
      <c r="J25" s="880"/>
      <c r="K25" s="96" t="s">
        <v>71</v>
      </c>
      <c r="L25" s="97">
        <v>2650</v>
      </c>
      <c r="N25" s="96" t="s">
        <v>307</v>
      </c>
      <c r="O25" s="99" t="s">
        <v>294</v>
      </c>
      <c r="P25" s="100"/>
      <c r="Q25" s="98"/>
      <c r="S25" s="880"/>
      <c r="T25" s="96" t="s">
        <v>71</v>
      </c>
      <c r="U25" s="101">
        <v>6380</v>
      </c>
      <c r="V25" s="101">
        <v>4895</v>
      </c>
      <c r="W25" s="102">
        <v>4180</v>
      </c>
      <c r="X25" s="102">
        <v>1705</v>
      </c>
      <c r="Y25" s="102">
        <v>1375</v>
      </c>
      <c r="Z25" s="102">
        <v>1045</v>
      </c>
      <c r="AA25" s="99" t="s">
        <v>1284</v>
      </c>
      <c r="AC25" s="96" t="s">
        <v>307</v>
      </c>
      <c r="AD25" s="99" t="s">
        <v>1284</v>
      </c>
      <c r="AE25" s="100"/>
      <c r="AF25" s="98"/>
      <c r="AH25" s="118" t="s">
        <v>459</v>
      </c>
      <c r="AI25" s="119">
        <v>1155</v>
      </c>
      <c r="AK25" s="105" t="s">
        <v>1579</v>
      </c>
      <c r="AL25" s="105" t="s">
        <v>1579</v>
      </c>
      <c r="AM25" s="110" t="s">
        <v>1259</v>
      </c>
    </row>
    <row r="26" spans="1:51" ht="16.5" customHeight="1">
      <c r="A26" s="880"/>
      <c r="B26" s="96" t="s">
        <v>72</v>
      </c>
      <c r="C26" s="97">
        <v>1320</v>
      </c>
      <c r="D26" s="98" t="s">
        <v>148</v>
      </c>
      <c r="E26" s="98"/>
      <c r="F26" s="98"/>
      <c r="G26" s="98"/>
      <c r="H26" s="99" t="s">
        <v>294</v>
      </c>
      <c r="J26" s="880"/>
      <c r="K26" s="96" t="s">
        <v>72</v>
      </c>
      <c r="L26" s="97">
        <v>2650</v>
      </c>
      <c r="N26" s="96" t="s">
        <v>293</v>
      </c>
      <c r="O26" s="99" t="s">
        <v>294</v>
      </c>
      <c r="P26" s="100"/>
      <c r="Q26" s="98"/>
      <c r="S26" s="880"/>
      <c r="T26" s="96" t="s">
        <v>72</v>
      </c>
      <c r="U26" s="101">
        <v>6380</v>
      </c>
      <c r="V26" s="101">
        <v>4895</v>
      </c>
      <c r="W26" s="102">
        <v>4180</v>
      </c>
      <c r="X26" s="102">
        <v>1705</v>
      </c>
      <c r="Y26" s="102">
        <v>1375</v>
      </c>
      <c r="Z26" s="102">
        <v>1045</v>
      </c>
      <c r="AA26" s="99" t="s">
        <v>1284</v>
      </c>
      <c r="AC26" s="96" t="s">
        <v>293</v>
      </c>
      <c r="AD26" s="99" t="s">
        <v>1284</v>
      </c>
      <c r="AE26" s="100"/>
      <c r="AF26" s="98"/>
      <c r="AH26" s="103" t="s">
        <v>1420</v>
      </c>
      <c r="AI26" s="104">
        <v>7095</v>
      </c>
    </row>
    <row r="27" spans="1:51" ht="16.5" customHeight="1">
      <c r="A27" s="880"/>
      <c r="B27" s="96" t="s">
        <v>73</v>
      </c>
      <c r="C27" s="97">
        <v>1320</v>
      </c>
      <c r="D27" s="98" t="s">
        <v>148</v>
      </c>
      <c r="E27" s="98"/>
      <c r="F27" s="98"/>
      <c r="G27" s="98"/>
      <c r="H27" s="99" t="s">
        <v>294</v>
      </c>
      <c r="J27" s="880"/>
      <c r="K27" s="96" t="s">
        <v>73</v>
      </c>
      <c r="L27" s="97">
        <v>2650</v>
      </c>
      <c r="N27" s="96" t="s">
        <v>308</v>
      </c>
      <c r="O27" s="99" t="s">
        <v>294</v>
      </c>
      <c r="P27" s="100"/>
      <c r="Q27" s="98"/>
      <c r="S27" s="880"/>
      <c r="T27" s="96" t="s">
        <v>73</v>
      </c>
      <c r="U27" s="101">
        <v>6380</v>
      </c>
      <c r="V27" s="101">
        <v>4895</v>
      </c>
      <c r="W27" s="102">
        <v>4180</v>
      </c>
      <c r="X27" s="102">
        <v>1705</v>
      </c>
      <c r="Y27" s="102">
        <v>1375</v>
      </c>
      <c r="Z27" s="102">
        <v>1045</v>
      </c>
      <c r="AA27" s="99" t="s">
        <v>1284</v>
      </c>
      <c r="AC27" s="96" t="s">
        <v>308</v>
      </c>
      <c r="AD27" s="99" t="s">
        <v>1284</v>
      </c>
      <c r="AE27" s="100"/>
      <c r="AF27" s="98"/>
      <c r="AH27" s="103" t="s">
        <v>1330</v>
      </c>
      <c r="AI27" s="104">
        <v>7095</v>
      </c>
    </row>
    <row r="28" spans="1:51" ht="16.5" customHeight="1">
      <c r="A28" s="880" t="s">
        <v>42</v>
      </c>
      <c r="B28" s="96" t="s">
        <v>74</v>
      </c>
      <c r="C28" s="97">
        <v>1458</v>
      </c>
      <c r="D28" s="98" t="s">
        <v>148</v>
      </c>
      <c r="E28" s="98" t="s">
        <v>148</v>
      </c>
      <c r="F28" s="98"/>
      <c r="G28" s="98"/>
      <c r="H28" s="99" t="s">
        <v>294</v>
      </c>
      <c r="J28" s="880" t="s">
        <v>42</v>
      </c>
      <c r="K28" s="96" t="s">
        <v>74</v>
      </c>
      <c r="L28" s="97">
        <v>2650</v>
      </c>
      <c r="N28" s="96" t="s">
        <v>309</v>
      </c>
      <c r="O28" s="99" t="s">
        <v>294</v>
      </c>
      <c r="P28" s="100"/>
      <c r="Q28" s="98"/>
      <c r="S28" s="880" t="s">
        <v>42</v>
      </c>
      <c r="T28" s="96" t="s">
        <v>74</v>
      </c>
      <c r="U28" s="101">
        <v>6380</v>
      </c>
      <c r="V28" s="101">
        <v>5005</v>
      </c>
      <c r="W28" s="102">
        <v>4180</v>
      </c>
      <c r="X28" s="102">
        <v>1760</v>
      </c>
      <c r="Y28" s="102">
        <v>1430</v>
      </c>
      <c r="Z28" s="102">
        <v>1100</v>
      </c>
      <c r="AA28" s="99" t="s">
        <v>1284</v>
      </c>
      <c r="AC28" s="96" t="s">
        <v>309</v>
      </c>
      <c r="AD28" s="99" t="s">
        <v>1284</v>
      </c>
      <c r="AE28" s="100"/>
      <c r="AF28" s="98"/>
      <c r="AH28" s="103" t="s">
        <v>460</v>
      </c>
      <c r="AI28" s="104">
        <v>7095</v>
      </c>
    </row>
    <row r="29" spans="1:51" ht="16.5" customHeight="1">
      <c r="A29" s="880"/>
      <c r="B29" s="96" t="s">
        <v>100</v>
      </c>
      <c r="C29" s="97">
        <v>1458</v>
      </c>
      <c r="D29" s="98" t="s">
        <v>148</v>
      </c>
      <c r="E29" s="98" t="s">
        <v>148</v>
      </c>
      <c r="F29" s="98"/>
      <c r="G29" s="98"/>
      <c r="H29" s="99" t="s">
        <v>294</v>
      </c>
      <c r="J29" s="880"/>
      <c r="K29" s="96" t="s">
        <v>100</v>
      </c>
      <c r="L29" s="97">
        <v>2650</v>
      </c>
      <c r="N29" s="96" t="s">
        <v>310</v>
      </c>
      <c r="O29" s="99" t="s">
        <v>294</v>
      </c>
      <c r="P29" s="100"/>
      <c r="Q29" s="98"/>
      <c r="S29" s="880"/>
      <c r="T29" s="96" t="s">
        <v>100</v>
      </c>
      <c r="U29" s="101">
        <v>6380</v>
      </c>
      <c r="V29" s="101">
        <v>5005</v>
      </c>
      <c r="W29" s="102">
        <v>4180</v>
      </c>
      <c r="X29" s="102">
        <v>1760</v>
      </c>
      <c r="Y29" s="102">
        <v>1430</v>
      </c>
      <c r="Z29" s="102">
        <v>1100</v>
      </c>
      <c r="AA29" s="99" t="s">
        <v>1284</v>
      </c>
      <c r="AC29" s="96" t="s">
        <v>310</v>
      </c>
      <c r="AD29" s="99" t="s">
        <v>1284</v>
      </c>
      <c r="AE29" s="100"/>
      <c r="AF29" s="98"/>
      <c r="AH29" s="103" t="s">
        <v>461</v>
      </c>
      <c r="AI29" s="104">
        <v>5390</v>
      </c>
    </row>
    <row r="30" spans="1:51" ht="16.5" customHeight="1">
      <c r="A30" s="880"/>
      <c r="B30" s="96" t="s">
        <v>101</v>
      </c>
      <c r="C30" s="97">
        <v>1458</v>
      </c>
      <c r="D30" s="98" t="s">
        <v>148</v>
      </c>
      <c r="E30" s="98" t="s">
        <v>148</v>
      </c>
      <c r="F30" s="98"/>
      <c r="G30" s="98"/>
      <c r="H30" s="99" t="s">
        <v>294</v>
      </c>
      <c r="J30" s="880"/>
      <c r="K30" s="96" t="s">
        <v>101</v>
      </c>
      <c r="L30" s="97">
        <v>2650</v>
      </c>
      <c r="N30" s="96" t="s">
        <v>311</v>
      </c>
      <c r="O30" s="99" t="s">
        <v>294</v>
      </c>
      <c r="P30" s="100"/>
      <c r="Q30" s="98"/>
      <c r="S30" s="880"/>
      <c r="T30" s="96" t="s">
        <v>101</v>
      </c>
      <c r="U30" s="101">
        <v>6380</v>
      </c>
      <c r="V30" s="101">
        <v>5005</v>
      </c>
      <c r="W30" s="102">
        <v>4180</v>
      </c>
      <c r="X30" s="102">
        <v>1760</v>
      </c>
      <c r="Y30" s="102">
        <v>1430</v>
      </c>
      <c r="Z30" s="102">
        <v>1100</v>
      </c>
      <c r="AA30" s="99" t="s">
        <v>1284</v>
      </c>
      <c r="AC30" s="96" t="s">
        <v>311</v>
      </c>
      <c r="AD30" s="99" t="s">
        <v>1284</v>
      </c>
      <c r="AE30" s="100"/>
      <c r="AF30" s="98"/>
      <c r="AH30" s="111" t="s">
        <v>462</v>
      </c>
      <c r="AI30" s="112">
        <v>4565</v>
      </c>
    </row>
    <row r="31" spans="1:51" ht="16.5" customHeight="1">
      <c r="A31" s="880"/>
      <c r="B31" s="96" t="s">
        <v>77</v>
      </c>
      <c r="C31" s="97">
        <v>1458</v>
      </c>
      <c r="D31" s="98" t="s">
        <v>148</v>
      </c>
      <c r="E31" s="98" t="s">
        <v>148</v>
      </c>
      <c r="F31" s="98"/>
      <c r="G31" s="98"/>
      <c r="H31" s="99" t="s">
        <v>294</v>
      </c>
      <c r="J31" s="880"/>
      <c r="K31" s="96" t="s">
        <v>77</v>
      </c>
      <c r="L31" s="97">
        <v>2650</v>
      </c>
      <c r="N31" s="96" t="s">
        <v>312</v>
      </c>
      <c r="O31" s="99" t="s">
        <v>294</v>
      </c>
      <c r="P31" s="100"/>
      <c r="Q31" s="98"/>
      <c r="S31" s="880"/>
      <c r="T31" s="96" t="s">
        <v>77</v>
      </c>
      <c r="U31" s="101">
        <v>6380</v>
      </c>
      <c r="V31" s="101">
        <v>5005</v>
      </c>
      <c r="W31" s="102">
        <v>4180</v>
      </c>
      <c r="X31" s="102">
        <v>1760</v>
      </c>
      <c r="Y31" s="102">
        <v>1430</v>
      </c>
      <c r="Z31" s="102">
        <v>1100</v>
      </c>
      <c r="AA31" s="99" t="s">
        <v>1284</v>
      </c>
      <c r="AC31" s="96" t="s">
        <v>312</v>
      </c>
      <c r="AD31" s="99" t="s">
        <v>1284</v>
      </c>
      <c r="AE31" s="100"/>
      <c r="AF31" s="98"/>
      <c r="AH31" s="111" t="s">
        <v>463</v>
      </c>
      <c r="AI31" s="112">
        <v>4565</v>
      </c>
    </row>
    <row r="32" spans="1:51" ht="16.5" customHeight="1">
      <c r="A32" s="880"/>
      <c r="B32" s="96" t="s">
        <v>75</v>
      </c>
      <c r="C32" s="97">
        <v>1458</v>
      </c>
      <c r="D32" s="98" t="s">
        <v>148</v>
      </c>
      <c r="E32" s="98" t="s">
        <v>148</v>
      </c>
      <c r="F32" s="98"/>
      <c r="G32" s="98"/>
      <c r="H32" s="99" t="s">
        <v>294</v>
      </c>
      <c r="J32" s="880"/>
      <c r="K32" s="96" t="s">
        <v>75</v>
      </c>
      <c r="L32" s="97">
        <v>2650</v>
      </c>
      <c r="N32" s="96" t="s">
        <v>313</v>
      </c>
      <c r="O32" s="99" t="s">
        <v>294</v>
      </c>
      <c r="P32" s="100"/>
      <c r="Q32" s="98"/>
      <c r="S32" s="880"/>
      <c r="T32" s="96" t="s">
        <v>75</v>
      </c>
      <c r="U32" s="101">
        <v>6380</v>
      </c>
      <c r="V32" s="101">
        <v>5005</v>
      </c>
      <c r="W32" s="102">
        <v>4180</v>
      </c>
      <c r="X32" s="102">
        <v>1760</v>
      </c>
      <c r="Y32" s="102">
        <v>1430</v>
      </c>
      <c r="Z32" s="102">
        <v>1100</v>
      </c>
      <c r="AA32" s="99" t="s">
        <v>1284</v>
      </c>
      <c r="AC32" s="96" t="s">
        <v>313</v>
      </c>
      <c r="AD32" s="99" t="s">
        <v>1284</v>
      </c>
      <c r="AE32" s="100"/>
      <c r="AF32" s="98"/>
      <c r="AH32" s="111" t="s">
        <v>464</v>
      </c>
      <c r="AI32" s="112">
        <v>4565</v>
      </c>
    </row>
    <row r="33" spans="1:35" ht="16.5" customHeight="1">
      <c r="A33" s="880"/>
      <c r="B33" s="96" t="s">
        <v>76</v>
      </c>
      <c r="C33" s="97">
        <v>1458</v>
      </c>
      <c r="D33" s="98" t="s">
        <v>148</v>
      </c>
      <c r="E33" s="98" t="s">
        <v>148</v>
      </c>
      <c r="F33" s="98"/>
      <c r="G33" s="98"/>
      <c r="H33" s="99" t="s">
        <v>294</v>
      </c>
      <c r="J33" s="880"/>
      <c r="K33" s="96" t="s">
        <v>76</v>
      </c>
      <c r="L33" s="97">
        <v>2650</v>
      </c>
      <c r="N33" s="96" t="s">
        <v>314</v>
      </c>
      <c r="O33" s="99" t="s">
        <v>294</v>
      </c>
      <c r="P33" s="100"/>
      <c r="Q33" s="98"/>
      <c r="S33" s="880"/>
      <c r="T33" s="96" t="s">
        <v>76</v>
      </c>
      <c r="U33" s="101">
        <v>6380</v>
      </c>
      <c r="V33" s="101">
        <v>5005</v>
      </c>
      <c r="W33" s="102">
        <v>4180</v>
      </c>
      <c r="X33" s="102">
        <v>1760</v>
      </c>
      <c r="Y33" s="102">
        <v>1430</v>
      </c>
      <c r="Z33" s="102">
        <v>1100</v>
      </c>
      <c r="AA33" s="99" t="s">
        <v>1284</v>
      </c>
      <c r="AC33" s="96" t="s">
        <v>314</v>
      </c>
      <c r="AD33" s="99" t="s">
        <v>1284</v>
      </c>
      <c r="AE33" s="100"/>
      <c r="AF33" s="98"/>
      <c r="AH33" s="114" t="s">
        <v>465</v>
      </c>
      <c r="AI33" s="115">
        <v>1815</v>
      </c>
    </row>
    <row r="34" spans="1:35" ht="16.5" customHeight="1">
      <c r="A34" s="880" t="s">
        <v>51</v>
      </c>
      <c r="B34" s="96" t="s">
        <v>78</v>
      </c>
      <c r="C34" s="97">
        <v>1590</v>
      </c>
      <c r="D34" s="98"/>
      <c r="E34" s="98" t="s">
        <v>148</v>
      </c>
      <c r="F34" s="98" t="s">
        <v>148</v>
      </c>
      <c r="G34" s="98"/>
      <c r="H34" s="99" t="s">
        <v>294</v>
      </c>
      <c r="J34" s="880" t="s">
        <v>51</v>
      </c>
      <c r="K34" s="96" t="s">
        <v>78</v>
      </c>
      <c r="L34" s="97">
        <v>2650</v>
      </c>
      <c r="N34" s="96" t="s">
        <v>315</v>
      </c>
      <c r="O34" s="99" t="s">
        <v>294</v>
      </c>
      <c r="P34" s="100"/>
      <c r="Q34" s="98"/>
      <c r="S34" s="880" t="s">
        <v>51</v>
      </c>
      <c r="T34" s="96" t="s">
        <v>78</v>
      </c>
      <c r="U34" s="101">
        <v>7095</v>
      </c>
      <c r="V34" s="101">
        <v>5445</v>
      </c>
      <c r="W34" s="102">
        <v>4565</v>
      </c>
      <c r="X34" s="102">
        <v>1870</v>
      </c>
      <c r="Y34" s="102">
        <v>1540</v>
      </c>
      <c r="Z34" s="102">
        <v>1210</v>
      </c>
      <c r="AA34" s="99" t="s">
        <v>1284</v>
      </c>
      <c r="AC34" s="96" t="s">
        <v>315</v>
      </c>
      <c r="AD34" s="99" t="s">
        <v>1284</v>
      </c>
      <c r="AE34" s="100"/>
      <c r="AF34" s="98"/>
      <c r="AH34" s="114" t="s">
        <v>466</v>
      </c>
      <c r="AI34" s="115">
        <v>1815</v>
      </c>
    </row>
    <row r="35" spans="1:35" ht="16.5" customHeight="1">
      <c r="A35" s="880"/>
      <c r="B35" s="96" t="s">
        <v>79</v>
      </c>
      <c r="C35" s="97">
        <v>1590</v>
      </c>
      <c r="D35" s="98"/>
      <c r="E35" s="98" t="s">
        <v>148</v>
      </c>
      <c r="F35" s="98" t="s">
        <v>148</v>
      </c>
      <c r="G35" s="98"/>
      <c r="H35" s="99" t="s">
        <v>294</v>
      </c>
      <c r="J35" s="880"/>
      <c r="K35" s="96" t="s">
        <v>79</v>
      </c>
      <c r="L35" s="97">
        <v>2650</v>
      </c>
      <c r="N35" s="96" t="s">
        <v>316</v>
      </c>
      <c r="O35" s="99" t="s">
        <v>294</v>
      </c>
      <c r="P35" s="100"/>
      <c r="Q35" s="98"/>
      <c r="S35" s="880"/>
      <c r="T35" s="96" t="s">
        <v>79</v>
      </c>
      <c r="U35" s="101">
        <v>7095</v>
      </c>
      <c r="V35" s="101">
        <v>5445</v>
      </c>
      <c r="W35" s="102">
        <v>4565</v>
      </c>
      <c r="X35" s="102">
        <v>1870</v>
      </c>
      <c r="Y35" s="102">
        <v>1540</v>
      </c>
      <c r="Z35" s="102">
        <v>1210</v>
      </c>
      <c r="AA35" s="99" t="s">
        <v>1284</v>
      </c>
      <c r="AC35" s="96" t="s">
        <v>316</v>
      </c>
      <c r="AD35" s="99" t="s">
        <v>1284</v>
      </c>
      <c r="AE35" s="100"/>
      <c r="AF35" s="98"/>
      <c r="AH35" s="116" t="s">
        <v>467</v>
      </c>
      <c r="AI35" s="117">
        <v>1485</v>
      </c>
    </row>
    <row r="36" spans="1:35" ht="16.5" customHeight="1">
      <c r="A36" s="880"/>
      <c r="B36" s="96" t="s">
        <v>80</v>
      </c>
      <c r="C36" s="97">
        <v>1590</v>
      </c>
      <c r="D36" s="98"/>
      <c r="E36" s="98" t="s">
        <v>148</v>
      </c>
      <c r="F36" s="98" t="s">
        <v>148</v>
      </c>
      <c r="G36" s="98"/>
      <c r="H36" s="99" t="s">
        <v>294</v>
      </c>
      <c r="J36" s="880"/>
      <c r="K36" s="96" t="s">
        <v>80</v>
      </c>
      <c r="L36" s="97">
        <v>2650</v>
      </c>
      <c r="N36" s="96" t="s">
        <v>317</v>
      </c>
      <c r="O36" s="99" t="s">
        <v>294</v>
      </c>
      <c r="P36" s="100"/>
      <c r="Q36" s="98"/>
      <c r="S36" s="880"/>
      <c r="T36" s="96" t="s">
        <v>80</v>
      </c>
      <c r="U36" s="101">
        <v>7095</v>
      </c>
      <c r="V36" s="101">
        <v>5445</v>
      </c>
      <c r="W36" s="102">
        <v>4565</v>
      </c>
      <c r="X36" s="102">
        <v>1870</v>
      </c>
      <c r="Y36" s="102">
        <v>1540</v>
      </c>
      <c r="Z36" s="102">
        <v>1210</v>
      </c>
      <c r="AA36" s="99" t="s">
        <v>1284</v>
      </c>
      <c r="AC36" s="96" t="s">
        <v>317</v>
      </c>
      <c r="AD36" s="99" t="s">
        <v>1284</v>
      </c>
      <c r="AE36" s="100"/>
      <c r="AF36" s="98"/>
      <c r="AH36" s="118" t="s">
        <v>468</v>
      </c>
      <c r="AI36" s="119">
        <v>1155</v>
      </c>
    </row>
    <row r="37" spans="1:35" ht="16.5" customHeight="1">
      <c r="A37" s="880"/>
      <c r="B37" s="96" t="s">
        <v>81</v>
      </c>
      <c r="C37" s="97">
        <v>1590</v>
      </c>
      <c r="D37" s="98"/>
      <c r="E37" s="98" t="s">
        <v>148</v>
      </c>
      <c r="F37" s="98" t="s">
        <v>148</v>
      </c>
      <c r="G37" s="98"/>
      <c r="H37" s="99" t="s">
        <v>294</v>
      </c>
      <c r="J37" s="880"/>
      <c r="K37" s="96" t="s">
        <v>81</v>
      </c>
      <c r="L37" s="97">
        <v>2650</v>
      </c>
      <c r="N37" s="96" t="s">
        <v>318</v>
      </c>
      <c r="O37" s="99" t="s">
        <v>294</v>
      </c>
      <c r="P37" s="100"/>
      <c r="Q37" s="98"/>
      <c r="S37" s="880"/>
      <c r="T37" s="96" t="s">
        <v>81</v>
      </c>
      <c r="U37" s="101">
        <v>7095</v>
      </c>
      <c r="V37" s="101">
        <v>5445</v>
      </c>
      <c r="W37" s="102">
        <v>4565</v>
      </c>
      <c r="X37" s="102">
        <v>1870</v>
      </c>
      <c r="Y37" s="102">
        <v>1540</v>
      </c>
      <c r="Z37" s="102">
        <v>1210</v>
      </c>
      <c r="AA37" s="99" t="s">
        <v>1284</v>
      </c>
      <c r="AC37" s="96" t="s">
        <v>318</v>
      </c>
      <c r="AD37" s="99" t="s">
        <v>1284</v>
      </c>
      <c r="AE37" s="100"/>
      <c r="AF37" s="98"/>
      <c r="AH37" s="103" t="s">
        <v>1421</v>
      </c>
      <c r="AI37" s="104">
        <v>7095</v>
      </c>
    </row>
    <row r="38" spans="1:35" ht="16.5" customHeight="1">
      <c r="A38" s="880"/>
      <c r="B38" s="96" t="s">
        <v>82</v>
      </c>
      <c r="C38" s="97">
        <v>1590</v>
      </c>
      <c r="D38" s="98"/>
      <c r="E38" s="98" t="s">
        <v>148</v>
      </c>
      <c r="F38" s="98" t="s">
        <v>148</v>
      </c>
      <c r="G38" s="98"/>
      <c r="H38" s="99" t="s">
        <v>294</v>
      </c>
      <c r="J38" s="880"/>
      <c r="K38" s="96" t="s">
        <v>82</v>
      </c>
      <c r="L38" s="97">
        <v>2650</v>
      </c>
      <c r="N38" s="96" t="s">
        <v>319</v>
      </c>
      <c r="O38" s="99" t="s">
        <v>294</v>
      </c>
      <c r="P38" s="100"/>
      <c r="Q38" s="98"/>
      <c r="S38" s="880"/>
      <c r="T38" s="96" t="s">
        <v>82</v>
      </c>
      <c r="U38" s="101">
        <v>7095</v>
      </c>
      <c r="V38" s="101">
        <v>5445</v>
      </c>
      <c r="W38" s="102">
        <v>4565</v>
      </c>
      <c r="X38" s="102">
        <v>1870</v>
      </c>
      <c r="Y38" s="102">
        <v>1540</v>
      </c>
      <c r="Z38" s="102">
        <v>1210</v>
      </c>
      <c r="AA38" s="99" t="s">
        <v>1284</v>
      </c>
      <c r="AC38" s="96" t="s">
        <v>319</v>
      </c>
      <c r="AD38" s="99" t="s">
        <v>1284</v>
      </c>
      <c r="AE38" s="100"/>
      <c r="AF38" s="98"/>
      <c r="AH38" s="103" t="s">
        <v>1331</v>
      </c>
      <c r="AI38" s="104">
        <v>7095</v>
      </c>
    </row>
    <row r="39" spans="1:35" ht="16.5" customHeight="1">
      <c r="A39" s="880" t="s">
        <v>43</v>
      </c>
      <c r="B39" s="96" t="s">
        <v>84</v>
      </c>
      <c r="C39" s="97">
        <v>1590</v>
      </c>
      <c r="D39" s="98"/>
      <c r="E39" s="98" t="s">
        <v>148</v>
      </c>
      <c r="F39" s="98" t="s">
        <v>148</v>
      </c>
      <c r="G39" s="98"/>
      <c r="H39" s="99" t="s">
        <v>294</v>
      </c>
      <c r="J39" s="880" t="s">
        <v>43</v>
      </c>
      <c r="K39" s="96" t="s">
        <v>84</v>
      </c>
      <c r="L39" s="97">
        <v>2650</v>
      </c>
      <c r="N39" s="96" t="s">
        <v>320</v>
      </c>
      <c r="O39" s="99" t="s">
        <v>294</v>
      </c>
      <c r="P39" s="100"/>
      <c r="Q39" s="98"/>
      <c r="S39" s="880" t="s">
        <v>43</v>
      </c>
      <c r="T39" s="96" t="s">
        <v>84</v>
      </c>
      <c r="U39" s="101">
        <v>7095</v>
      </c>
      <c r="V39" s="101">
        <v>5445</v>
      </c>
      <c r="W39" s="102">
        <v>4565</v>
      </c>
      <c r="X39" s="102">
        <v>1980</v>
      </c>
      <c r="Y39" s="102">
        <v>1650</v>
      </c>
      <c r="Z39" s="102">
        <v>1320</v>
      </c>
      <c r="AA39" s="99" t="s">
        <v>1284</v>
      </c>
      <c r="AC39" s="96" t="s">
        <v>320</v>
      </c>
      <c r="AD39" s="99" t="s">
        <v>1284</v>
      </c>
      <c r="AE39" s="100"/>
      <c r="AF39" s="98"/>
      <c r="AH39" s="103" t="s">
        <v>469</v>
      </c>
      <c r="AI39" s="104">
        <v>7095</v>
      </c>
    </row>
    <row r="40" spans="1:35" ht="16.5" customHeight="1">
      <c r="A40" s="880"/>
      <c r="B40" s="96" t="s">
        <v>83</v>
      </c>
      <c r="C40" s="97">
        <v>1590</v>
      </c>
      <c r="D40" s="98"/>
      <c r="E40" s="98" t="s">
        <v>148</v>
      </c>
      <c r="F40" s="98" t="s">
        <v>148</v>
      </c>
      <c r="G40" s="98"/>
      <c r="H40" s="99" t="s">
        <v>294</v>
      </c>
      <c r="J40" s="880"/>
      <c r="K40" s="96" t="s">
        <v>83</v>
      </c>
      <c r="L40" s="97">
        <v>2650</v>
      </c>
      <c r="N40" s="96" t="s">
        <v>321</v>
      </c>
      <c r="O40" s="99" t="s">
        <v>294</v>
      </c>
      <c r="P40" s="100"/>
      <c r="Q40" s="98"/>
      <c r="S40" s="880"/>
      <c r="T40" s="96" t="s">
        <v>83</v>
      </c>
      <c r="U40" s="101">
        <v>7095</v>
      </c>
      <c r="V40" s="101">
        <v>5445</v>
      </c>
      <c r="W40" s="102">
        <v>4565</v>
      </c>
      <c r="X40" s="102">
        <v>1980</v>
      </c>
      <c r="Y40" s="102">
        <v>1650</v>
      </c>
      <c r="Z40" s="102">
        <v>1320</v>
      </c>
      <c r="AA40" s="99" t="s">
        <v>1284</v>
      </c>
      <c r="AC40" s="96" t="s">
        <v>321</v>
      </c>
      <c r="AD40" s="99" t="s">
        <v>1284</v>
      </c>
      <c r="AE40" s="100"/>
      <c r="AF40" s="98"/>
      <c r="AH40" s="103" t="s">
        <v>470</v>
      </c>
      <c r="AI40" s="104">
        <v>5390</v>
      </c>
    </row>
    <row r="41" spans="1:35" ht="16.5" customHeight="1">
      <c r="A41" s="880"/>
      <c r="B41" s="96" t="s">
        <v>85</v>
      </c>
      <c r="C41" s="97">
        <v>1590</v>
      </c>
      <c r="D41" s="98"/>
      <c r="E41" s="98" t="s">
        <v>148</v>
      </c>
      <c r="F41" s="98" t="s">
        <v>148</v>
      </c>
      <c r="G41" s="98"/>
      <c r="H41" s="99" t="s">
        <v>294</v>
      </c>
      <c r="J41" s="880"/>
      <c r="K41" s="96" t="s">
        <v>85</v>
      </c>
      <c r="L41" s="97">
        <v>2650</v>
      </c>
      <c r="N41" s="96" t="s">
        <v>322</v>
      </c>
      <c r="O41" s="99" t="s">
        <v>294</v>
      </c>
      <c r="P41" s="100"/>
      <c r="Q41" s="98"/>
      <c r="S41" s="880"/>
      <c r="T41" s="96" t="s">
        <v>85</v>
      </c>
      <c r="U41" s="101">
        <v>7095</v>
      </c>
      <c r="V41" s="101">
        <v>5445</v>
      </c>
      <c r="W41" s="102">
        <v>4565</v>
      </c>
      <c r="X41" s="102">
        <v>1980</v>
      </c>
      <c r="Y41" s="102">
        <v>1650</v>
      </c>
      <c r="Z41" s="102">
        <v>1320</v>
      </c>
      <c r="AA41" s="99" t="s">
        <v>1284</v>
      </c>
      <c r="AC41" s="96" t="s">
        <v>322</v>
      </c>
      <c r="AD41" s="99" t="s">
        <v>1284</v>
      </c>
      <c r="AE41" s="100"/>
      <c r="AF41" s="98"/>
      <c r="AH41" s="111" t="s">
        <v>471</v>
      </c>
      <c r="AI41" s="112">
        <v>4565</v>
      </c>
    </row>
    <row r="42" spans="1:35" ht="16.5" customHeight="1">
      <c r="A42" s="880"/>
      <c r="B42" s="96" t="s">
        <v>86</v>
      </c>
      <c r="C42" s="97">
        <v>1590</v>
      </c>
      <c r="D42" s="98"/>
      <c r="E42" s="98" t="s">
        <v>148</v>
      </c>
      <c r="F42" s="98" t="s">
        <v>148</v>
      </c>
      <c r="G42" s="98"/>
      <c r="H42" s="99" t="s">
        <v>294</v>
      </c>
      <c r="J42" s="880"/>
      <c r="K42" s="96" t="s">
        <v>86</v>
      </c>
      <c r="L42" s="97">
        <v>2650</v>
      </c>
      <c r="N42" s="96" t="s">
        <v>323</v>
      </c>
      <c r="O42" s="99" t="s">
        <v>294</v>
      </c>
      <c r="P42" s="100"/>
      <c r="Q42" s="98"/>
      <c r="S42" s="880"/>
      <c r="T42" s="96" t="s">
        <v>86</v>
      </c>
      <c r="U42" s="101">
        <v>7095</v>
      </c>
      <c r="V42" s="101">
        <v>5445</v>
      </c>
      <c r="W42" s="102">
        <v>4565</v>
      </c>
      <c r="X42" s="102">
        <v>1980</v>
      </c>
      <c r="Y42" s="102">
        <v>1650</v>
      </c>
      <c r="Z42" s="102">
        <v>1320</v>
      </c>
      <c r="AA42" s="99" t="s">
        <v>1284</v>
      </c>
      <c r="AC42" s="96" t="s">
        <v>323</v>
      </c>
      <c r="AD42" s="99" t="s">
        <v>1284</v>
      </c>
      <c r="AE42" s="100"/>
      <c r="AF42" s="98"/>
      <c r="AH42" s="111" t="s">
        <v>472</v>
      </c>
      <c r="AI42" s="112">
        <v>4565</v>
      </c>
    </row>
    <row r="43" spans="1:35" ht="16.5" customHeight="1">
      <c r="A43" s="880" t="s">
        <v>46</v>
      </c>
      <c r="B43" s="96" t="s">
        <v>87</v>
      </c>
      <c r="C43" s="97">
        <v>2387</v>
      </c>
      <c r="D43" s="98"/>
      <c r="E43" s="98" t="s">
        <v>148</v>
      </c>
      <c r="F43" s="98" t="s">
        <v>148</v>
      </c>
      <c r="G43" s="98" t="s">
        <v>148</v>
      </c>
      <c r="H43" s="99" t="s">
        <v>294</v>
      </c>
      <c r="J43" s="880" t="s">
        <v>46</v>
      </c>
      <c r="K43" s="96" t="s">
        <v>87</v>
      </c>
      <c r="L43" s="97">
        <v>2650</v>
      </c>
      <c r="N43" s="96" t="s">
        <v>324</v>
      </c>
      <c r="O43" s="99" t="s">
        <v>294</v>
      </c>
      <c r="P43" s="100"/>
      <c r="Q43" s="98"/>
      <c r="S43" s="866" t="s">
        <v>430</v>
      </c>
      <c r="T43" s="96" t="s">
        <v>87</v>
      </c>
      <c r="U43" s="101">
        <v>7810</v>
      </c>
      <c r="V43" s="101">
        <v>5940</v>
      </c>
      <c r="W43" s="102">
        <v>5005</v>
      </c>
      <c r="X43" s="102">
        <v>2090</v>
      </c>
      <c r="Y43" s="102">
        <v>1760</v>
      </c>
      <c r="Z43" s="102">
        <v>1430</v>
      </c>
      <c r="AA43" s="99" t="s">
        <v>1284</v>
      </c>
      <c r="AC43" s="96" t="s">
        <v>324</v>
      </c>
      <c r="AD43" s="99" t="s">
        <v>1284</v>
      </c>
      <c r="AE43" s="100"/>
      <c r="AF43" s="98"/>
      <c r="AH43" s="111" t="s">
        <v>473</v>
      </c>
      <c r="AI43" s="112">
        <v>4565</v>
      </c>
    </row>
    <row r="44" spans="1:35" ht="16.5" customHeight="1">
      <c r="A44" s="880"/>
      <c r="B44" s="96" t="s">
        <v>90</v>
      </c>
      <c r="C44" s="97">
        <v>2387</v>
      </c>
      <c r="D44" s="98"/>
      <c r="E44" s="98" t="s">
        <v>148</v>
      </c>
      <c r="F44" s="98" t="s">
        <v>148</v>
      </c>
      <c r="G44" s="98" t="s">
        <v>148</v>
      </c>
      <c r="H44" s="99" t="s">
        <v>294</v>
      </c>
      <c r="J44" s="880"/>
      <c r="K44" s="96" t="s">
        <v>90</v>
      </c>
      <c r="L44" s="97">
        <v>2650</v>
      </c>
      <c r="N44" s="96" t="s">
        <v>325</v>
      </c>
      <c r="O44" s="99" t="s">
        <v>294</v>
      </c>
      <c r="P44" s="100"/>
      <c r="Q44" s="98"/>
      <c r="S44" s="867"/>
      <c r="T44" s="96" t="s">
        <v>90</v>
      </c>
      <c r="U44" s="101">
        <v>7810</v>
      </c>
      <c r="V44" s="101">
        <v>5940</v>
      </c>
      <c r="W44" s="102">
        <v>5005</v>
      </c>
      <c r="X44" s="102">
        <v>2090</v>
      </c>
      <c r="Y44" s="102">
        <v>1760</v>
      </c>
      <c r="Z44" s="102">
        <v>1430</v>
      </c>
      <c r="AA44" s="99" t="s">
        <v>1284</v>
      </c>
      <c r="AC44" s="96" t="s">
        <v>325</v>
      </c>
      <c r="AD44" s="99" t="s">
        <v>1284</v>
      </c>
      <c r="AE44" s="100"/>
      <c r="AF44" s="98"/>
      <c r="AH44" s="114" t="s">
        <v>474</v>
      </c>
      <c r="AI44" s="115">
        <v>1815</v>
      </c>
    </row>
    <row r="45" spans="1:35" ht="16.5" customHeight="1">
      <c r="A45" s="880"/>
      <c r="B45" s="96" t="s">
        <v>91</v>
      </c>
      <c r="C45" s="97">
        <v>2387</v>
      </c>
      <c r="D45" s="98"/>
      <c r="E45" s="98" t="s">
        <v>148</v>
      </c>
      <c r="F45" s="98" t="s">
        <v>148</v>
      </c>
      <c r="G45" s="98" t="s">
        <v>148</v>
      </c>
      <c r="H45" s="99" t="s">
        <v>294</v>
      </c>
      <c r="J45" s="880"/>
      <c r="K45" s="96" t="s">
        <v>91</v>
      </c>
      <c r="L45" s="97">
        <v>2650</v>
      </c>
      <c r="N45" s="96" t="s">
        <v>326</v>
      </c>
      <c r="O45" s="99" t="s">
        <v>294</v>
      </c>
      <c r="P45" s="100"/>
      <c r="Q45" s="98"/>
      <c r="S45" s="867"/>
      <c r="T45" s="96" t="s">
        <v>91</v>
      </c>
      <c r="U45" s="101">
        <v>7810</v>
      </c>
      <c r="V45" s="101">
        <v>5940</v>
      </c>
      <c r="W45" s="102">
        <v>5005</v>
      </c>
      <c r="X45" s="102">
        <v>2090</v>
      </c>
      <c r="Y45" s="102">
        <v>1760</v>
      </c>
      <c r="Z45" s="102">
        <v>1430</v>
      </c>
      <c r="AA45" s="99" t="s">
        <v>1284</v>
      </c>
      <c r="AC45" s="96" t="s">
        <v>326</v>
      </c>
      <c r="AD45" s="99" t="s">
        <v>1284</v>
      </c>
      <c r="AE45" s="100"/>
      <c r="AF45" s="98"/>
      <c r="AH45" s="114" t="s">
        <v>475</v>
      </c>
      <c r="AI45" s="115">
        <v>1815</v>
      </c>
    </row>
    <row r="46" spans="1:35" ht="16.5" customHeight="1">
      <c r="A46" s="880"/>
      <c r="B46" s="96" t="s">
        <v>92</v>
      </c>
      <c r="C46" s="97">
        <v>2387</v>
      </c>
      <c r="D46" s="98"/>
      <c r="E46" s="98" t="s">
        <v>148</v>
      </c>
      <c r="F46" s="98" t="s">
        <v>148</v>
      </c>
      <c r="G46" s="98" t="s">
        <v>148</v>
      </c>
      <c r="H46" s="99" t="s">
        <v>294</v>
      </c>
      <c r="J46" s="880"/>
      <c r="K46" s="96" t="s">
        <v>92</v>
      </c>
      <c r="L46" s="97">
        <v>2650</v>
      </c>
      <c r="N46" s="96" t="s">
        <v>327</v>
      </c>
      <c r="O46" s="99" t="s">
        <v>294</v>
      </c>
      <c r="P46" s="100"/>
      <c r="Q46" s="98"/>
      <c r="S46" s="867"/>
      <c r="T46" s="96" t="s">
        <v>92</v>
      </c>
      <c r="U46" s="101">
        <v>7810</v>
      </c>
      <c r="V46" s="101">
        <v>5940</v>
      </c>
      <c r="W46" s="102">
        <v>5005</v>
      </c>
      <c r="X46" s="102">
        <v>2090</v>
      </c>
      <c r="Y46" s="102">
        <v>1760</v>
      </c>
      <c r="Z46" s="102">
        <v>1430</v>
      </c>
      <c r="AA46" s="99" t="s">
        <v>1284</v>
      </c>
      <c r="AC46" s="96" t="s">
        <v>327</v>
      </c>
      <c r="AD46" s="99" t="s">
        <v>1284</v>
      </c>
      <c r="AE46" s="100"/>
      <c r="AF46" s="98"/>
      <c r="AH46" s="116" t="s">
        <v>476</v>
      </c>
      <c r="AI46" s="117">
        <v>1485</v>
      </c>
    </row>
    <row r="47" spans="1:35" ht="16.5" customHeight="1">
      <c r="A47" s="880"/>
      <c r="B47" s="96" t="s">
        <v>88</v>
      </c>
      <c r="C47" s="97">
        <v>2387</v>
      </c>
      <c r="D47" s="98"/>
      <c r="E47" s="98" t="s">
        <v>148</v>
      </c>
      <c r="F47" s="98" t="s">
        <v>148</v>
      </c>
      <c r="G47" s="98" t="s">
        <v>148</v>
      </c>
      <c r="H47" s="99" t="s">
        <v>294</v>
      </c>
      <c r="J47" s="880"/>
      <c r="K47" s="96" t="s">
        <v>88</v>
      </c>
      <c r="L47" s="97">
        <v>2650</v>
      </c>
      <c r="N47" s="96" t="s">
        <v>328</v>
      </c>
      <c r="O47" s="99" t="s">
        <v>294</v>
      </c>
      <c r="P47" s="100"/>
      <c r="Q47" s="98"/>
      <c r="S47" s="868"/>
      <c r="T47" s="96" t="s">
        <v>88</v>
      </c>
      <c r="U47" s="101">
        <v>7810</v>
      </c>
      <c r="V47" s="101">
        <v>5940</v>
      </c>
      <c r="W47" s="102">
        <v>5005</v>
      </c>
      <c r="X47" s="102">
        <v>2090</v>
      </c>
      <c r="Y47" s="102">
        <v>1760</v>
      </c>
      <c r="Z47" s="102">
        <v>1430</v>
      </c>
      <c r="AA47" s="99" t="s">
        <v>1284</v>
      </c>
      <c r="AC47" s="96" t="s">
        <v>328</v>
      </c>
      <c r="AD47" s="99" t="s">
        <v>1284</v>
      </c>
      <c r="AE47" s="100"/>
      <c r="AF47" s="98"/>
      <c r="AH47" s="118" t="s">
        <v>477</v>
      </c>
      <c r="AI47" s="119">
        <v>1155</v>
      </c>
    </row>
    <row r="48" spans="1:35" ht="16.5" customHeight="1">
      <c r="A48" s="880"/>
      <c r="B48" s="96" t="s">
        <v>89</v>
      </c>
      <c r="C48" s="97">
        <v>2387</v>
      </c>
      <c r="D48" s="98"/>
      <c r="E48" s="98" t="s">
        <v>148</v>
      </c>
      <c r="F48" s="98" t="s">
        <v>148</v>
      </c>
      <c r="G48" s="98" t="s">
        <v>148</v>
      </c>
      <c r="H48" s="99" t="s">
        <v>294</v>
      </c>
      <c r="J48" s="880"/>
      <c r="K48" s="96" t="s">
        <v>89</v>
      </c>
      <c r="L48" s="97">
        <v>2650</v>
      </c>
      <c r="N48" s="96" t="s">
        <v>329</v>
      </c>
      <c r="O48" s="99" t="s">
        <v>294</v>
      </c>
      <c r="P48" s="100"/>
      <c r="Q48" s="98"/>
      <c r="S48" s="866" t="s">
        <v>225</v>
      </c>
      <c r="T48" s="96" t="s">
        <v>89</v>
      </c>
      <c r="U48" s="101">
        <v>8690</v>
      </c>
      <c r="V48" s="101">
        <v>6545</v>
      </c>
      <c r="W48" s="102">
        <v>5500</v>
      </c>
      <c r="X48" s="102">
        <v>2090</v>
      </c>
      <c r="Y48" s="102">
        <v>1760</v>
      </c>
      <c r="Z48" s="102">
        <v>1430</v>
      </c>
      <c r="AA48" s="99" t="s">
        <v>1284</v>
      </c>
      <c r="AC48" s="96" t="s">
        <v>329</v>
      </c>
      <c r="AD48" s="99" t="s">
        <v>1284</v>
      </c>
      <c r="AE48" s="100"/>
      <c r="AF48" s="98"/>
      <c r="AH48" s="103" t="s">
        <v>1422</v>
      </c>
      <c r="AI48" s="104">
        <v>6600</v>
      </c>
    </row>
    <row r="49" spans="1:35" ht="16.5" customHeight="1">
      <c r="A49" s="880"/>
      <c r="B49" s="96" t="s">
        <v>93</v>
      </c>
      <c r="C49" s="97">
        <v>2387</v>
      </c>
      <c r="D49" s="98"/>
      <c r="E49" s="98" t="s">
        <v>148</v>
      </c>
      <c r="F49" s="98" t="s">
        <v>148</v>
      </c>
      <c r="G49" s="98" t="s">
        <v>148</v>
      </c>
      <c r="H49" s="99" t="s">
        <v>294</v>
      </c>
      <c r="J49" s="880"/>
      <c r="K49" s="96" t="s">
        <v>93</v>
      </c>
      <c r="L49" s="97">
        <v>2650</v>
      </c>
      <c r="N49" s="96" t="s">
        <v>330</v>
      </c>
      <c r="O49" s="99" t="s">
        <v>294</v>
      </c>
      <c r="P49" s="100"/>
      <c r="Q49" s="98"/>
      <c r="S49" s="868"/>
      <c r="T49" s="96" t="s">
        <v>93</v>
      </c>
      <c r="U49" s="101">
        <v>8690</v>
      </c>
      <c r="V49" s="101">
        <v>6545</v>
      </c>
      <c r="W49" s="102">
        <v>5500</v>
      </c>
      <c r="X49" s="102">
        <v>2090</v>
      </c>
      <c r="Y49" s="102">
        <v>1760</v>
      </c>
      <c r="Z49" s="102">
        <v>1430</v>
      </c>
      <c r="AA49" s="99" t="s">
        <v>1284</v>
      </c>
      <c r="AC49" s="96" t="s">
        <v>330</v>
      </c>
      <c r="AD49" s="99" t="s">
        <v>1284</v>
      </c>
      <c r="AE49" s="100"/>
      <c r="AF49" s="98"/>
      <c r="AH49" s="103" t="s">
        <v>1332</v>
      </c>
      <c r="AI49" s="104">
        <v>6600</v>
      </c>
    </row>
    <row r="50" spans="1:35" ht="16.5" customHeight="1">
      <c r="A50" s="95" t="s">
        <v>45</v>
      </c>
      <c r="B50" s="96" t="s">
        <v>94</v>
      </c>
      <c r="C50" s="97">
        <v>2475</v>
      </c>
      <c r="D50" s="98"/>
      <c r="E50" s="98"/>
      <c r="F50" s="98"/>
      <c r="G50" s="98" t="s">
        <v>148</v>
      </c>
      <c r="H50" s="99" t="s">
        <v>294</v>
      </c>
      <c r="J50" s="95" t="s">
        <v>45</v>
      </c>
      <c r="K50" s="96" t="s">
        <v>94</v>
      </c>
      <c r="L50" s="97">
        <v>2650</v>
      </c>
      <c r="N50" s="96" t="s">
        <v>331</v>
      </c>
      <c r="O50" s="99" t="s">
        <v>294</v>
      </c>
      <c r="P50" s="100"/>
      <c r="Q50" s="98"/>
      <c r="S50" s="95" t="s">
        <v>45</v>
      </c>
      <c r="T50" s="96" t="s">
        <v>94</v>
      </c>
      <c r="U50" s="101"/>
      <c r="V50" s="101"/>
      <c r="W50" s="102"/>
      <c r="X50" s="102"/>
      <c r="Y50" s="102"/>
      <c r="Z50" s="102"/>
      <c r="AA50" s="99" t="s">
        <v>1284</v>
      </c>
      <c r="AC50" s="96" t="s">
        <v>331</v>
      </c>
      <c r="AD50" s="99" t="s">
        <v>1284</v>
      </c>
      <c r="AE50" s="100"/>
      <c r="AF50" s="98"/>
      <c r="AH50" s="103" t="s">
        <v>478</v>
      </c>
      <c r="AI50" s="104">
        <v>6600</v>
      </c>
    </row>
    <row r="51" spans="1:35" ht="16.5" customHeight="1">
      <c r="A51" s="120" t="s">
        <v>44</v>
      </c>
      <c r="B51" s="121" t="s">
        <v>44</v>
      </c>
      <c r="C51" s="122">
        <v>1958</v>
      </c>
      <c r="D51" s="123"/>
      <c r="E51" s="123"/>
      <c r="F51" s="123"/>
      <c r="G51" s="123" t="s">
        <v>147</v>
      </c>
      <c r="H51" s="124" t="s">
        <v>294</v>
      </c>
      <c r="J51" s="120" t="s">
        <v>44</v>
      </c>
      <c r="K51" s="121" t="s">
        <v>44</v>
      </c>
      <c r="L51" s="122">
        <v>2650</v>
      </c>
      <c r="N51" s="96" t="s">
        <v>332</v>
      </c>
      <c r="O51" s="99" t="s">
        <v>294</v>
      </c>
      <c r="P51" s="100"/>
      <c r="Q51" s="98"/>
      <c r="S51" s="120" t="s">
        <v>44</v>
      </c>
      <c r="T51" s="121" t="s">
        <v>44</v>
      </c>
      <c r="U51" s="125">
        <v>8745</v>
      </c>
      <c r="V51" s="125">
        <v>6985</v>
      </c>
      <c r="W51" s="126">
        <v>5500</v>
      </c>
      <c r="X51" s="126">
        <v>2090</v>
      </c>
      <c r="Y51" s="126">
        <v>1760</v>
      </c>
      <c r="Z51" s="126">
        <v>1430</v>
      </c>
      <c r="AA51" s="124" t="s">
        <v>1284</v>
      </c>
      <c r="AC51" s="96" t="s">
        <v>332</v>
      </c>
      <c r="AD51" s="99" t="s">
        <v>1284</v>
      </c>
      <c r="AE51" s="100"/>
      <c r="AF51" s="98"/>
      <c r="AH51" s="103" t="s">
        <v>479</v>
      </c>
      <c r="AI51" s="104">
        <v>5060</v>
      </c>
    </row>
    <row r="52" spans="1:35" ht="16.5" customHeight="1">
      <c r="A52" s="875" t="s">
        <v>47</v>
      </c>
      <c r="B52" s="121" t="s">
        <v>102</v>
      </c>
      <c r="C52" s="122">
        <v>1320</v>
      </c>
      <c r="D52" s="123" t="s">
        <v>147</v>
      </c>
      <c r="E52" s="123" t="s">
        <v>147</v>
      </c>
      <c r="F52" s="123"/>
      <c r="G52" s="123"/>
      <c r="H52" s="124" t="s">
        <v>294</v>
      </c>
      <c r="J52" s="875" t="s">
        <v>47</v>
      </c>
      <c r="K52" s="121" t="s">
        <v>102</v>
      </c>
      <c r="L52" s="122">
        <v>2650</v>
      </c>
      <c r="N52" s="96" t="s">
        <v>333</v>
      </c>
      <c r="O52" s="99" t="s">
        <v>294</v>
      </c>
      <c r="P52" s="100"/>
      <c r="Q52" s="98"/>
      <c r="S52" s="869" t="s">
        <v>429</v>
      </c>
      <c r="T52" s="121" t="s">
        <v>102</v>
      </c>
      <c r="U52" s="125">
        <v>7095</v>
      </c>
      <c r="V52" s="125">
        <v>5390</v>
      </c>
      <c r="W52" s="126">
        <v>4565</v>
      </c>
      <c r="X52" s="126">
        <v>1815</v>
      </c>
      <c r="Y52" s="126">
        <v>1485</v>
      </c>
      <c r="Z52" s="126">
        <v>1155</v>
      </c>
      <c r="AA52" s="124" t="s">
        <v>1284</v>
      </c>
      <c r="AC52" s="96" t="s">
        <v>333</v>
      </c>
      <c r="AD52" s="99" t="s">
        <v>1284</v>
      </c>
      <c r="AE52" s="100"/>
      <c r="AF52" s="98"/>
      <c r="AH52" s="111" t="s">
        <v>480</v>
      </c>
      <c r="AI52" s="112">
        <v>4290</v>
      </c>
    </row>
    <row r="53" spans="1:35" ht="16.5" customHeight="1">
      <c r="A53" s="875"/>
      <c r="B53" s="121" t="s">
        <v>103</v>
      </c>
      <c r="C53" s="122">
        <v>1320</v>
      </c>
      <c r="D53" s="123" t="s">
        <v>147</v>
      </c>
      <c r="E53" s="123" t="s">
        <v>147</v>
      </c>
      <c r="F53" s="123"/>
      <c r="G53" s="123"/>
      <c r="H53" s="124" t="s">
        <v>294</v>
      </c>
      <c r="J53" s="875"/>
      <c r="K53" s="121" t="s">
        <v>103</v>
      </c>
      <c r="L53" s="122">
        <v>2650</v>
      </c>
      <c r="N53" s="96" t="s">
        <v>334</v>
      </c>
      <c r="O53" s="99" t="s">
        <v>294</v>
      </c>
      <c r="P53" s="100"/>
      <c r="Q53" s="98"/>
      <c r="S53" s="870"/>
      <c r="T53" s="121" t="s">
        <v>103</v>
      </c>
      <c r="U53" s="125">
        <v>7095</v>
      </c>
      <c r="V53" s="125">
        <v>5390</v>
      </c>
      <c r="W53" s="126">
        <v>4565</v>
      </c>
      <c r="X53" s="126">
        <v>1815</v>
      </c>
      <c r="Y53" s="126">
        <v>1485</v>
      </c>
      <c r="Z53" s="126">
        <v>1155</v>
      </c>
      <c r="AA53" s="124" t="s">
        <v>1284</v>
      </c>
      <c r="AC53" s="96" t="s">
        <v>334</v>
      </c>
      <c r="AD53" s="99" t="s">
        <v>1284</v>
      </c>
      <c r="AE53" s="100"/>
      <c r="AF53" s="98"/>
      <c r="AH53" s="111" t="s">
        <v>481</v>
      </c>
      <c r="AI53" s="112">
        <v>4290</v>
      </c>
    </row>
    <row r="54" spans="1:35" ht="16.5" customHeight="1">
      <c r="A54" s="875"/>
      <c r="B54" s="121" t="s">
        <v>104</v>
      </c>
      <c r="C54" s="122">
        <v>1320</v>
      </c>
      <c r="D54" s="123" t="s">
        <v>147</v>
      </c>
      <c r="E54" s="123" t="s">
        <v>147</v>
      </c>
      <c r="F54" s="123"/>
      <c r="G54" s="123"/>
      <c r="H54" s="124" t="s">
        <v>294</v>
      </c>
      <c r="J54" s="875"/>
      <c r="K54" s="121" t="s">
        <v>104</v>
      </c>
      <c r="L54" s="122">
        <v>2650</v>
      </c>
      <c r="N54" s="96" t="s">
        <v>335</v>
      </c>
      <c r="O54" s="99" t="s">
        <v>294</v>
      </c>
      <c r="P54" s="100"/>
      <c r="Q54" s="98"/>
      <c r="S54" s="871"/>
      <c r="T54" s="121" t="s">
        <v>105</v>
      </c>
      <c r="U54" s="125">
        <v>7095</v>
      </c>
      <c r="V54" s="125">
        <v>5390</v>
      </c>
      <c r="W54" s="126">
        <v>4565</v>
      </c>
      <c r="X54" s="126">
        <v>1815</v>
      </c>
      <c r="Y54" s="126">
        <v>1485</v>
      </c>
      <c r="Z54" s="126">
        <v>1155</v>
      </c>
      <c r="AA54" s="124" t="s">
        <v>1284</v>
      </c>
      <c r="AC54" s="96" t="s">
        <v>335</v>
      </c>
      <c r="AD54" s="99" t="s">
        <v>1284</v>
      </c>
      <c r="AE54" s="100"/>
      <c r="AF54" s="98"/>
      <c r="AH54" s="111" t="s">
        <v>482</v>
      </c>
      <c r="AI54" s="112">
        <v>4290</v>
      </c>
    </row>
    <row r="55" spans="1:35" ht="16.5" customHeight="1">
      <c r="A55" s="875"/>
      <c r="B55" s="121" t="s">
        <v>105</v>
      </c>
      <c r="C55" s="122">
        <v>1320</v>
      </c>
      <c r="D55" s="123" t="s">
        <v>147</v>
      </c>
      <c r="E55" s="123" t="s">
        <v>147</v>
      </c>
      <c r="F55" s="123"/>
      <c r="G55" s="123"/>
      <c r="H55" s="124" t="s">
        <v>294</v>
      </c>
      <c r="J55" s="875"/>
      <c r="K55" s="121" t="s">
        <v>105</v>
      </c>
      <c r="L55" s="122">
        <v>2650</v>
      </c>
      <c r="N55" s="96" t="s">
        <v>336</v>
      </c>
      <c r="O55" s="99" t="s">
        <v>294</v>
      </c>
      <c r="P55" s="100"/>
      <c r="Q55" s="98"/>
      <c r="S55" s="869" t="s">
        <v>221</v>
      </c>
      <c r="T55" s="121" t="s">
        <v>104</v>
      </c>
      <c r="U55" s="125">
        <v>6600</v>
      </c>
      <c r="V55" s="125">
        <v>5060</v>
      </c>
      <c r="W55" s="126">
        <v>4290</v>
      </c>
      <c r="X55" s="126">
        <v>1705</v>
      </c>
      <c r="Y55" s="126">
        <v>1375</v>
      </c>
      <c r="Z55" s="126">
        <v>1045</v>
      </c>
      <c r="AA55" s="124" t="s">
        <v>1284</v>
      </c>
      <c r="AC55" s="96" t="s">
        <v>336</v>
      </c>
      <c r="AD55" s="99" t="s">
        <v>1284</v>
      </c>
      <c r="AE55" s="100"/>
      <c r="AF55" s="98"/>
      <c r="AH55" s="114" t="s">
        <v>483</v>
      </c>
      <c r="AI55" s="115">
        <v>1705</v>
      </c>
    </row>
    <row r="56" spans="1:35" ht="16.5" customHeight="1">
      <c r="A56" s="875"/>
      <c r="B56" s="121" t="s">
        <v>106</v>
      </c>
      <c r="C56" s="122">
        <v>1320</v>
      </c>
      <c r="D56" s="123" t="s">
        <v>147</v>
      </c>
      <c r="E56" s="123"/>
      <c r="F56" s="123"/>
      <c r="G56" s="123"/>
      <c r="H56" s="124" t="s">
        <v>294</v>
      </c>
      <c r="J56" s="875"/>
      <c r="K56" s="121" t="s">
        <v>106</v>
      </c>
      <c r="L56" s="122">
        <v>2650</v>
      </c>
      <c r="N56" s="96" t="s">
        <v>337</v>
      </c>
      <c r="O56" s="99" t="s">
        <v>294</v>
      </c>
      <c r="P56" s="100"/>
      <c r="Q56" s="98"/>
      <c r="S56" s="870"/>
      <c r="T56" s="121" t="s">
        <v>106</v>
      </c>
      <c r="U56" s="125">
        <v>6600</v>
      </c>
      <c r="V56" s="125">
        <v>5060</v>
      </c>
      <c r="W56" s="126">
        <v>4290</v>
      </c>
      <c r="X56" s="126">
        <v>1705</v>
      </c>
      <c r="Y56" s="126">
        <v>1375</v>
      </c>
      <c r="Z56" s="126">
        <v>1045</v>
      </c>
      <c r="AA56" s="124" t="s">
        <v>1284</v>
      </c>
      <c r="AC56" s="96" t="s">
        <v>337</v>
      </c>
      <c r="AD56" s="99" t="s">
        <v>1284</v>
      </c>
      <c r="AE56" s="100"/>
      <c r="AF56" s="98"/>
      <c r="AH56" s="114" t="s">
        <v>484</v>
      </c>
      <c r="AI56" s="115">
        <v>1705</v>
      </c>
    </row>
    <row r="57" spans="1:35" ht="16.5" customHeight="1">
      <c r="A57" s="875"/>
      <c r="B57" s="121" t="s">
        <v>107</v>
      </c>
      <c r="C57" s="122">
        <v>1320</v>
      </c>
      <c r="D57" s="123" t="s">
        <v>147</v>
      </c>
      <c r="E57" s="123"/>
      <c r="F57" s="123"/>
      <c r="G57" s="123"/>
      <c r="H57" s="124" t="s">
        <v>294</v>
      </c>
      <c r="J57" s="875"/>
      <c r="K57" s="121" t="s">
        <v>107</v>
      </c>
      <c r="L57" s="122">
        <v>2650</v>
      </c>
      <c r="N57" s="96" t="s">
        <v>338</v>
      </c>
      <c r="O57" s="99" t="s">
        <v>294</v>
      </c>
      <c r="P57" s="100"/>
      <c r="Q57" s="98"/>
      <c r="S57" s="871"/>
      <c r="T57" s="121" t="s">
        <v>107</v>
      </c>
      <c r="U57" s="125">
        <v>6600</v>
      </c>
      <c r="V57" s="125">
        <v>5060</v>
      </c>
      <c r="W57" s="126">
        <v>4290</v>
      </c>
      <c r="X57" s="126">
        <v>1705</v>
      </c>
      <c r="Y57" s="126">
        <v>1375</v>
      </c>
      <c r="Z57" s="126">
        <v>1045</v>
      </c>
      <c r="AA57" s="124" t="s">
        <v>1284</v>
      </c>
      <c r="AC57" s="96" t="s">
        <v>338</v>
      </c>
      <c r="AD57" s="99" t="s">
        <v>1284</v>
      </c>
      <c r="AE57" s="100"/>
      <c r="AF57" s="98"/>
      <c r="AH57" s="116" t="s">
        <v>485</v>
      </c>
      <c r="AI57" s="117">
        <v>1375</v>
      </c>
    </row>
    <row r="58" spans="1:35" ht="16.5" customHeight="1">
      <c r="A58" s="869" t="s">
        <v>41</v>
      </c>
      <c r="B58" s="121" t="s">
        <v>108</v>
      </c>
      <c r="C58" s="122">
        <v>1320</v>
      </c>
      <c r="D58" s="123" t="s">
        <v>147</v>
      </c>
      <c r="E58" s="123"/>
      <c r="F58" s="123"/>
      <c r="G58" s="123"/>
      <c r="H58" s="124" t="s">
        <v>294</v>
      </c>
      <c r="J58" s="869" t="s">
        <v>41</v>
      </c>
      <c r="K58" s="121" t="s">
        <v>108</v>
      </c>
      <c r="L58" s="122">
        <v>2650</v>
      </c>
      <c r="N58" s="96" t="s">
        <v>339</v>
      </c>
      <c r="O58" s="99" t="s">
        <v>294</v>
      </c>
      <c r="P58" s="100"/>
      <c r="Q58" s="98"/>
      <c r="S58" s="869" t="s">
        <v>41</v>
      </c>
      <c r="T58" s="121" t="s">
        <v>108</v>
      </c>
      <c r="U58" s="125">
        <v>4895</v>
      </c>
      <c r="V58" s="125">
        <v>3795</v>
      </c>
      <c r="W58" s="126">
        <v>3245</v>
      </c>
      <c r="X58" s="126">
        <v>1705</v>
      </c>
      <c r="Y58" s="126">
        <v>1375</v>
      </c>
      <c r="Z58" s="126">
        <v>1045</v>
      </c>
      <c r="AA58" s="124" t="s">
        <v>1284</v>
      </c>
      <c r="AC58" s="96" t="s">
        <v>339</v>
      </c>
      <c r="AD58" s="99" t="s">
        <v>1284</v>
      </c>
      <c r="AE58" s="100"/>
      <c r="AF58" s="98"/>
      <c r="AH58" s="118" t="s">
        <v>486</v>
      </c>
      <c r="AI58" s="119">
        <v>1045</v>
      </c>
    </row>
    <row r="59" spans="1:35" ht="16.5" customHeight="1">
      <c r="A59" s="870"/>
      <c r="B59" s="121" t="s">
        <v>109</v>
      </c>
      <c r="C59" s="122">
        <v>1320</v>
      </c>
      <c r="D59" s="123" t="s">
        <v>147</v>
      </c>
      <c r="E59" s="123"/>
      <c r="F59" s="123"/>
      <c r="G59" s="123"/>
      <c r="H59" s="124" t="s">
        <v>294</v>
      </c>
      <c r="J59" s="870"/>
      <c r="K59" s="121" t="s">
        <v>109</v>
      </c>
      <c r="L59" s="122">
        <v>2650</v>
      </c>
      <c r="N59" s="96" t="s">
        <v>340</v>
      </c>
      <c r="O59" s="99" t="s">
        <v>294</v>
      </c>
      <c r="P59" s="100"/>
      <c r="Q59" s="98"/>
      <c r="S59" s="870"/>
      <c r="T59" s="121" t="s">
        <v>109</v>
      </c>
      <c r="U59" s="125">
        <v>4895</v>
      </c>
      <c r="V59" s="125">
        <v>3795</v>
      </c>
      <c r="W59" s="126">
        <v>3245</v>
      </c>
      <c r="X59" s="126">
        <v>1705</v>
      </c>
      <c r="Y59" s="126">
        <v>1375</v>
      </c>
      <c r="Z59" s="126">
        <v>1045</v>
      </c>
      <c r="AA59" s="124" t="s">
        <v>1284</v>
      </c>
      <c r="AC59" s="96" t="s">
        <v>340</v>
      </c>
      <c r="AD59" s="99" t="s">
        <v>1284</v>
      </c>
      <c r="AE59" s="100"/>
      <c r="AF59" s="98"/>
      <c r="AH59" s="103" t="s">
        <v>1423</v>
      </c>
      <c r="AI59" s="104">
        <v>6600</v>
      </c>
    </row>
    <row r="60" spans="1:35" ht="16.5" customHeight="1">
      <c r="A60" s="870"/>
      <c r="B60" s="121" t="s">
        <v>110</v>
      </c>
      <c r="C60" s="122">
        <v>1320</v>
      </c>
      <c r="D60" s="123" t="s">
        <v>147</v>
      </c>
      <c r="E60" s="123"/>
      <c r="F60" s="123"/>
      <c r="G60" s="123"/>
      <c r="H60" s="124" t="s">
        <v>294</v>
      </c>
      <c r="J60" s="870"/>
      <c r="K60" s="121" t="s">
        <v>110</v>
      </c>
      <c r="L60" s="122">
        <v>2650</v>
      </c>
      <c r="N60" s="96" t="s">
        <v>341</v>
      </c>
      <c r="O60" s="99" t="s">
        <v>294</v>
      </c>
      <c r="P60" s="100"/>
      <c r="Q60" s="98"/>
      <c r="S60" s="870"/>
      <c r="T60" s="121" t="s">
        <v>110</v>
      </c>
      <c r="U60" s="125">
        <v>4895</v>
      </c>
      <c r="V60" s="125">
        <v>3795</v>
      </c>
      <c r="W60" s="126">
        <v>3245</v>
      </c>
      <c r="X60" s="126">
        <v>1705</v>
      </c>
      <c r="Y60" s="126">
        <v>1375</v>
      </c>
      <c r="Z60" s="126">
        <v>1045</v>
      </c>
      <c r="AA60" s="124" t="s">
        <v>1284</v>
      </c>
      <c r="AC60" s="96" t="s">
        <v>341</v>
      </c>
      <c r="AD60" s="99" t="s">
        <v>1284</v>
      </c>
      <c r="AE60" s="100"/>
      <c r="AF60" s="98"/>
      <c r="AH60" s="103" t="s">
        <v>1333</v>
      </c>
      <c r="AI60" s="104">
        <v>6600</v>
      </c>
    </row>
    <row r="61" spans="1:35" ht="16.5" customHeight="1">
      <c r="A61" s="870"/>
      <c r="B61" s="121" t="s">
        <v>111</v>
      </c>
      <c r="C61" s="122">
        <v>1320</v>
      </c>
      <c r="D61" s="123" t="s">
        <v>147</v>
      </c>
      <c r="E61" s="123"/>
      <c r="F61" s="123"/>
      <c r="G61" s="123"/>
      <c r="H61" s="124" t="s">
        <v>294</v>
      </c>
      <c r="J61" s="870"/>
      <c r="K61" s="121" t="s">
        <v>111</v>
      </c>
      <c r="L61" s="122">
        <v>2650</v>
      </c>
      <c r="N61" s="96" t="s">
        <v>342</v>
      </c>
      <c r="O61" s="99" t="s">
        <v>294</v>
      </c>
      <c r="P61" s="100"/>
      <c r="Q61" s="98"/>
      <c r="S61" s="870"/>
      <c r="T61" s="121" t="s">
        <v>111</v>
      </c>
      <c r="U61" s="125">
        <v>4895</v>
      </c>
      <c r="V61" s="125">
        <v>3795</v>
      </c>
      <c r="W61" s="126">
        <v>3245</v>
      </c>
      <c r="X61" s="126">
        <v>1705</v>
      </c>
      <c r="Y61" s="126">
        <v>1375</v>
      </c>
      <c r="Z61" s="126">
        <v>1045</v>
      </c>
      <c r="AA61" s="124" t="s">
        <v>1284</v>
      </c>
      <c r="AC61" s="96" t="s">
        <v>342</v>
      </c>
      <c r="AD61" s="99" t="s">
        <v>1284</v>
      </c>
      <c r="AE61" s="100"/>
      <c r="AF61" s="98"/>
      <c r="AH61" s="103" t="s">
        <v>487</v>
      </c>
      <c r="AI61" s="104">
        <v>6600</v>
      </c>
    </row>
    <row r="62" spans="1:35" ht="16.5" customHeight="1">
      <c r="A62" s="870"/>
      <c r="B62" s="121" t="s">
        <v>112</v>
      </c>
      <c r="C62" s="122">
        <v>1320</v>
      </c>
      <c r="D62" s="123" t="s">
        <v>147</v>
      </c>
      <c r="E62" s="123"/>
      <c r="F62" s="123"/>
      <c r="G62" s="123"/>
      <c r="H62" s="124" t="s">
        <v>294</v>
      </c>
      <c r="J62" s="870"/>
      <c r="K62" s="121" t="s">
        <v>112</v>
      </c>
      <c r="L62" s="122">
        <v>2650</v>
      </c>
      <c r="N62" s="96" t="s">
        <v>343</v>
      </c>
      <c r="O62" s="99" t="s">
        <v>294</v>
      </c>
      <c r="P62" s="100"/>
      <c r="Q62" s="98"/>
      <c r="S62" s="870"/>
      <c r="T62" s="121" t="s">
        <v>112</v>
      </c>
      <c r="U62" s="125">
        <v>4895</v>
      </c>
      <c r="V62" s="125">
        <v>3795</v>
      </c>
      <c r="W62" s="126">
        <v>3245</v>
      </c>
      <c r="X62" s="126">
        <v>1705</v>
      </c>
      <c r="Y62" s="126">
        <v>1375</v>
      </c>
      <c r="Z62" s="126">
        <v>1045</v>
      </c>
      <c r="AA62" s="124" t="s">
        <v>1284</v>
      </c>
      <c r="AC62" s="96" t="s">
        <v>343</v>
      </c>
      <c r="AD62" s="99" t="s">
        <v>1284</v>
      </c>
      <c r="AE62" s="100"/>
      <c r="AF62" s="98"/>
      <c r="AH62" s="103" t="s">
        <v>488</v>
      </c>
      <c r="AI62" s="104">
        <v>5060</v>
      </c>
    </row>
    <row r="63" spans="1:35" ht="16.5" customHeight="1">
      <c r="A63" s="870"/>
      <c r="B63" s="121" t="s">
        <v>144</v>
      </c>
      <c r="C63" s="122">
        <v>1260</v>
      </c>
      <c r="D63" s="123" t="s">
        <v>147</v>
      </c>
      <c r="E63" s="123"/>
      <c r="F63" s="123"/>
      <c r="G63" s="123"/>
      <c r="H63" s="123" t="s">
        <v>292</v>
      </c>
      <c r="J63" s="870"/>
      <c r="K63" s="121" t="s">
        <v>144</v>
      </c>
      <c r="L63" s="122">
        <v>2650</v>
      </c>
      <c r="N63" s="96" t="s">
        <v>344</v>
      </c>
      <c r="O63" s="99" t="s">
        <v>294</v>
      </c>
      <c r="P63" s="100"/>
      <c r="Q63" s="98"/>
      <c r="S63" s="870"/>
      <c r="T63" s="121" t="s">
        <v>144</v>
      </c>
      <c r="U63" s="125">
        <v>4895</v>
      </c>
      <c r="V63" s="125">
        <v>3795</v>
      </c>
      <c r="W63" s="126">
        <v>3245</v>
      </c>
      <c r="X63" s="126">
        <v>1705</v>
      </c>
      <c r="Y63" s="126">
        <v>1375</v>
      </c>
      <c r="Z63" s="126">
        <v>1045</v>
      </c>
      <c r="AA63" s="98" t="s">
        <v>292</v>
      </c>
      <c r="AC63" s="96" t="s">
        <v>344</v>
      </c>
      <c r="AD63" s="99" t="s">
        <v>1284</v>
      </c>
      <c r="AE63" s="100"/>
      <c r="AF63" s="98"/>
      <c r="AH63" s="111" t="s">
        <v>489</v>
      </c>
      <c r="AI63" s="112">
        <v>4290</v>
      </c>
    </row>
    <row r="64" spans="1:35" ht="16.5" customHeight="1">
      <c r="A64" s="871"/>
      <c r="B64" s="121" t="s">
        <v>113</v>
      </c>
      <c r="C64" s="122">
        <v>1320</v>
      </c>
      <c r="D64" s="123" t="s">
        <v>147</v>
      </c>
      <c r="E64" s="123"/>
      <c r="F64" s="123"/>
      <c r="G64" s="123"/>
      <c r="H64" s="124" t="s">
        <v>294</v>
      </c>
      <c r="J64" s="871"/>
      <c r="K64" s="121" t="s">
        <v>113</v>
      </c>
      <c r="L64" s="122">
        <v>2650</v>
      </c>
      <c r="N64" s="96" t="s">
        <v>345</v>
      </c>
      <c r="O64" s="99" t="s">
        <v>294</v>
      </c>
      <c r="P64" s="100"/>
      <c r="Q64" s="98"/>
      <c r="S64" s="871"/>
      <c r="T64" s="121" t="s">
        <v>113</v>
      </c>
      <c r="U64" s="125">
        <v>4895</v>
      </c>
      <c r="V64" s="125">
        <v>3795</v>
      </c>
      <c r="W64" s="126">
        <v>3245</v>
      </c>
      <c r="X64" s="126">
        <v>1705</v>
      </c>
      <c r="Y64" s="126">
        <v>1375</v>
      </c>
      <c r="Z64" s="126">
        <v>1045</v>
      </c>
      <c r="AA64" s="124" t="s">
        <v>1284</v>
      </c>
      <c r="AC64" s="96" t="s">
        <v>345</v>
      </c>
      <c r="AD64" s="99" t="s">
        <v>1284</v>
      </c>
      <c r="AE64" s="100"/>
      <c r="AF64" s="98"/>
      <c r="AH64" s="111" t="s">
        <v>490</v>
      </c>
      <c r="AI64" s="112">
        <v>4290</v>
      </c>
    </row>
    <row r="65" spans="1:35" ht="16.5" customHeight="1">
      <c r="A65" s="875" t="s">
        <v>48</v>
      </c>
      <c r="B65" s="121" t="s">
        <v>114</v>
      </c>
      <c r="C65" s="122">
        <v>1320</v>
      </c>
      <c r="D65" s="123" t="s">
        <v>147</v>
      </c>
      <c r="E65" s="123"/>
      <c r="F65" s="123"/>
      <c r="G65" s="123"/>
      <c r="H65" s="124" t="s">
        <v>294</v>
      </c>
      <c r="J65" s="875" t="s">
        <v>48</v>
      </c>
      <c r="K65" s="121" t="s">
        <v>114</v>
      </c>
      <c r="L65" s="122">
        <v>2650</v>
      </c>
      <c r="N65" s="121" t="s">
        <v>346</v>
      </c>
      <c r="O65" s="123" t="s">
        <v>292</v>
      </c>
      <c r="P65" s="127">
        <v>2530</v>
      </c>
      <c r="Q65" s="872" t="s">
        <v>215</v>
      </c>
      <c r="S65" s="875" t="s">
        <v>48</v>
      </c>
      <c r="T65" s="121" t="s">
        <v>114</v>
      </c>
      <c r="U65" s="125">
        <v>6380</v>
      </c>
      <c r="V65" s="125">
        <v>4895</v>
      </c>
      <c r="W65" s="126">
        <v>4180</v>
      </c>
      <c r="X65" s="126">
        <v>1705</v>
      </c>
      <c r="Y65" s="126">
        <v>1375</v>
      </c>
      <c r="Z65" s="126">
        <v>1045</v>
      </c>
      <c r="AA65" s="124" t="s">
        <v>1284</v>
      </c>
      <c r="AC65" s="121" t="s">
        <v>346</v>
      </c>
      <c r="AD65" s="123" t="s">
        <v>292</v>
      </c>
      <c r="AE65" s="127">
        <v>3850</v>
      </c>
      <c r="AF65" s="872" t="s">
        <v>215</v>
      </c>
      <c r="AH65" s="111" t="s">
        <v>491</v>
      </c>
      <c r="AI65" s="112">
        <v>4290</v>
      </c>
    </row>
    <row r="66" spans="1:35" ht="16.5" customHeight="1">
      <c r="A66" s="875"/>
      <c r="B66" s="121" t="s">
        <v>115</v>
      </c>
      <c r="C66" s="122">
        <v>1320</v>
      </c>
      <c r="D66" s="123" t="s">
        <v>147</v>
      </c>
      <c r="E66" s="123"/>
      <c r="F66" s="123"/>
      <c r="G66" s="123"/>
      <c r="H66" s="124" t="s">
        <v>294</v>
      </c>
      <c r="J66" s="875"/>
      <c r="K66" s="121" t="s">
        <v>115</v>
      </c>
      <c r="L66" s="122">
        <v>2650</v>
      </c>
      <c r="N66" s="121" t="s">
        <v>347</v>
      </c>
      <c r="O66" s="123" t="s">
        <v>292</v>
      </c>
      <c r="P66" s="127">
        <v>2530</v>
      </c>
      <c r="Q66" s="873"/>
      <c r="S66" s="875"/>
      <c r="T66" s="121" t="s">
        <v>115</v>
      </c>
      <c r="U66" s="125">
        <v>6380</v>
      </c>
      <c r="V66" s="125">
        <v>4895</v>
      </c>
      <c r="W66" s="126">
        <v>4180</v>
      </c>
      <c r="X66" s="126">
        <v>1705</v>
      </c>
      <c r="Y66" s="126">
        <v>1375</v>
      </c>
      <c r="Z66" s="126">
        <v>1045</v>
      </c>
      <c r="AA66" s="124" t="s">
        <v>1284</v>
      </c>
      <c r="AC66" s="121" t="s">
        <v>347</v>
      </c>
      <c r="AD66" s="123" t="s">
        <v>292</v>
      </c>
      <c r="AE66" s="127">
        <v>3850</v>
      </c>
      <c r="AF66" s="873"/>
      <c r="AH66" s="114" t="s">
        <v>492</v>
      </c>
      <c r="AI66" s="115">
        <v>1705</v>
      </c>
    </row>
    <row r="67" spans="1:35" ht="16.5" customHeight="1">
      <c r="A67" s="875" t="s">
        <v>49</v>
      </c>
      <c r="B67" s="121" t="s">
        <v>116</v>
      </c>
      <c r="C67" s="122">
        <v>1320</v>
      </c>
      <c r="D67" s="123" t="s">
        <v>147</v>
      </c>
      <c r="E67" s="123"/>
      <c r="F67" s="123"/>
      <c r="G67" s="123"/>
      <c r="H67" s="124" t="s">
        <v>294</v>
      </c>
      <c r="J67" s="875" t="s">
        <v>49</v>
      </c>
      <c r="K67" s="121" t="s">
        <v>116</v>
      </c>
      <c r="L67" s="122">
        <v>2650</v>
      </c>
      <c r="N67" s="121" t="s">
        <v>348</v>
      </c>
      <c r="O67" s="123" t="s">
        <v>292</v>
      </c>
      <c r="P67" s="127">
        <v>2530</v>
      </c>
      <c r="Q67" s="873"/>
      <c r="S67" s="875" t="s">
        <v>49</v>
      </c>
      <c r="T67" s="121" t="s">
        <v>116</v>
      </c>
      <c r="U67" s="125">
        <v>6380</v>
      </c>
      <c r="V67" s="125">
        <v>4895</v>
      </c>
      <c r="W67" s="126">
        <v>4180</v>
      </c>
      <c r="X67" s="126">
        <v>1705</v>
      </c>
      <c r="Y67" s="126">
        <v>1375</v>
      </c>
      <c r="Z67" s="126">
        <v>1045</v>
      </c>
      <c r="AA67" s="124" t="s">
        <v>1284</v>
      </c>
      <c r="AC67" s="121" t="s">
        <v>348</v>
      </c>
      <c r="AD67" s="123" t="s">
        <v>292</v>
      </c>
      <c r="AE67" s="127">
        <v>3850</v>
      </c>
      <c r="AF67" s="873"/>
      <c r="AH67" s="114" t="s">
        <v>493</v>
      </c>
      <c r="AI67" s="115">
        <v>1705</v>
      </c>
    </row>
    <row r="68" spans="1:35" ht="16.5" customHeight="1">
      <c r="A68" s="875"/>
      <c r="B68" s="121" t="s">
        <v>117</v>
      </c>
      <c r="C68" s="122">
        <v>1320</v>
      </c>
      <c r="D68" s="123" t="s">
        <v>147</v>
      </c>
      <c r="E68" s="123"/>
      <c r="F68" s="123"/>
      <c r="G68" s="123"/>
      <c r="H68" s="124" t="s">
        <v>294</v>
      </c>
      <c r="J68" s="875"/>
      <c r="K68" s="121" t="s">
        <v>117</v>
      </c>
      <c r="L68" s="122">
        <v>2650</v>
      </c>
      <c r="N68" s="121" t="s">
        <v>349</v>
      </c>
      <c r="O68" s="123" t="s">
        <v>292</v>
      </c>
      <c r="P68" s="127">
        <v>2530</v>
      </c>
      <c r="Q68" s="873"/>
      <c r="S68" s="875"/>
      <c r="T68" s="121" t="s">
        <v>117</v>
      </c>
      <c r="U68" s="125">
        <v>6380</v>
      </c>
      <c r="V68" s="125">
        <v>4895</v>
      </c>
      <c r="W68" s="126">
        <v>4180</v>
      </c>
      <c r="X68" s="126">
        <v>1705</v>
      </c>
      <c r="Y68" s="126">
        <v>1375</v>
      </c>
      <c r="Z68" s="126">
        <v>1045</v>
      </c>
      <c r="AA68" s="124" t="s">
        <v>1284</v>
      </c>
      <c r="AC68" s="121" t="s">
        <v>349</v>
      </c>
      <c r="AD68" s="123" t="s">
        <v>292</v>
      </c>
      <c r="AE68" s="127">
        <v>3850</v>
      </c>
      <c r="AF68" s="873"/>
      <c r="AH68" s="116" t="s">
        <v>494</v>
      </c>
      <c r="AI68" s="117">
        <v>1375</v>
      </c>
    </row>
    <row r="69" spans="1:35" ht="16.5" customHeight="1">
      <c r="A69" s="875"/>
      <c r="B69" s="121" t="s">
        <v>118</v>
      </c>
      <c r="C69" s="122">
        <v>1320</v>
      </c>
      <c r="D69" s="123" t="s">
        <v>147</v>
      </c>
      <c r="E69" s="123"/>
      <c r="F69" s="123"/>
      <c r="G69" s="123"/>
      <c r="H69" s="124" t="s">
        <v>294</v>
      </c>
      <c r="J69" s="875"/>
      <c r="K69" s="121" t="s">
        <v>118</v>
      </c>
      <c r="L69" s="122">
        <v>2650</v>
      </c>
      <c r="N69" s="121" t="s">
        <v>350</v>
      </c>
      <c r="O69" s="123" t="s">
        <v>292</v>
      </c>
      <c r="P69" s="127">
        <v>2530</v>
      </c>
      <c r="Q69" s="873"/>
      <c r="S69" s="875"/>
      <c r="T69" s="121" t="s">
        <v>118</v>
      </c>
      <c r="U69" s="125">
        <v>6380</v>
      </c>
      <c r="V69" s="125">
        <v>4895</v>
      </c>
      <c r="W69" s="126">
        <v>4180</v>
      </c>
      <c r="X69" s="126">
        <v>1705</v>
      </c>
      <c r="Y69" s="126">
        <v>1375</v>
      </c>
      <c r="Z69" s="126">
        <v>1045</v>
      </c>
      <c r="AA69" s="124" t="s">
        <v>1284</v>
      </c>
      <c r="AC69" s="121" t="s">
        <v>350</v>
      </c>
      <c r="AD69" s="123" t="s">
        <v>292</v>
      </c>
      <c r="AE69" s="127">
        <v>3850</v>
      </c>
      <c r="AF69" s="873"/>
      <c r="AH69" s="118" t="s">
        <v>495</v>
      </c>
      <c r="AI69" s="119">
        <v>1045</v>
      </c>
    </row>
    <row r="70" spans="1:35" ht="16.5" customHeight="1">
      <c r="A70" s="875"/>
      <c r="B70" s="121" t="s">
        <v>119</v>
      </c>
      <c r="C70" s="122">
        <v>1320</v>
      </c>
      <c r="D70" s="123" t="s">
        <v>147</v>
      </c>
      <c r="E70" s="123"/>
      <c r="F70" s="123"/>
      <c r="G70" s="123"/>
      <c r="H70" s="124" t="s">
        <v>294</v>
      </c>
      <c r="J70" s="875"/>
      <c r="K70" s="121" t="s">
        <v>119</v>
      </c>
      <c r="L70" s="122">
        <v>2650</v>
      </c>
      <c r="N70" s="121" t="s">
        <v>351</v>
      </c>
      <c r="O70" s="123" t="s">
        <v>292</v>
      </c>
      <c r="P70" s="127">
        <v>2530</v>
      </c>
      <c r="Q70" s="873"/>
      <c r="S70" s="875"/>
      <c r="T70" s="121" t="s">
        <v>119</v>
      </c>
      <c r="U70" s="125">
        <v>6380</v>
      </c>
      <c r="V70" s="125">
        <v>4895</v>
      </c>
      <c r="W70" s="126">
        <v>4180</v>
      </c>
      <c r="X70" s="126">
        <v>1705</v>
      </c>
      <c r="Y70" s="126">
        <v>1375</v>
      </c>
      <c r="Z70" s="126">
        <v>1045</v>
      </c>
      <c r="AA70" s="124" t="s">
        <v>1284</v>
      </c>
      <c r="AC70" s="121" t="s">
        <v>351</v>
      </c>
      <c r="AD70" s="123" t="s">
        <v>292</v>
      </c>
      <c r="AE70" s="127">
        <v>3850</v>
      </c>
      <c r="AF70" s="873"/>
      <c r="AH70" s="103" t="s">
        <v>1424</v>
      </c>
      <c r="AI70" s="104">
        <v>6600</v>
      </c>
    </row>
    <row r="71" spans="1:35" ht="16.5" customHeight="1">
      <c r="A71" s="875" t="s">
        <v>50</v>
      </c>
      <c r="B71" s="121" t="s">
        <v>120</v>
      </c>
      <c r="C71" s="122">
        <v>1320</v>
      </c>
      <c r="D71" s="123" t="s">
        <v>147</v>
      </c>
      <c r="E71" s="123"/>
      <c r="F71" s="123"/>
      <c r="G71" s="123"/>
      <c r="H71" s="124" t="s">
        <v>294</v>
      </c>
      <c r="J71" s="875" t="s">
        <v>50</v>
      </c>
      <c r="K71" s="121" t="s">
        <v>120</v>
      </c>
      <c r="L71" s="122">
        <v>2650</v>
      </c>
      <c r="N71" s="121" t="s">
        <v>352</v>
      </c>
      <c r="O71" s="123" t="s">
        <v>292</v>
      </c>
      <c r="P71" s="127">
        <v>2530</v>
      </c>
      <c r="Q71" s="873"/>
      <c r="S71" s="875" t="s">
        <v>50</v>
      </c>
      <c r="T71" s="121" t="s">
        <v>120</v>
      </c>
      <c r="U71" s="125">
        <v>6380</v>
      </c>
      <c r="V71" s="125">
        <v>4895</v>
      </c>
      <c r="W71" s="126">
        <v>4180</v>
      </c>
      <c r="X71" s="126">
        <v>1705</v>
      </c>
      <c r="Y71" s="126">
        <v>1375</v>
      </c>
      <c r="Z71" s="126">
        <v>1045</v>
      </c>
      <c r="AA71" s="124" t="s">
        <v>1284</v>
      </c>
      <c r="AC71" s="121" t="s">
        <v>352</v>
      </c>
      <c r="AD71" s="123" t="s">
        <v>292</v>
      </c>
      <c r="AE71" s="127">
        <v>3850</v>
      </c>
      <c r="AF71" s="873"/>
      <c r="AH71" s="103" t="s">
        <v>1334</v>
      </c>
      <c r="AI71" s="104">
        <v>6600</v>
      </c>
    </row>
    <row r="72" spans="1:35" ht="16.5" customHeight="1">
      <c r="A72" s="875"/>
      <c r="B72" s="121" t="s">
        <v>121</v>
      </c>
      <c r="C72" s="122">
        <v>1320</v>
      </c>
      <c r="D72" s="123" t="s">
        <v>147</v>
      </c>
      <c r="E72" s="123"/>
      <c r="F72" s="123"/>
      <c r="G72" s="123"/>
      <c r="H72" s="124" t="s">
        <v>294</v>
      </c>
      <c r="J72" s="875"/>
      <c r="K72" s="121" t="s">
        <v>121</v>
      </c>
      <c r="L72" s="122">
        <v>2650</v>
      </c>
      <c r="N72" s="121" t="s">
        <v>353</v>
      </c>
      <c r="O72" s="123" t="s">
        <v>292</v>
      </c>
      <c r="P72" s="127">
        <v>2530</v>
      </c>
      <c r="Q72" s="873"/>
      <c r="S72" s="875"/>
      <c r="T72" s="121" t="s">
        <v>121</v>
      </c>
      <c r="U72" s="125">
        <v>6380</v>
      </c>
      <c r="V72" s="125">
        <v>4895</v>
      </c>
      <c r="W72" s="126">
        <v>4180</v>
      </c>
      <c r="X72" s="126">
        <v>1705</v>
      </c>
      <c r="Y72" s="126">
        <v>1375</v>
      </c>
      <c r="Z72" s="126">
        <v>1045</v>
      </c>
      <c r="AA72" s="124" t="s">
        <v>1284</v>
      </c>
      <c r="AC72" s="121" t="s">
        <v>353</v>
      </c>
      <c r="AD72" s="123" t="s">
        <v>292</v>
      </c>
      <c r="AE72" s="127">
        <v>3850</v>
      </c>
      <c r="AF72" s="873"/>
      <c r="AH72" s="103" t="s">
        <v>496</v>
      </c>
      <c r="AI72" s="104">
        <v>6600</v>
      </c>
    </row>
    <row r="73" spans="1:35" ht="16.5" customHeight="1">
      <c r="A73" s="875"/>
      <c r="B73" s="121" t="s">
        <v>122</v>
      </c>
      <c r="C73" s="122">
        <v>1320</v>
      </c>
      <c r="D73" s="123" t="s">
        <v>147</v>
      </c>
      <c r="E73" s="123"/>
      <c r="F73" s="123"/>
      <c r="G73" s="123"/>
      <c r="H73" s="124" t="s">
        <v>294</v>
      </c>
      <c r="J73" s="875"/>
      <c r="K73" s="121" t="s">
        <v>122</v>
      </c>
      <c r="L73" s="122">
        <v>2650</v>
      </c>
      <c r="N73" s="121" t="s">
        <v>354</v>
      </c>
      <c r="O73" s="123" t="s">
        <v>292</v>
      </c>
      <c r="P73" s="127">
        <v>2530</v>
      </c>
      <c r="Q73" s="873"/>
      <c r="S73" s="875"/>
      <c r="T73" s="121" t="s">
        <v>122</v>
      </c>
      <c r="U73" s="125">
        <v>6380</v>
      </c>
      <c r="V73" s="125">
        <v>4895</v>
      </c>
      <c r="W73" s="126">
        <v>4180</v>
      </c>
      <c r="X73" s="126">
        <v>1705</v>
      </c>
      <c r="Y73" s="126">
        <v>1375</v>
      </c>
      <c r="Z73" s="126">
        <v>1045</v>
      </c>
      <c r="AA73" s="124" t="s">
        <v>1284</v>
      </c>
      <c r="AC73" s="121" t="s">
        <v>354</v>
      </c>
      <c r="AD73" s="123" t="s">
        <v>292</v>
      </c>
      <c r="AE73" s="127">
        <v>3850</v>
      </c>
      <c r="AF73" s="873"/>
      <c r="AH73" s="103" t="s">
        <v>497</v>
      </c>
      <c r="AI73" s="104">
        <v>5060</v>
      </c>
    </row>
    <row r="74" spans="1:35" ht="16.5" customHeight="1">
      <c r="A74" s="875"/>
      <c r="B74" s="121" t="s">
        <v>123</v>
      </c>
      <c r="C74" s="122">
        <v>1320</v>
      </c>
      <c r="D74" s="123" t="s">
        <v>147</v>
      </c>
      <c r="E74" s="123"/>
      <c r="F74" s="123"/>
      <c r="G74" s="123"/>
      <c r="H74" s="124" t="s">
        <v>294</v>
      </c>
      <c r="J74" s="875"/>
      <c r="K74" s="121" t="s">
        <v>123</v>
      </c>
      <c r="L74" s="122">
        <v>2650</v>
      </c>
      <c r="N74" s="121" t="s">
        <v>355</v>
      </c>
      <c r="O74" s="123" t="s">
        <v>292</v>
      </c>
      <c r="P74" s="127">
        <v>2530</v>
      </c>
      <c r="Q74" s="874"/>
      <c r="S74" s="875"/>
      <c r="T74" s="121" t="s">
        <v>123</v>
      </c>
      <c r="U74" s="125">
        <v>6380</v>
      </c>
      <c r="V74" s="125">
        <v>4895</v>
      </c>
      <c r="W74" s="126">
        <v>4180</v>
      </c>
      <c r="X74" s="126">
        <v>1705</v>
      </c>
      <c r="Y74" s="126">
        <v>1375</v>
      </c>
      <c r="Z74" s="126">
        <v>1045</v>
      </c>
      <c r="AA74" s="124" t="s">
        <v>1284</v>
      </c>
      <c r="AC74" s="121" t="s">
        <v>355</v>
      </c>
      <c r="AD74" s="123" t="s">
        <v>292</v>
      </c>
      <c r="AE74" s="127">
        <v>3850</v>
      </c>
      <c r="AF74" s="874"/>
      <c r="AH74" s="111" t="s">
        <v>498</v>
      </c>
      <c r="AI74" s="112">
        <v>4290</v>
      </c>
    </row>
    <row r="75" spans="1:35" ht="16.5" customHeight="1">
      <c r="A75" s="875" t="s">
        <v>42</v>
      </c>
      <c r="B75" s="121" t="s">
        <v>124</v>
      </c>
      <c r="C75" s="122">
        <v>1458</v>
      </c>
      <c r="D75" s="123" t="s">
        <v>147</v>
      </c>
      <c r="E75" s="123" t="s">
        <v>147</v>
      </c>
      <c r="F75" s="123"/>
      <c r="G75" s="123"/>
      <c r="H75" s="124" t="s">
        <v>294</v>
      </c>
      <c r="J75" s="875" t="s">
        <v>42</v>
      </c>
      <c r="K75" s="121" t="s">
        <v>124</v>
      </c>
      <c r="L75" s="122">
        <v>2650</v>
      </c>
      <c r="N75" s="121" t="s">
        <v>356</v>
      </c>
      <c r="O75" s="124" t="s">
        <v>294</v>
      </c>
      <c r="P75" s="127"/>
      <c r="Q75" s="123"/>
      <c r="S75" s="875" t="s">
        <v>42</v>
      </c>
      <c r="T75" s="121" t="s">
        <v>124</v>
      </c>
      <c r="U75" s="125">
        <v>6380</v>
      </c>
      <c r="V75" s="125">
        <v>5005</v>
      </c>
      <c r="W75" s="126">
        <v>4180</v>
      </c>
      <c r="X75" s="126">
        <v>1760</v>
      </c>
      <c r="Y75" s="126">
        <v>1430</v>
      </c>
      <c r="Z75" s="126">
        <v>1100</v>
      </c>
      <c r="AA75" s="124" t="s">
        <v>1284</v>
      </c>
      <c r="AC75" s="121" t="s">
        <v>356</v>
      </c>
      <c r="AD75" s="123" t="s">
        <v>292</v>
      </c>
      <c r="AE75" s="127">
        <v>5500</v>
      </c>
      <c r="AF75" s="123"/>
      <c r="AH75" s="111" t="s">
        <v>499</v>
      </c>
      <c r="AI75" s="112">
        <v>4290</v>
      </c>
    </row>
    <row r="76" spans="1:35" ht="16.5" customHeight="1">
      <c r="A76" s="875"/>
      <c r="B76" s="121" t="s">
        <v>145</v>
      </c>
      <c r="C76" s="122">
        <v>1458</v>
      </c>
      <c r="D76" s="123" t="s">
        <v>147</v>
      </c>
      <c r="E76" s="123" t="s">
        <v>147</v>
      </c>
      <c r="F76" s="123"/>
      <c r="G76" s="123"/>
      <c r="H76" s="124" t="s">
        <v>294</v>
      </c>
      <c r="J76" s="875"/>
      <c r="K76" s="121" t="s">
        <v>145</v>
      </c>
      <c r="L76" s="122">
        <v>2650</v>
      </c>
      <c r="N76" s="121" t="s">
        <v>357</v>
      </c>
      <c r="O76" s="124" t="s">
        <v>294</v>
      </c>
      <c r="P76" s="127"/>
      <c r="Q76" s="123"/>
      <c r="S76" s="875"/>
      <c r="T76" s="121" t="s">
        <v>145</v>
      </c>
      <c r="U76" s="125">
        <v>6380</v>
      </c>
      <c r="V76" s="125">
        <v>5005</v>
      </c>
      <c r="W76" s="126">
        <v>4180</v>
      </c>
      <c r="X76" s="126">
        <v>1760</v>
      </c>
      <c r="Y76" s="126">
        <v>1430</v>
      </c>
      <c r="Z76" s="126">
        <v>1100</v>
      </c>
      <c r="AA76" s="124" t="s">
        <v>1284</v>
      </c>
      <c r="AC76" s="121" t="s">
        <v>357</v>
      </c>
      <c r="AD76" s="124" t="s">
        <v>1284</v>
      </c>
      <c r="AE76" s="127"/>
      <c r="AF76" s="123"/>
      <c r="AH76" s="111" t="s">
        <v>500</v>
      </c>
      <c r="AI76" s="112">
        <v>4290</v>
      </c>
    </row>
    <row r="77" spans="1:35" ht="16.5" customHeight="1">
      <c r="A77" s="875"/>
      <c r="B77" s="121" t="s">
        <v>146</v>
      </c>
      <c r="C77" s="122">
        <v>1458</v>
      </c>
      <c r="D77" s="123" t="s">
        <v>147</v>
      </c>
      <c r="E77" s="123" t="s">
        <v>147</v>
      </c>
      <c r="F77" s="123"/>
      <c r="G77" s="123"/>
      <c r="H77" s="124" t="s">
        <v>294</v>
      </c>
      <c r="J77" s="875"/>
      <c r="K77" s="121" t="s">
        <v>146</v>
      </c>
      <c r="L77" s="122">
        <v>2650</v>
      </c>
      <c r="N77" s="121" t="s">
        <v>358</v>
      </c>
      <c r="O77" s="124" t="s">
        <v>294</v>
      </c>
      <c r="P77" s="127"/>
      <c r="Q77" s="123"/>
      <c r="S77" s="875"/>
      <c r="T77" s="121" t="s">
        <v>146</v>
      </c>
      <c r="U77" s="125">
        <v>6380</v>
      </c>
      <c r="V77" s="125">
        <v>5005</v>
      </c>
      <c r="W77" s="126">
        <v>4180</v>
      </c>
      <c r="X77" s="126">
        <v>1760</v>
      </c>
      <c r="Y77" s="126">
        <v>1430</v>
      </c>
      <c r="Z77" s="126">
        <v>1100</v>
      </c>
      <c r="AA77" s="124" t="s">
        <v>1284</v>
      </c>
      <c r="AC77" s="121" t="s">
        <v>358</v>
      </c>
      <c r="AD77" s="123" t="s">
        <v>292</v>
      </c>
      <c r="AE77" s="127">
        <v>5500</v>
      </c>
      <c r="AF77" s="123"/>
      <c r="AH77" s="114" t="s">
        <v>501</v>
      </c>
      <c r="AI77" s="115">
        <v>1705</v>
      </c>
    </row>
    <row r="78" spans="1:35" ht="16.5" customHeight="1">
      <c r="A78" s="875"/>
      <c r="B78" s="121" t="s">
        <v>125</v>
      </c>
      <c r="C78" s="122">
        <v>1458</v>
      </c>
      <c r="D78" s="123" t="s">
        <v>147</v>
      </c>
      <c r="E78" s="123" t="s">
        <v>147</v>
      </c>
      <c r="F78" s="123"/>
      <c r="G78" s="123"/>
      <c r="H78" s="124" t="s">
        <v>294</v>
      </c>
      <c r="J78" s="875"/>
      <c r="K78" s="121" t="s">
        <v>125</v>
      </c>
      <c r="L78" s="122">
        <v>2650</v>
      </c>
      <c r="N78" s="121" t="s">
        <v>359</v>
      </c>
      <c r="O78" s="124" t="s">
        <v>294</v>
      </c>
      <c r="P78" s="127"/>
      <c r="Q78" s="123"/>
      <c r="S78" s="875"/>
      <c r="T78" s="121" t="s">
        <v>125</v>
      </c>
      <c r="U78" s="125">
        <v>6380</v>
      </c>
      <c r="V78" s="125">
        <v>5005</v>
      </c>
      <c r="W78" s="126">
        <v>4180</v>
      </c>
      <c r="X78" s="126">
        <v>1760</v>
      </c>
      <c r="Y78" s="126">
        <v>1430</v>
      </c>
      <c r="Z78" s="126">
        <v>1100</v>
      </c>
      <c r="AA78" s="124" t="s">
        <v>1284</v>
      </c>
      <c r="AC78" s="121" t="s">
        <v>359</v>
      </c>
      <c r="AD78" s="124" t="s">
        <v>1284</v>
      </c>
      <c r="AE78" s="127"/>
      <c r="AF78" s="123"/>
      <c r="AH78" s="114" t="s">
        <v>502</v>
      </c>
      <c r="AI78" s="115">
        <v>1705</v>
      </c>
    </row>
    <row r="79" spans="1:35" ht="16.5" customHeight="1">
      <c r="A79" s="875"/>
      <c r="B79" s="121" t="s">
        <v>126</v>
      </c>
      <c r="C79" s="122">
        <v>1458</v>
      </c>
      <c r="D79" s="123" t="s">
        <v>147</v>
      </c>
      <c r="E79" s="123" t="s">
        <v>147</v>
      </c>
      <c r="F79" s="123"/>
      <c r="G79" s="123"/>
      <c r="H79" s="124" t="s">
        <v>294</v>
      </c>
      <c r="J79" s="875"/>
      <c r="K79" s="121" t="s">
        <v>126</v>
      </c>
      <c r="L79" s="122">
        <v>2650</v>
      </c>
      <c r="N79" s="121" t="s">
        <v>360</v>
      </c>
      <c r="O79" s="124" t="s">
        <v>294</v>
      </c>
      <c r="P79" s="127"/>
      <c r="Q79" s="123"/>
      <c r="S79" s="875"/>
      <c r="T79" s="121" t="s">
        <v>126</v>
      </c>
      <c r="U79" s="125">
        <v>6380</v>
      </c>
      <c r="V79" s="125">
        <v>5005</v>
      </c>
      <c r="W79" s="126">
        <v>4180</v>
      </c>
      <c r="X79" s="126">
        <v>1760</v>
      </c>
      <c r="Y79" s="126">
        <v>1430</v>
      </c>
      <c r="Z79" s="126">
        <v>1100</v>
      </c>
      <c r="AA79" s="124" t="s">
        <v>1284</v>
      </c>
      <c r="AC79" s="121" t="s">
        <v>360</v>
      </c>
      <c r="AD79" s="124" t="s">
        <v>1284</v>
      </c>
      <c r="AE79" s="127"/>
      <c r="AF79" s="123"/>
      <c r="AH79" s="116" t="s">
        <v>503</v>
      </c>
      <c r="AI79" s="117">
        <v>1375</v>
      </c>
    </row>
    <row r="80" spans="1:35" ht="16.5" customHeight="1">
      <c r="A80" s="875"/>
      <c r="B80" s="121" t="s">
        <v>127</v>
      </c>
      <c r="C80" s="122">
        <v>1458</v>
      </c>
      <c r="D80" s="123" t="s">
        <v>147</v>
      </c>
      <c r="E80" s="123" t="s">
        <v>147</v>
      </c>
      <c r="F80" s="123"/>
      <c r="G80" s="123"/>
      <c r="H80" s="124" t="s">
        <v>294</v>
      </c>
      <c r="J80" s="875"/>
      <c r="K80" s="121" t="s">
        <v>127</v>
      </c>
      <c r="L80" s="122">
        <v>2650</v>
      </c>
      <c r="N80" s="121" t="s">
        <v>361</v>
      </c>
      <c r="O80" s="124" t="s">
        <v>294</v>
      </c>
      <c r="P80" s="127"/>
      <c r="Q80" s="123"/>
      <c r="S80" s="875"/>
      <c r="T80" s="121" t="s">
        <v>127</v>
      </c>
      <c r="U80" s="125">
        <v>6380</v>
      </c>
      <c r="V80" s="125">
        <v>5005</v>
      </c>
      <c r="W80" s="126">
        <v>4180</v>
      </c>
      <c r="X80" s="126">
        <v>1760</v>
      </c>
      <c r="Y80" s="126">
        <v>1430</v>
      </c>
      <c r="Z80" s="126">
        <v>1100</v>
      </c>
      <c r="AA80" s="124" t="s">
        <v>1284</v>
      </c>
      <c r="AC80" s="121" t="s">
        <v>361</v>
      </c>
      <c r="AD80" s="123" t="s">
        <v>292</v>
      </c>
      <c r="AE80" s="127">
        <v>3850</v>
      </c>
      <c r="AF80" s="123"/>
      <c r="AH80" s="118" t="s">
        <v>504</v>
      </c>
      <c r="AI80" s="119">
        <v>1045</v>
      </c>
    </row>
    <row r="81" spans="1:35" ht="16.5" customHeight="1">
      <c r="A81" s="875" t="s">
        <v>51</v>
      </c>
      <c r="B81" s="121" t="s">
        <v>128</v>
      </c>
      <c r="C81" s="122">
        <v>1590</v>
      </c>
      <c r="D81" s="123"/>
      <c r="E81" s="123" t="s">
        <v>147</v>
      </c>
      <c r="F81" s="123" t="s">
        <v>147</v>
      </c>
      <c r="G81" s="123"/>
      <c r="H81" s="124" t="s">
        <v>294</v>
      </c>
      <c r="J81" s="875" t="s">
        <v>51</v>
      </c>
      <c r="K81" s="121" t="s">
        <v>128</v>
      </c>
      <c r="L81" s="122">
        <v>2650</v>
      </c>
      <c r="N81" s="121" t="s">
        <v>362</v>
      </c>
      <c r="O81" s="124" t="s">
        <v>294</v>
      </c>
      <c r="P81" s="127"/>
      <c r="Q81" s="123"/>
      <c r="S81" s="875" t="s">
        <v>51</v>
      </c>
      <c r="T81" s="121" t="s">
        <v>128</v>
      </c>
      <c r="U81" s="125">
        <v>7095</v>
      </c>
      <c r="V81" s="125">
        <v>5445</v>
      </c>
      <c r="W81" s="126">
        <v>4565</v>
      </c>
      <c r="X81" s="126">
        <v>1870</v>
      </c>
      <c r="Y81" s="126">
        <v>1540</v>
      </c>
      <c r="Z81" s="126">
        <v>1210</v>
      </c>
      <c r="AA81" s="124" t="s">
        <v>1284</v>
      </c>
      <c r="AC81" s="121" t="s">
        <v>362</v>
      </c>
      <c r="AD81" s="124" t="s">
        <v>1284</v>
      </c>
      <c r="AE81" s="127"/>
      <c r="AF81" s="123"/>
      <c r="AH81" s="103" t="s">
        <v>1425</v>
      </c>
      <c r="AI81" s="104">
        <v>4895</v>
      </c>
    </row>
    <row r="82" spans="1:35" ht="16.5" customHeight="1">
      <c r="A82" s="875"/>
      <c r="B82" s="121" t="s">
        <v>129</v>
      </c>
      <c r="C82" s="122">
        <v>1590</v>
      </c>
      <c r="D82" s="123"/>
      <c r="E82" s="123" t="s">
        <v>147</v>
      </c>
      <c r="F82" s="123" t="s">
        <v>147</v>
      </c>
      <c r="G82" s="123"/>
      <c r="H82" s="124" t="s">
        <v>294</v>
      </c>
      <c r="J82" s="875"/>
      <c r="K82" s="121" t="s">
        <v>129</v>
      </c>
      <c r="L82" s="122">
        <v>2650</v>
      </c>
      <c r="N82" s="121" t="s">
        <v>363</v>
      </c>
      <c r="O82" s="124" t="s">
        <v>294</v>
      </c>
      <c r="P82" s="127"/>
      <c r="Q82" s="123"/>
      <c r="S82" s="875"/>
      <c r="T82" s="121" t="s">
        <v>129</v>
      </c>
      <c r="U82" s="125">
        <v>7095</v>
      </c>
      <c r="V82" s="125">
        <v>5445</v>
      </c>
      <c r="W82" s="126">
        <v>4565</v>
      </c>
      <c r="X82" s="126">
        <v>1870</v>
      </c>
      <c r="Y82" s="126">
        <v>1540</v>
      </c>
      <c r="Z82" s="126">
        <v>1210</v>
      </c>
      <c r="AA82" s="124" t="s">
        <v>1284</v>
      </c>
      <c r="AC82" s="121" t="s">
        <v>363</v>
      </c>
      <c r="AD82" s="124" t="s">
        <v>1284</v>
      </c>
      <c r="AE82" s="127"/>
      <c r="AF82" s="123"/>
      <c r="AH82" s="103" t="s">
        <v>1335</v>
      </c>
      <c r="AI82" s="104">
        <v>4895</v>
      </c>
    </row>
    <row r="83" spans="1:35" ht="16.5" customHeight="1">
      <c r="A83" s="875"/>
      <c r="B83" s="121" t="s">
        <v>130</v>
      </c>
      <c r="C83" s="122">
        <v>1590</v>
      </c>
      <c r="D83" s="123"/>
      <c r="E83" s="123" t="s">
        <v>147</v>
      </c>
      <c r="F83" s="123" t="s">
        <v>147</v>
      </c>
      <c r="G83" s="123"/>
      <c r="H83" s="124" t="s">
        <v>294</v>
      </c>
      <c r="J83" s="875"/>
      <c r="K83" s="121" t="s">
        <v>130</v>
      </c>
      <c r="L83" s="122">
        <v>2650</v>
      </c>
      <c r="N83" s="121" t="s">
        <v>364</v>
      </c>
      <c r="O83" s="124" t="s">
        <v>294</v>
      </c>
      <c r="P83" s="127"/>
      <c r="Q83" s="123"/>
      <c r="S83" s="875"/>
      <c r="T83" s="121" t="s">
        <v>130</v>
      </c>
      <c r="U83" s="125">
        <v>7095</v>
      </c>
      <c r="V83" s="125">
        <v>5445</v>
      </c>
      <c r="W83" s="126">
        <v>4565</v>
      </c>
      <c r="X83" s="126">
        <v>1870</v>
      </c>
      <c r="Y83" s="126">
        <v>1540</v>
      </c>
      <c r="Z83" s="126">
        <v>1210</v>
      </c>
      <c r="AA83" s="124" t="s">
        <v>1284</v>
      </c>
      <c r="AC83" s="121" t="s">
        <v>364</v>
      </c>
      <c r="AD83" s="124" t="s">
        <v>1284</v>
      </c>
      <c r="AE83" s="127"/>
      <c r="AF83" s="123"/>
      <c r="AH83" s="103" t="s">
        <v>1310</v>
      </c>
      <c r="AI83" s="104">
        <v>4895</v>
      </c>
    </row>
    <row r="84" spans="1:35" ht="16.5" customHeight="1">
      <c r="A84" s="875"/>
      <c r="B84" s="121" t="s">
        <v>131</v>
      </c>
      <c r="C84" s="122">
        <v>1590</v>
      </c>
      <c r="D84" s="123"/>
      <c r="E84" s="123" t="s">
        <v>147</v>
      </c>
      <c r="F84" s="123" t="s">
        <v>147</v>
      </c>
      <c r="G84" s="123"/>
      <c r="H84" s="124" t="s">
        <v>294</v>
      </c>
      <c r="J84" s="875"/>
      <c r="K84" s="121" t="s">
        <v>131</v>
      </c>
      <c r="L84" s="122">
        <v>2650</v>
      </c>
      <c r="N84" s="121" t="s">
        <v>365</v>
      </c>
      <c r="O84" s="124" t="s">
        <v>294</v>
      </c>
      <c r="P84" s="127"/>
      <c r="Q84" s="123"/>
      <c r="S84" s="875"/>
      <c r="T84" s="121" t="s">
        <v>131</v>
      </c>
      <c r="U84" s="125">
        <v>7095</v>
      </c>
      <c r="V84" s="125">
        <v>5445</v>
      </c>
      <c r="W84" s="126">
        <v>4565</v>
      </c>
      <c r="X84" s="126">
        <v>1870</v>
      </c>
      <c r="Y84" s="126">
        <v>1540</v>
      </c>
      <c r="Z84" s="126">
        <v>1210</v>
      </c>
      <c r="AA84" s="124" t="s">
        <v>1284</v>
      </c>
      <c r="AC84" s="121" t="s">
        <v>365</v>
      </c>
      <c r="AD84" s="124" t="s">
        <v>1284</v>
      </c>
      <c r="AE84" s="127"/>
      <c r="AF84" s="123"/>
      <c r="AH84" s="103" t="s">
        <v>1311</v>
      </c>
      <c r="AI84" s="104">
        <v>3795</v>
      </c>
    </row>
    <row r="85" spans="1:35" ht="16.5" customHeight="1">
      <c r="A85" s="875"/>
      <c r="B85" s="121" t="s">
        <v>132</v>
      </c>
      <c r="C85" s="122">
        <v>1590</v>
      </c>
      <c r="D85" s="123"/>
      <c r="E85" s="123" t="s">
        <v>147</v>
      </c>
      <c r="F85" s="123" t="s">
        <v>147</v>
      </c>
      <c r="G85" s="123"/>
      <c r="H85" s="124" t="s">
        <v>294</v>
      </c>
      <c r="J85" s="875"/>
      <c r="K85" s="121" t="s">
        <v>132</v>
      </c>
      <c r="L85" s="122">
        <v>2650</v>
      </c>
      <c r="N85" s="121" t="s">
        <v>366</v>
      </c>
      <c r="O85" s="124" t="s">
        <v>294</v>
      </c>
      <c r="P85" s="127"/>
      <c r="Q85" s="123"/>
      <c r="S85" s="875"/>
      <c r="T85" s="121" t="s">
        <v>132</v>
      </c>
      <c r="U85" s="125">
        <v>7095</v>
      </c>
      <c r="V85" s="125">
        <v>5445</v>
      </c>
      <c r="W85" s="126">
        <v>4565</v>
      </c>
      <c r="X85" s="126">
        <v>1870</v>
      </c>
      <c r="Y85" s="126">
        <v>1540</v>
      </c>
      <c r="Z85" s="126">
        <v>1210</v>
      </c>
      <c r="AA85" s="124" t="s">
        <v>1284</v>
      </c>
      <c r="AC85" s="121" t="s">
        <v>366</v>
      </c>
      <c r="AD85" s="124" t="s">
        <v>1284</v>
      </c>
      <c r="AE85" s="127"/>
      <c r="AF85" s="123"/>
      <c r="AH85" s="111" t="s">
        <v>1312</v>
      </c>
      <c r="AI85" s="112">
        <v>3245</v>
      </c>
    </row>
    <row r="86" spans="1:35" ht="16.5" customHeight="1">
      <c r="A86" s="875" t="s">
        <v>43</v>
      </c>
      <c r="B86" s="121" t="s">
        <v>133</v>
      </c>
      <c r="C86" s="122">
        <v>1590</v>
      </c>
      <c r="D86" s="123"/>
      <c r="E86" s="123" t="s">
        <v>147</v>
      </c>
      <c r="F86" s="123" t="s">
        <v>147</v>
      </c>
      <c r="G86" s="123"/>
      <c r="H86" s="124" t="s">
        <v>294</v>
      </c>
      <c r="J86" s="875" t="s">
        <v>43</v>
      </c>
      <c r="K86" s="121" t="s">
        <v>133</v>
      </c>
      <c r="L86" s="122">
        <v>2650</v>
      </c>
      <c r="N86" s="121" t="s">
        <v>367</v>
      </c>
      <c r="O86" s="124" t="s">
        <v>294</v>
      </c>
      <c r="P86" s="127"/>
      <c r="Q86" s="123"/>
      <c r="S86" s="875" t="s">
        <v>43</v>
      </c>
      <c r="T86" s="121" t="s">
        <v>133</v>
      </c>
      <c r="U86" s="125">
        <v>7095</v>
      </c>
      <c r="V86" s="125">
        <v>5445</v>
      </c>
      <c r="W86" s="126">
        <v>4565</v>
      </c>
      <c r="X86" s="126">
        <v>1980</v>
      </c>
      <c r="Y86" s="126">
        <v>1650</v>
      </c>
      <c r="Z86" s="126">
        <v>1320</v>
      </c>
      <c r="AA86" s="124" t="s">
        <v>1284</v>
      </c>
      <c r="AC86" s="121" t="s">
        <v>367</v>
      </c>
      <c r="AD86" s="124" t="s">
        <v>1284</v>
      </c>
      <c r="AE86" s="127"/>
      <c r="AF86" s="123"/>
      <c r="AH86" s="111" t="s">
        <v>1313</v>
      </c>
      <c r="AI86" s="112">
        <v>3245</v>
      </c>
    </row>
    <row r="87" spans="1:35" ht="16.5" customHeight="1">
      <c r="A87" s="875"/>
      <c r="B87" s="121" t="s">
        <v>134</v>
      </c>
      <c r="C87" s="122">
        <v>1590</v>
      </c>
      <c r="D87" s="123"/>
      <c r="E87" s="123" t="s">
        <v>147</v>
      </c>
      <c r="F87" s="123" t="s">
        <v>147</v>
      </c>
      <c r="G87" s="123"/>
      <c r="H87" s="124" t="s">
        <v>294</v>
      </c>
      <c r="J87" s="875"/>
      <c r="K87" s="121" t="s">
        <v>134</v>
      </c>
      <c r="L87" s="122">
        <v>2650</v>
      </c>
      <c r="N87" s="121" t="s">
        <v>368</v>
      </c>
      <c r="O87" s="124" t="s">
        <v>294</v>
      </c>
      <c r="P87" s="127"/>
      <c r="Q87" s="123"/>
      <c r="S87" s="875"/>
      <c r="T87" s="121" t="s">
        <v>134</v>
      </c>
      <c r="U87" s="125">
        <v>7095</v>
      </c>
      <c r="V87" s="125">
        <v>5445</v>
      </c>
      <c r="W87" s="126">
        <v>4565</v>
      </c>
      <c r="X87" s="126">
        <v>1980</v>
      </c>
      <c r="Y87" s="126">
        <v>1650</v>
      </c>
      <c r="Z87" s="126">
        <v>1320</v>
      </c>
      <c r="AA87" s="124" t="s">
        <v>1284</v>
      </c>
      <c r="AC87" s="121" t="s">
        <v>368</v>
      </c>
      <c r="AD87" s="124" t="s">
        <v>1284</v>
      </c>
      <c r="AE87" s="127"/>
      <c r="AF87" s="123"/>
      <c r="AH87" s="111" t="s">
        <v>1314</v>
      </c>
      <c r="AI87" s="112">
        <v>3245</v>
      </c>
    </row>
    <row r="88" spans="1:35" ht="16.5" customHeight="1">
      <c r="A88" s="875"/>
      <c r="B88" s="121" t="s">
        <v>135</v>
      </c>
      <c r="C88" s="122">
        <v>1590</v>
      </c>
      <c r="D88" s="123"/>
      <c r="E88" s="123" t="s">
        <v>147</v>
      </c>
      <c r="F88" s="123" t="s">
        <v>147</v>
      </c>
      <c r="G88" s="123"/>
      <c r="H88" s="124" t="s">
        <v>294</v>
      </c>
      <c r="J88" s="875"/>
      <c r="K88" s="121" t="s">
        <v>135</v>
      </c>
      <c r="L88" s="122">
        <v>2650</v>
      </c>
      <c r="N88" s="121" t="s">
        <v>369</v>
      </c>
      <c r="O88" s="124" t="s">
        <v>294</v>
      </c>
      <c r="P88" s="127"/>
      <c r="Q88" s="123"/>
      <c r="S88" s="875"/>
      <c r="T88" s="121" t="s">
        <v>135</v>
      </c>
      <c r="U88" s="125">
        <v>7095</v>
      </c>
      <c r="V88" s="125">
        <v>5445</v>
      </c>
      <c r="W88" s="126">
        <v>4565</v>
      </c>
      <c r="X88" s="126">
        <v>1980</v>
      </c>
      <c r="Y88" s="126">
        <v>1650</v>
      </c>
      <c r="Z88" s="126">
        <v>1320</v>
      </c>
      <c r="AA88" s="124" t="s">
        <v>1284</v>
      </c>
      <c r="AC88" s="121" t="s">
        <v>369</v>
      </c>
      <c r="AD88" s="124" t="s">
        <v>1284</v>
      </c>
      <c r="AE88" s="127"/>
      <c r="AF88" s="123"/>
      <c r="AH88" s="114" t="s">
        <v>1315</v>
      </c>
      <c r="AI88" s="115">
        <v>1705</v>
      </c>
    </row>
    <row r="89" spans="1:35" ht="16.5" customHeight="1">
      <c r="A89" s="875"/>
      <c r="B89" s="121" t="s">
        <v>136</v>
      </c>
      <c r="C89" s="122">
        <v>1590</v>
      </c>
      <c r="D89" s="123"/>
      <c r="E89" s="123" t="s">
        <v>147</v>
      </c>
      <c r="F89" s="123" t="s">
        <v>147</v>
      </c>
      <c r="G89" s="123"/>
      <c r="H89" s="124" t="s">
        <v>294</v>
      </c>
      <c r="J89" s="875"/>
      <c r="K89" s="121" t="s">
        <v>136</v>
      </c>
      <c r="L89" s="122">
        <v>2650</v>
      </c>
      <c r="N89" s="121" t="s">
        <v>370</v>
      </c>
      <c r="O89" s="124" t="s">
        <v>294</v>
      </c>
      <c r="P89" s="127"/>
      <c r="Q89" s="123"/>
      <c r="S89" s="875"/>
      <c r="T89" s="121" t="s">
        <v>136</v>
      </c>
      <c r="U89" s="125">
        <v>7095</v>
      </c>
      <c r="V89" s="125">
        <v>5445</v>
      </c>
      <c r="W89" s="126">
        <v>4565</v>
      </c>
      <c r="X89" s="126">
        <v>1980</v>
      </c>
      <c r="Y89" s="126">
        <v>1650</v>
      </c>
      <c r="Z89" s="126">
        <v>1320</v>
      </c>
      <c r="AA89" s="124" t="s">
        <v>1284</v>
      </c>
      <c r="AC89" s="121" t="s">
        <v>370</v>
      </c>
      <c r="AD89" s="124" t="s">
        <v>1284</v>
      </c>
      <c r="AE89" s="127"/>
      <c r="AF89" s="123"/>
      <c r="AH89" s="114" t="s">
        <v>1316</v>
      </c>
      <c r="AI89" s="115">
        <v>1705</v>
      </c>
    </row>
    <row r="90" spans="1:35" ht="16.5" customHeight="1">
      <c r="A90" s="875" t="s">
        <v>46</v>
      </c>
      <c r="B90" s="121" t="s">
        <v>137</v>
      </c>
      <c r="C90" s="122">
        <v>2387</v>
      </c>
      <c r="D90" s="123"/>
      <c r="E90" s="123" t="s">
        <v>147</v>
      </c>
      <c r="F90" s="123" t="s">
        <v>147</v>
      </c>
      <c r="G90" s="123" t="s">
        <v>147</v>
      </c>
      <c r="H90" s="124" t="s">
        <v>294</v>
      </c>
      <c r="J90" s="875" t="s">
        <v>46</v>
      </c>
      <c r="K90" s="121" t="s">
        <v>137</v>
      </c>
      <c r="L90" s="122">
        <v>2650</v>
      </c>
      <c r="N90" s="121" t="s">
        <v>371</v>
      </c>
      <c r="O90" s="124" t="s">
        <v>294</v>
      </c>
      <c r="P90" s="127"/>
      <c r="Q90" s="123"/>
      <c r="S90" s="869" t="s">
        <v>430</v>
      </c>
      <c r="T90" s="121" t="s">
        <v>137</v>
      </c>
      <c r="U90" s="125">
        <v>7810</v>
      </c>
      <c r="V90" s="125">
        <v>5940</v>
      </c>
      <c r="W90" s="126">
        <v>5005</v>
      </c>
      <c r="X90" s="126">
        <v>2090</v>
      </c>
      <c r="Y90" s="126">
        <v>1760</v>
      </c>
      <c r="Z90" s="126">
        <v>1430</v>
      </c>
      <c r="AA90" s="124" t="s">
        <v>1284</v>
      </c>
      <c r="AC90" s="121" t="s">
        <v>371</v>
      </c>
      <c r="AD90" s="124" t="s">
        <v>1284</v>
      </c>
      <c r="AE90" s="127"/>
      <c r="AF90" s="123"/>
      <c r="AH90" s="116" t="s">
        <v>1317</v>
      </c>
      <c r="AI90" s="117">
        <v>1375</v>
      </c>
    </row>
    <row r="91" spans="1:35" ht="16.5" customHeight="1">
      <c r="A91" s="875"/>
      <c r="B91" s="121" t="s">
        <v>138</v>
      </c>
      <c r="C91" s="122">
        <v>2387</v>
      </c>
      <c r="D91" s="123"/>
      <c r="E91" s="123" t="s">
        <v>147</v>
      </c>
      <c r="F91" s="123" t="s">
        <v>147</v>
      </c>
      <c r="G91" s="123" t="s">
        <v>147</v>
      </c>
      <c r="H91" s="124" t="s">
        <v>294</v>
      </c>
      <c r="J91" s="875"/>
      <c r="K91" s="121" t="s">
        <v>138</v>
      </c>
      <c r="L91" s="122">
        <v>2650</v>
      </c>
      <c r="N91" s="121" t="s">
        <v>372</v>
      </c>
      <c r="O91" s="124" t="s">
        <v>294</v>
      </c>
      <c r="P91" s="127"/>
      <c r="Q91" s="123"/>
      <c r="S91" s="870"/>
      <c r="T91" s="121" t="s">
        <v>138</v>
      </c>
      <c r="U91" s="125">
        <v>7810</v>
      </c>
      <c r="V91" s="125">
        <v>5940</v>
      </c>
      <c r="W91" s="126">
        <v>5005</v>
      </c>
      <c r="X91" s="126">
        <v>2090</v>
      </c>
      <c r="Y91" s="126">
        <v>1760</v>
      </c>
      <c r="Z91" s="126">
        <v>1430</v>
      </c>
      <c r="AA91" s="124" t="s">
        <v>1284</v>
      </c>
      <c r="AC91" s="121" t="s">
        <v>372</v>
      </c>
      <c r="AD91" s="124" t="s">
        <v>1284</v>
      </c>
      <c r="AE91" s="127"/>
      <c r="AF91" s="123"/>
      <c r="AH91" s="118" t="s">
        <v>1318</v>
      </c>
      <c r="AI91" s="119">
        <v>1045</v>
      </c>
    </row>
    <row r="92" spans="1:35" ht="16.5" customHeight="1">
      <c r="A92" s="875"/>
      <c r="B92" s="121" t="s">
        <v>139</v>
      </c>
      <c r="C92" s="122">
        <v>2387</v>
      </c>
      <c r="D92" s="123"/>
      <c r="E92" s="123" t="s">
        <v>147</v>
      </c>
      <c r="F92" s="123" t="s">
        <v>147</v>
      </c>
      <c r="G92" s="123" t="s">
        <v>147</v>
      </c>
      <c r="H92" s="124" t="s">
        <v>294</v>
      </c>
      <c r="J92" s="875"/>
      <c r="K92" s="121" t="s">
        <v>139</v>
      </c>
      <c r="L92" s="122">
        <v>2650</v>
      </c>
      <c r="N92" s="121" t="s">
        <v>373</v>
      </c>
      <c r="O92" s="124" t="s">
        <v>294</v>
      </c>
      <c r="P92" s="127"/>
      <c r="Q92" s="123"/>
      <c r="S92" s="870"/>
      <c r="T92" s="121" t="s">
        <v>139</v>
      </c>
      <c r="U92" s="125">
        <v>7810</v>
      </c>
      <c r="V92" s="125">
        <v>5940</v>
      </c>
      <c r="W92" s="126">
        <v>5005</v>
      </c>
      <c r="X92" s="126">
        <v>2090</v>
      </c>
      <c r="Y92" s="126">
        <v>1760</v>
      </c>
      <c r="Z92" s="126">
        <v>1430</v>
      </c>
      <c r="AA92" s="124" t="s">
        <v>1284</v>
      </c>
      <c r="AC92" s="121" t="s">
        <v>373</v>
      </c>
      <c r="AD92" s="124" t="s">
        <v>1284</v>
      </c>
      <c r="AE92" s="127"/>
      <c r="AF92" s="123"/>
      <c r="AH92" s="103" t="s">
        <v>1426</v>
      </c>
      <c r="AI92" s="104">
        <v>4895</v>
      </c>
    </row>
    <row r="93" spans="1:35" ht="16.5" customHeight="1">
      <c r="A93" s="875"/>
      <c r="B93" s="121" t="s">
        <v>140</v>
      </c>
      <c r="C93" s="122">
        <v>2387</v>
      </c>
      <c r="D93" s="123"/>
      <c r="E93" s="123" t="s">
        <v>147</v>
      </c>
      <c r="F93" s="123" t="s">
        <v>147</v>
      </c>
      <c r="G93" s="123" t="s">
        <v>147</v>
      </c>
      <c r="H93" s="124" t="s">
        <v>294</v>
      </c>
      <c r="J93" s="875"/>
      <c r="K93" s="121" t="s">
        <v>140</v>
      </c>
      <c r="L93" s="122">
        <v>2650</v>
      </c>
      <c r="N93" s="121" t="s">
        <v>374</v>
      </c>
      <c r="O93" s="124" t="s">
        <v>294</v>
      </c>
      <c r="P93" s="127"/>
      <c r="Q93" s="123"/>
      <c r="S93" s="870"/>
      <c r="T93" s="121" t="s">
        <v>140</v>
      </c>
      <c r="U93" s="125">
        <v>7810</v>
      </c>
      <c r="V93" s="125">
        <v>5940</v>
      </c>
      <c r="W93" s="126">
        <v>5005</v>
      </c>
      <c r="X93" s="126">
        <v>2090</v>
      </c>
      <c r="Y93" s="126">
        <v>1760</v>
      </c>
      <c r="Z93" s="126">
        <v>1430</v>
      </c>
      <c r="AA93" s="124" t="s">
        <v>1284</v>
      </c>
      <c r="AC93" s="121" t="s">
        <v>374</v>
      </c>
      <c r="AD93" s="124" t="s">
        <v>1284</v>
      </c>
      <c r="AE93" s="127"/>
      <c r="AF93" s="123"/>
      <c r="AH93" s="103" t="s">
        <v>1336</v>
      </c>
      <c r="AI93" s="104">
        <v>4895</v>
      </c>
    </row>
    <row r="94" spans="1:35" ht="16.5" customHeight="1">
      <c r="A94" s="875"/>
      <c r="B94" s="121" t="s">
        <v>141</v>
      </c>
      <c r="C94" s="122">
        <v>2387</v>
      </c>
      <c r="D94" s="123"/>
      <c r="E94" s="123" t="s">
        <v>147</v>
      </c>
      <c r="F94" s="123" t="s">
        <v>147</v>
      </c>
      <c r="G94" s="123" t="s">
        <v>147</v>
      </c>
      <c r="H94" s="124" t="s">
        <v>294</v>
      </c>
      <c r="J94" s="875"/>
      <c r="K94" s="121" t="s">
        <v>141</v>
      </c>
      <c r="L94" s="122">
        <v>2650</v>
      </c>
      <c r="N94" s="121" t="s">
        <v>375</v>
      </c>
      <c r="O94" s="124" t="s">
        <v>294</v>
      </c>
      <c r="P94" s="127"/>
      <c r="Q94" s="123"/>
      <c r="S94" s="871"/>
      <c r="T94" s="121" t="s">
        <v>141</v>
      </c>
      <c r="U94" s="125">
        <v>7810</v>
      </c>
      <c r="V94" s="125">
        <v>5940</v>
      </c>
      <c r="W94" s="126">
        <v>5005</v>
      </c>
      <c r="X94" s="126">
        <v>2090</v>
      </c>
      <c r="Y94" s="126">
        <v>1760</v>
      </c>
      <c r="Z94" s="126">
        <v>1430</v>
      </c>
      <c r="AA94" s="124" t="s">
        <v>1284</v>
      </c>
      <c r="AC94" s="121" t="s">
        <v>375</v>
      </c>
      <c r="AD94" s="124" t="s">
        <v>1284</v>
      </c>
      <c r="AE94" s="127"/>
      <c r="AF94" s="123"/>
      <c r="AH94" s="103" t="s">
        <v>505</v>
      </c>
      <c r="AI94" s="104">
        <v>4895</v>
      </c>
    </row>
    <row r="95" spans="1:35" ht="16.5" customHeight="1">
      <c r="A95" s="875"/>
      <c r="B95" s="121" t="s">
        <v>142</v>
      </c>
      <c r="C95" s="122">
        <v>2387</v>
      </c>
      <c r="D95" s="123"/>
      <c r="E95" s="123" t="s">
        <v>147</v>
      </c>
      <c r="F95" s="123" t="s">
        <v>147</v>
      </c>
      <c r="G95" s="123" t="s">
        <v>147</v>
      </c>
      <c r="H95" s="124" t="s">
        <v>294</v>
      </c>
      <c r="J95" s="875"/>
      <c r="K95" s="121" t="s">
        <v>142</v>
      </c>
      <c r="L95" s="122">
        <v>2650</v>
      </c>
      <c r="N95" s="121" t="s">
        <v>376</v>
      </c>
      <c r="O95" s="124" t="s">
        <v>294</v>
      </c>
      <c r="P95" s="127"/>
      <c r="Q95" s="123"/>
      <c r="S95" s="869" t="s">
        <v>225</v>
      </c>
      <c r="T95" s="121" t="s">
        <v>142</v>
      </c>
      <c r="U95" s="125">
        <v>8690</v>
      </c>
      <c r="V95" s="125">
        <v>6545</v>
      </c>
      <c r="W95" s="126">
        <v>5500</v>
      </c>
      <c r="X95" s="126">
        <v>2090</v>
      </c>
      <c r="Y95" s="126">
        <v>1760</v>
      </c>
      <c r="Z95" s="126">
        <v>1430</v>
      </c>
      <c r="AA95" s="124" t="s">
        <v>1284</v>
      </c>
      <c r="AC95" s="121" t="s">
        <v>376</v>
      </c>
      <c r="AD95" s="124" t="s">
        <v>1284</v>
      </c>
      <c r="AE95" s="127"/>
      <c r="AF95" s="123"/>
      <c r="AH95" s="103" t="s">
        <v>506</v>
      </c>
      <c r="AI95" s="104">
        <v>3795</v>
      </c>
    </row>
    <row r="96" spans="1:35" ht="16.5" customHeight="1">
      <c r="A96" s="875"/>
      <c r="B96" s="121" t="s">
        <v>143</v>
      </c>
      <c r="C96" s="122">
        <v>2387</v>
      </c>
      <c r="D96" s="123"/>
      <c r="E96" s="123" t="s">
        <v>147</v>
      </c>
      <c r="F96" s="123" t="s">
        <v>147</v>
      </c>
      <c r="G96" s="123" t="s">
        <v>147</v>
      </c>
      <c r="H96" s="124" t="s">
        <v>294</v>
      </c>
      <c r="J96" s="875"/>
      <c r="K96" s="121" t="s">
        <v>143</v>
      </c>
      <c r="L96" s="122">
        <v>2650</v>
      </c>
      <c r="N96" s="121" t="s">
        <v>377</v>
      </c>
      <c r="O96" s="124" t="s">
        <v>294</v>
      </c>
      <c r="P96" s="127"/>
      <c r="Q96" s="123"/>
      <c r="S96" s="871"/>
      <c r="T96" s="121" t="s">
        <v>143</v>
      </c>
      <c r="U96" s="125">
        <v>8690</v>
      </c>
      <c r="V96" s="125">
        <v>6545</v>
      </c>
      <c r="W96" s="126">
        <v>5500</v>
      </c>
      <c r="X96" s="126">
        <v>2090</v>
      </c>
      <c r="Y96" s="126">
        <v>1760</v>
      </c>
      <c r="Z96" s="126">
        <v>1430</v>
      </c>
      <c r="AA96" s="124" t="s">
        <v>1284</v>
      </c>
      <c r="AC96" s="121" t="s">
        <v>377</v>
      </c>
      <c r="AD96" s="124" t="s">
        <v>1284</v>
      </c>
      <c r="AE96" s="127"/>
      <c r="AF96" s="123"/>
      <c r="AH96" s="111" t="s">
        <v>507</v>
      </c>
      <c r="AI96" s="112">
        <v>3245</v>
      </c>
    </row>
    <row r="97" spans="1:35" ht="16.5" customHeight="1">
      <c r="A97" s="120" t="s">
        <v>45</v>
      </c>
      <c r="B97" s="121" t="s">
        <v>45</v>
      </c>
      <c r="C97" s="122">
        <v>2475</v>
      </c>
      <c r="D97" s="123"/>
      <c r="E97" s="123"/>
      <c r="F97" s="123"/>
      <c r="G97" s="123" t="s">
        <v>147</v>
      </c>
      <c r="H97" s="124" t="s">
        <v>294</v>
      </c>
      <c r="J97" s="120" t="s">
        <v>45</v>
      </c>
      <c r="K97" s="121" t="s">
        <v>45</v>
      </c>
      <c r="L97" s="122">
        <v>2650</v>
      </c>
      <c r="N97" s="121" t="s">
        <v>378</v>
      </c>
      <c r="O97" s="124" t="s">
        <v>294</v>
      </c>
      <c r="P97" s="127"/>
      <c r="Q97" s="123"/>
      <c r="S97" s="120" t="s">
        <v>45</v>
      </c>
      <c r="T97" s="121" t="s">
        <v>45</v>
      </c>
      <c r="U97" s="125"/>
      <c r="V97" s="125"/>
      <c r="W97" s="126"/>
      <c r="X97" s="126"/>
      <c r="Y97" s="126"/>
      <c r="Z97" s="126"/>
      <c r="AA97" s="124" t="s">
        <v>1284</v>
      </c>
      <c r="AC97" s="121" t="s">
        <v>378</v>
      </c>
      <c r="AD97" s="124" t="s">
        <v>1284</v>
      </c>
      <c r="AE97" s="127"/>
      <c r="AF97" s="123"/>
      <c r="AH97" s="111" t="s">
        <v>508</v>
      </c>
      <c r="AI97" s="112">
        <v>3245</v>
      </c>
    </row>
    <row r="98" spans="1:35" ht="16.5" customHeight="1">
      <c r="N98" s="121" t="s">
        <v>379</v>
      </c>
      <c r="O98" s="124" t="s">
        <v>294</v>
      </c>
      <c r="P98" s="127"/>
      <c r="Q98" s="123"/>
      <c r="AC98" s="121" t="s">
        <v>379</v>
      </c>
      <c r="AD98" s="124" t="s">
        <v>1284</v>
      </c>
      <c r="AE98" s="127"/>
      <c r="AF98" s="123"/>
      <c r="AH98" s="111" t="s">
        <v>509</v>
      </c>
      <c r="AI98" s="112">
        <v>3245</v>
      </c>
    </row>
    <row r="99" spans="1:35" ht="16.5" customHeight="1">
      <c r="N99" s="121" t="s">
        <v>391</v>
      </c>
      <c r="O99" s="124" t="s">
        <v>294</v>
      </c>
      <c r="P99" s="127"/>
      <c r="Q99" s="123"/>
      <c r="AC99" s="121" t="s">
        <v>391</v>
      </c>
      <c r="AD99" s="124" t="s">
        <v>1284</v>
      </c>
      <c r="AE99" s="127"/>
      <c r="AF99" s="123"/>
      <c r="AH99" s="114" t="s">
        <v>510</v>
      </c>
      <c r="AI99" s="115">
        <v>1705</v>
      </c>
    </row>
    <row r="100" spans="1:35" ht="16.5" customHeight="1">
      <c r="N100" s="121" t="s">
        <v>380</v>
      </c>
      <c r="O100" s="124" t="s">
        <v>294</v>
      </c>
      <c r="P100" s="127"/>
      <c r="Q100" s="123"/>
      <c r="AC100" s="121" t="s">
        <v>380</v>
      </c>
      <c r="AD100" s="124" t="s">
        <v>1284</v>
      </c>
      <c r="AE100" s="127"/>
      <c r="AF100" s="123"/>
      <c r="AH100" s="114" t="s">
        <v>511</v>
      </c>
      <c r="AI100" s="115">
        <v>1705</v>
      </c>
    </row>
    <row r="101" spans="1:35" ht="16.5" customHeight="1">
      <c r="N101" s="121" t="s">
        <v>381</v>
      </c>
      <c r="O101" s="124" t="s">
        <v>294</v>
      </c>
      <c r="P101" s="127"/>
      <c r="Q101" s="123"/>
      <c r="AC101" s="121" t="s">
        <v>381</v>
      </c>
      <c r="AD101" s="124" t="s">
        <v>1284</v>
      </c>
      <c r="AE101" s="127"/>
      <c r="AF101" s="123"/>
      <c r="AH101" s="116" t="s">
        <v>512</v>
      </c>
      <c r="AI101" s="117">
        <v>1375</v>
      </c>
    </row>
    <row r="102" spans="1:35" ht="16.5" customHeight="1">
      <c r="N102" s="121" t="s">
        <v>382</v>
      </c>
      <c r="O102" s="124" t="s">
        <v>294</v>
      </c>
      <c r="P102" s="127"/>
      <c r="Q102" s="123"/>
      <c r="AC102" s="121" t="s">
        <v>382</v>
      </c>
      <c r="AD102" s="124" t="s">
        <v>1284</v>
      </c>
      <c r="AE102" s="127"/>
      <c r="AF102" s="123"/>
      <c r="AH102" s="118" t="s">
        <v>513</v>
      </c>
      <c r="AI102" s="119">
        <v>1045</v>
      </c>
    </row>
    <row r="103" spans="1:35" ht="16.5" customHeight="1">
      <c r="N103" s="121" t="s">
        <v>383</v>
      </c>
      <c r="O103" s="124" t="s">
        <v>294</v>
      </c>
      <c r="P103" s="127"/>
      <c r="Q103" s="123"/>
      <c r="AC103" s="121" t="s">
        <v>383</v>
      </c>
      <c r="AD103" s="124" t="s">
        <v>1284</v>
      </c>
      <c r="AE103" s="127"/>
      <c r="AF103" s="123"/>
      <c r="AH103" s="103" t="s">
        <v>1427</v>
      </c>
      <c r="AI103" s="104">
        <v>4895</v>
      </c>
    </row>
    <row r="104" spans="1:35" ht="16.5" customHeight="1">
      <c r="N104" s="121" t="s">
        <v>384</v>
      </c>
      <c r="O104" s="124" t="s">
        <v>294</v>
      </c>
      <c r="P104" s="127"/>
      <c r="Q104" s="123"/>
      <c r="AC104" s="121" t="s">
        <v>384</v>
      </c>
      <c r="AD104" s="124" t="s">
        <v>1284</v>
      </c>
      <c r="AE104" s="127"/>
      <c r="AF104" s="123"/>
      <c r="AH104" s="103" t="s">
        <v>1337</v>
      </c>
      <c r="AI104" s="104">
        <v>4895</v>
      </c>
    </row>
    <row r="105" spans="1:35" ht="16.5" customHeight="1">
      <c r="N105" s="121" t="s">
        <v>385</v>
      </c>
      <c r="O105" s="124" t="s">
        <v>294</v>
      </c>
      <c r="P105" s="127"/>
      <c r="Q105" s="123"/>
      <c r="AC105" s="121" t="s">
        <v>385</v>
      </c>
      <c r="AD105" s="124" t="s">
        <v>1284</v>
      </c>
      <c r="AE105" s="127"/>
      <c r="AF105" s="123"/>
      <c r="AH105" s="103" t="s">
        <v>514</v>
      </c>
      <c r="AI105" s="104">
        <v>4895</v>
      </c>
    </row>
    <row r="106" spans="1:35" ht="16.5" customHeight="1">
      <c r="N106" s="121" t="s">
        <v>386</v>
      </c>
      <c r="O106" s="124" t="s">
        <v>294</v>
      </c>
      <c r="P106" s="127"/>
      <c r="Q106" s="123"/>
      <c r="AC106" s="121" t="s">
        <v>386</v>
      </c>
      <c r="AD106" s="124" t="s">
        <v>1284</v>
      </c>
      <c r="AE106" s="127"/>
      <c r="AF106" s="123"/>
      <c r="AH106" s="103" t="s">
        <v>515</v>
      </c>
      <c r="AI106" s="104">
        <v>3795</v>
      </c>
    </row>
    <row r="107" spans="1:35" ht="16.5" customHeight="1">
      <c r="N107" s="121" t="s">
        <v>392</v>
      </c>
      <c r="O107" s="124" t="s">
        <v>294</v>
      </c>
      <c r="P107" s="127"/>
      <c r="Q107" s="123"/>
      <c r="AC107" s="121" t="s">
        <v>392</v>
      </c>
      <c r="AD107" s="124" t="s">
        <v>1284</v>
      </c>
      <c r="AE107" s="127"/>
      <c r="AF107" s="123"/>
      <c r="AH107" s="111" t="s">
        <v>516</v>
      </c>
      <c r="AI107" s="112">
        <v>3245</v>
      </c>
    </row>
    <row r="108" spans="1:35" ht="16.5" customHeight="1">
      <c r="N108" s="121" t="s">
        <v>387</v>
      </c>
      <c r="O108" s="124" t="s">
        <v>294</v>
      </c>
      <c r="P108" s="127"/>
      <c r="Q108" s="123"/>
      <c r="AC108" s="121" t="s">
        <v>387</v>
      </c>
      <c r="AD108" s="124" t="s">
        <v>1284</v>
      </c>
      <c r="AE108" s="127"/>
      <c r="AF108" s="123"/>
      <c r="AH108" s="111" t="s">
        <v>517</v>
      </c>
      <c r="AI108" s="112">
        <v>3245</v>
      </c>
    </row>
    <row r="109" spans="1:35" ht="16.5" customHeight="1">
      <c r="N109" s="121" t="s">
        <v>388</v>
      </c>
      <c r="O109" s="124" t="s">
        <v>294</v>
      </c>
      <c r="P109" s="127"/>
      <c r="Q109" s="123"/>
      <c r="AC109" s="121" t="s">
        <v>388</v>
      </c>
      <c r="AD109" s="124" t="s">
        <v>1284</v>
      </c>
      <c r="AE109" s="127"/>
      <c r="AF109" s="123"/>
      <c r="AH109" s="111" t="s">
        <v>518</v>
      </c>
      <c r="AI109" s="112">
        <v>3245</v>
      </c>
    </row>
    <row r="110" spans="1:35" ht="16.5" customHeight="1">
      <c r="N110" s="121" t="s">
        <v>393</v>
      </c>
      <c r="O110" s="124" t="s">
        <v>294</v>
      </c>
      <c r="P110" s="127"/>
      <c r="Q110" s="123"/>
      <c r="AC110" s="121" t="s">
        <v>393</v>
      </c>
      <c r="AD110" s="124" t="s">
        <v>1284</v>
      </c>
      <c r="AE110" s="127"/>
      <c r="AF110" s="123"/>
      <c r="AH110" s="114" t="s">
        <v>519</v>
      </c>
      <c r="AI110" s="115">
        <v>1705</v>
      </c>
    </row>
    <row r="111" spans="1:35" ht="16.5" customHeight="1">
      <c r="N111" s="121" t="s">
        <v>389</v>
      </c>
      <c r="O111" s="124" t="s">
        <v>294</v>
      </c>
      <c r="P111" s="127"/>
      <c r="Q111" s="123"/>
      <c r="AC111" s="121" t="s">
        <v>389</v>
      </c>
      <c r="AD111" s="124" t="s">
        <v>1284</v>
      </c>
      <c r="AE111" s="127"/>
      <c r="AF111" s="123"/>
      <c r="AH111" s="114" t="s">
        <v>520</v>
      </c>
      <c r="AI111" s="115">
        <v>1705</v>
      </c>
    </row>
    <row r="112" spans="1:35" ht="16.5" customHeight="1">
      <c r="N112" s="121" t="s">
        <v>390</v>
      </c>
      <c r="O112" s="124" t="s">
        <v>294</v>
      </c>
      <c r="P112" s="127"/>
      <c r="Q112" s="123"/>
      <c r="AC112" s="121" t="s">
        <v>390</v>
      </c>
      <c r="AD112" s="124" t="s">
        <v>1284</v>
      </c>
      <c r="AE112" s="127"/>
      <c r="AF112" s="123"/>
      <c r="AH112" s="116" t="s">
        <v>521</v>
      </c>
      <c r="AI112" s="117">
        <v>1375</v>
      </c>
    </row>
    <row r="113" spans="14:35" ht="16.5" customHeight="1">
      <c r="N113" s="121" t="s">
        <v>333</v>
      </c>
      <c r="O113" s="124" t="s">
        <v>294</v>
      </c>
      <c r="P113" s="127"/>
      <c r="Q113" s="123"/>
      <c r="AC113" s="121" t="s">
        <v>333</v>
      </c>
      <c r="AD113" s="124" t="s">
        <v>1284</v>
      </c>
      <c r="AE113" s="127"/>
      <c r="AF113" s="123"/>
      <c r="AH113" s="118" t="s">
        <v>522</v>
      </c>
      <c r="AI113" s="119">
        <v>1045</v>
      </c>
    </row>
    <row r="114" spans="14:35" ht="16.5" customHeight="1">
      <c r="N114" s="121" t="s">
        <v>334</v>
      </c>
      <c r="O114" s="124" t="s">
        <v>294</v>
      </c>
      <c r="P114" s="127"/>
      <c r="Q114" s="123"/>
      <c r="AC114" s="121" t="s">
        <v>334</v>
      </c>
      <c r="AD114" s="124" t="s">
        <v>1284</v>
      </c>
      <c r="AE114" s="127"/>
      <c r="AF114" s="123"/>
      <c r="AH114" s="103" t="s">
        <v>1428</v>
      </c>
      <c r="AI114" s="104">
        <v>4895</v>
      </c>
    </row>
    <row r="115" spans="14:35" ht="16.5" customHeight="1">
      <c r="N115" s="121" t="s">
        <v>394</v>
      </c>
      <c r="O115" s="124" t="s">
        <v>294</v>
      </c>
      <c r="P115" s="127"/>
      <c r="Q115" s="123"/>
      <c r="AC115" s="121" t="s">
        <v>394</v>
      </c>
      <c r="AD115" s="124" t="s">
        <v>1284</v>
      </c>
      <c r="AE115" s="127"/>
      <c r="AF115" s="123"/>
      <c r="AH115" s="103" t="s">
        <v>1338</v>
      </c>
      <c r="AI115" s="104">
        <v>4895</v>
      </c>
    </row>
    <row r="116" spans="14:35" ht="16.5" customHeight="1">
      <c r="N116" s="121" t="s">
        <v>336</v>
      </c>
      <c r="O116" s="124" t="s">
        <v>294</v>
      </c>
      <c r="P116" s="127"/>
      <c r="Q116" s="123"/>
      <c r="AC116" s="121" t="s">
        <v>336</v>
      </c>
      <c r="AD116" s="124" t="s">
        <v>1284</v>
      </c>
      <c r="AE116" s="127"/>
      <c r="AF116" s="123"/>
      <c r="AH116" s="103" t="s">
        <v>523</v>
      </c>
      <c r="AI116" s="104">
        <v>4895</v>
      </c>
    </row>
    <row r="117" spans="14:35" ht="16.5" customHeight="1">
      <c r="N117" s="121" t="s">
        <v>337</v>
      </c>
      <c r="O117" s="124" t="s">
        <v>294</v>
      </c>
      <c r="P117" s="127"/>
      <c r="Q117" s="123"/>
      <c r="AC117" s="121" t="s">
        <v>337</v>
      </c>
      <c r="AD117" s="124" t="s">
        <v>1284</v>
      </c>
      <c r="AE117" s="127"/>
      <c r="AF117" s="123"/>
      <c r="AH117" s="103" t="s">
        <v>524</v>
      </c>
      <c r="AI117" s="104">
        <v>3795</v>
      </c>
    </row>
    <row r="118" spans="14:35" ht="16.5" customHeight="1">
      <c r="N118" s="121" t="s">
        <v>395</v>
      </c>
      <c r="O118" s="124" t="s">
        <v>294</v>
      </c>
      <c r="P118" s="127"/>
      <c r="Q118" s="123"/>
      <c r="AC118" s="121" t="s">
        <v>395</v>
      </c>
      <c r="AD118" s="124" t="s">
        <v>1284</v>
      </c>
      <c r="AE118" s="127"/>
      <c r="AF118" s="123"/>
      <c r="AH118" s="111" t="s">
        <v>525</v>
      </c>
      <c r="AI118" s="112">
        <v>3245</v>
      </c>
    </row>
    <row r="119" spans="14:35" ht="16.5" customHeight="1">
      <c r="N119" s="121" t="s">
        <v>396</v>
      </c>
      <c r="O119" s="124" t="s">
        <v>294</v>
      </c>
      <c r="P119" s="127"/>
      <c r="Q119" s="123"/>
      <c r="AC119" s="121" t="s">
        <v>396</v>
      </c>
      <c r="AD119" s="124" t="s">
        <v>1284</v>
      </c>
      <c r="AE119" s="127"/>
      <c r="AF119" s="123"/>
      <c r="AH119" s="111" t="s">
        <v>526</v>
      </c>
      <c r="AI119" s="112">
        <v>3245</v>
      </c>
    </row>
    <row r="120" spans="14:35" ht="16.5" customHeight="1">
      <c r="N120" s="121" t="s">
        <v>397</v>
      </c>
      <c r="O120" s="124" t="s">
        <v>294</v>
      </c>
      <c r="P120" s="127"/>
      <c r="Q120" s="123"/>
      <c r="AC120" s="121" t="s">
        <v>397</v>
      </c>
      <c r="AD120" s="124" t="s">
        <v>1284</v>
      </c>
      <c r="AE120" s="127"/>
      <c r="AF120" s="123"/>
      <c r="AH120" s="111" t="s">
        <v>527</v>
      </c>
      <c r="AI120" s="112">
        <v>3245</v>
      </c>
    </row>
    <row r="121" spans="14:35" ht="16.5" customHeight="1">
      <c r="N121" s="121" t="s">
        <v>398</v>
      </c>
      <c r="O121" s="124" t="s">
        <v>294</v>
      </c>
      <c r="P121" s="127"/>
      <c r="Q121" s="123"/>
      <c r="AC121" s="121" t="s">
        <v>398</v>
      </c>
      <c r="AD121" s="124" t="s">
        <v>1284</v>
      </c>
      <c r="AE121" s="127"/>
      <c r="AF121" s="123"/>
      <c r="AH121" s="114" t="s">
        <v>528</v>
      </c>
      <c r="AI121" s="115">
        <v>1705</v>
      </c>
    </row>
    <row r="122" spans="14:35" ht="16.5" customHeight="1">
      <c r="N122" s="121" t="s">
        <v>399</v>
      </c>
      <c r="O122" s="124" t="s">
        <v>294</v>
      </c>
      <c r="P122" s="127"/>
      <c r="Q122" s="123"/>
      <c r="AC122" s="121" t="s">
        <v>399</v>
      </c>
      <c r="AD122" s="124" t="s">
        <v>1284</v>
      </c>
      <c r="AE122" s="127"/>
      <c r="AF122" s="123"/>
      <c r="AH122" s="114" t="s">
        <v>529</v>
      </c>
      <c r="AI122" s="115">
        <v>1705</v>
      </c>
    </row>
    <row r="123" spans="14:35" ht="16.5" customHeight="1">
      <c r="N123" s="121" t="s">
        <v>343</v>
      </c>
      <c r="O123" s="124" t="s">
        <v>294</v>
      </c>
      <c r="P123" s="127"/>
      <c r="Q123" s="123"/>
      <c r="AC123" s="121" t="s">
        <v>343</v>
      </c>
      <c r="AD123" s="124" t="s">
        <v>1284</v>
      </c>
      <c r="AE123" s="127"/>
      <c r="AF123" s="123"/>
      <c r="AH123" s="116" t="s">
        <v>530</v>
      </c>
      <c r="AI123" s="117">
        <v>1375</v>
      </c>
    </row>
    <row r="124" spans="14:35" ht="16.5" customHeight="1">
      <c r="N124" s="121" t="s">
        <v>400</v>
      </c>
      <c r="O124" s="124" t="s">
        <v>294</v>
      </c>
      <c r="P124" s="127"/>
      <c r="Q124" s="123"/>
      <c r="AC124" s="121" t="s">
        <v>400</v>
      </c>
      <c r="AD124" s="124" t="s">
        <v>1284</v>
      </c>
      <c r="AE124" s="127"/>
      <c r="AF124" s="123"/>
      <c r="AH124" s="118" t="s">
        <v>531</v>
      </c>
      <c r="AI124" s="119">
        <v>1045</v>
      </c>
    </row>
    <row r="125" spans="14:35" ht="16.5" customHeight="1">
      <c r="N125" s="121" t="s">
        <v>401</v>
      </c>
      <c r="O125" s="124" t="s">
        <v>294</v>
      </c>
      <c r="P125" s="127"/>
      <c r="Q125" s="123"/>
      <c r="AC125" s="121" t="s">
        <v>401</v>
      </c>
      <c r="AD125" s="124" t="s">
        <v>1284</v>
      </c>
      <c r="AE125" s="127"/>
      <c r="AF125" s="123"/>
      <c r="AH125" s="103" t="s">
        <v>1429</v>
      </c>
      <c r="AI125" s="104">
        <v>4895</v>
      </c>
    </row>
    <row r="126" spans="14:35" ht="16.5" customHeight="1">
      <c r="AH126" s="103" t="s">
        <v>1339</v>
      </c>
      <c r="AI126" s="104">
        <v>4895</v>
      </c>
    </row>
    <row r="127" spans="14:35" ht="16.5" customHeight="1">
      <c r="AH127" s="103" t="s">
        <v>532</v>
      </c>
      <c r="AI127" s="104">
        <v>4895</v>
      </c>
    </row>
    <row r="128" spans="14:35" ht="16.5" customHeight="1">
      <c r="AH128" s="103" t="s">
        <v>533</v>
      </c>
      <c r="AI128" s="104">
        <v>3795</v>
      </c>
    </row>
    <row r="129" spans="34:35" ht="16.5" customHeight="1">
      <c r="AH129" s="111" t="s">
        <v>534</v>
      </c>
      <c r="AI129" s="112">
        <v>3245</v>
      </c>
    </row>
    <row r="130" spans="34:35" ht="16.5" customHeight="1">
      <c r="AH130" s="111" t="s">
        <v>535</v>
      </c>
      <c r="AI130" s="112">
        <v>3245</v>
      </c>
    </row>
    <row r="131" spans="34:35" ht="16.5" customHeight="1">
      <c r="AH131" s="111" t="s">
        <v>536</v>
      </c>
      <c r="AI131" s="112">
        <v>3245</v>
      </c>
    </row>
    <row r="132" spans="34:35" ht="16.5" customHeight="1">
      <c r="AH132" s="114" t="s">
        <v>537</v>
      </c>
      <c r="AI132" s="115">
        <v>1705</v>
      </c>
    </row>
    <row r="133" spans="34:35" ht="16.5" customHeight="1">
      <c r="AH133" s="114" t="s">
        <v>538</v>
      </c>
      <c r="AI133" s="115">
        <v>1705</v>
      </c>
    </row>
    <row r="134" spans="34:35" ht="16.5" customHeight="1">
      <c r="AH134" s="116" t="s">
        <v>539</v>
      </c>
      <c r="AI134" s="117">
        <v>1375</v>
      </c>
    </row>
    <row r="135" spans="34:35" ht="16.5" customHeight="1">
      <c r="AH135" s="118" t="s">
        <v>540</v>
      </c>
      <c r="AI135" s="119">
        <v>1045</v>
      </c>
    </row>
    <row r="136" spans="34:35" ht="16.5" customHeight="1">
      <c r="AH136" s="103" t="s">
        <v>1430</v>
      </c>
      <c r="AI136" s="104">
        <v>4895</v>
      </c>
    </row>
    <row r="137" spans="34:35" ht="16.5" customHeight="1">
      <c r="AH137" s="103" t="s">
        <v>1340</v>
      </c>
      <c r="AI137" s="104">
        <v>4895</v>
      </c>
    </row>
    <row r="138" spans="34:35" ht="16.5" customHeight="1">
      <c r="AH138" s="103" t="s">
        <v>432</v>
      </c>
      <c r="AI138" s="104">
        <v>4895</v>
      </c>
    </row>
    <row r="139" spans="34:35" ht="16.5" customHeight="1">
      <c r="AH139" s="103" t="s">
        <v>433</v>
      </c>
      <c r="AI139" s="104">
        <v>3795</v>
      </c>
    </row>
    <row r="140" spans="34:35" ht="16.5" customHeight="1">
      <c r="AH140" s="111" t="s">
        <v>434</v>
      </c>
      <c r="AI140" s="112">
        <v>3245</v>
      </c>
    </row>
    <row r="141" spans="34:35" ht="16.5" customHeight="1">
      <c r="AH141" s="111" t="s">
        <v>435</v>
      </c>
      <c r="AI141" s="112">
        <v>3245</v>
      </c>
    </row>
    <row r="142" spans="34:35" ht="16.5" customHeight="1">
      <c r="AH142" s="111" t="s">
        <v>436</v>
      </c>
      <c r="AI142" s="112">
        <v>3245</v>
      </c>
    </row>
    <row r="143" spans="34:35" ht="16.5" customHeight="1">
      <c r="AH143" s="114" t="s">
        <v>437</v>
      </c>
      <c r="AI143" s="115">
        <v>1705</v>
      </c>
    </row>
    <row r="144" spans="34:35" ht="16.5" customHeight="1">
      <c r="AH144" s="114" t="s">
        <v>438</v>
      </c>
      <c r="AI144" s="115">
        <v>1705</v>
      </c>
    </row>
    <row r="145" spans="34:35" ht="16.5" customHeight="1">
      <c r="AH145" s="116" t="s">
        <v>439</v>
      </c>
      <c r="AI145" s="117">
        <v>1375</v>
      </c>
    </row>
    <row r="146" spans="34:35" ht="16.5" customHeight="1">
      <c r="AH146" s="118" t="s">
        <v>440</v>
      </c>
      <c r="AI146" s="119">
        <v>1045</v>
      </c>
    </row>
    <row r="147" spans="34:35" ht="16.5" customHeight="1">
      <c r="AH147" s="103" t="s">
        <v>1431</v>
      </c>
      <c r="AI147" s="104">
        <v>4895</v>
      </c>
    </row>
    <row r="148" spans="34:35" ht="16.5" customHeight="1">
      <c r="AH148" s="103" t="s">
        <v>1341</v>
      </c>
      <c r="AI148" s="104">
        <v>4895</v>
      </c>
    </row>
    <row r="149" spans="34:35" ht="16.5" customHeight="1">
      <c r="AH149" s="103" t="s">
        <v>541</v>
      </c>
      <c r="AI149" s="104">
        <v>4895</v>
      </c>
    </row>
    <row r="150" spans="34:35" ht="16.5" customHeight="1">
      <c r="AH150" s="103" t="s">
        <v>542</v>
      </c>
      <c r="AI150" s="104">
        <v>3795</v>
      </c>
    </row>
    <row r="151" spans="34:35" ht="16.5" customHeight="1">
      <c r="AH151" s="111" t="s">
        <v>543</v>
      </c>
      <c r="AI151" s="112">
        <v>3245</v>
      </c>
    </row>
    <row r="152" spans="34:35" ht="16.5" customHeight="1">
      <c r="AH152" s="111" t="s">
        <v>544</v>
      </c>
      <c r="AI152" s="112">
        <v>3245</v>
      </c>
    </row>
    <row r="153" spans="34:35" ht="16.5" customHeight="1">
      <c r="AH153" s="111" t="s">
        <v>545</v>
      </c>
      <c r="AI153" s="112">
        <v>3245</v>
      </c>
    </row>
    <row r="154" spans="34:35" ht="16.5" customHeight="1">
      <c r="AH154" s="114" t="s">
        <v>546</v>
      </c>
      <c r="AI154" s="115">
        <v>1705</v>
      </c>
    </row>
    <row r="155" spans="34:35" ht="16.5" customHeight="1">
      <c r="AH155" s="114" t="s">
        <v>547</v>
      </c>
      <c r="AI155" s="115">
        <v>1705</v>
      </c>
    </row>
    <row r="156" spans="34:35" ht="16.5" customHeight="1">
      <c r="AH156" s="116" t="s">
        <v>548</v>
      </c>
      <c r="AI156" s="117">
        <v>1375</v>
      </c>
    </row>
    <row r="157" spans="34:35" ht="16.5" customHeight="1">
      <c r="AH157" s="118" t="s">
        <v>549</v>
      </c>
      <c r="AI157" s="119">
        <v>1045</v>
      </c>
    </row>
    <row r="158" spans="34:35" ht="16.5" customHeight="1">
      <c r="AH158" s="103" t="s">
        <v>1432</v>
      </c>
      <c r="AI158" s="104">
        <v>6380</v>
      </c>
    </row>
    <row r="159" spans="34:35" ht="16.5" customHeight="1">
      <c r="AH159" s="103" t="s">
        <v>1342</v>
      </c>
      <c r="AI159" s="104">
        <v>6380</v>
      </c>
    </row>
    <row r="160" spans="34:35" ht="16.5" customHeight="1">
      <c r="AH160" s="103" t="s">
        <v>550</v>
      </c>
      <c r="AI160" s="104">
        <v>6380</v>
      </c>
    </row>
    <row r="161" spans="34:35" ht="16.5" customHeight="1">
      <c r="AH161" s="103" t="s">
        <v>551</v>
      </c>
      <c r="AI161" s="104">
        <v>4895</v>
      </c>
    </row>
    <row r="162" spans="34:35" ht="16.5" customHeight="1">
      <c r="AH162" s="111" t="s">
        <v>552</v>
      </c>
      <c r="AI162" s="112">
        <v>4180</v>
      </c>
    </row>
    <row r="163" spans="34:35" ht="16.5" customHeight="1">
      <c r="AH163" s="111" t="s">
        <v>553</v>
      </c>
      <c r="AI163" s="112">
        <v>4180</v>
      </c>
    </row>
    <row r="164" spans="34:35" ht="16.5" customHeight="1">
      <c r="AH164" s="111" t="s">
        <v>554</v>
      </c>
      <c r="AI164" s="112">
        <v>4180</v>
      </c>
    </row>
    <row r="165" spans="34:35" ht="16.5" customHeight="1">
      <c r="AH165" s="114" t="s">
        <v>555</v>
      </c>
      <c r="AI165" s="115">
        <v>1705</v>
      </c>
    </row>
    <row r="166" spans="34:35" ht="16.5" customHeight="1">
      <c r="AH166" s="114" t="s">
        <v>556</v>
      </c>
      <c r="AI166" s="115">
        <v>1705</v>
      </c>
    </row>
    <row r="167" spans="34:35" ht="16.5" customHeight="1">
      <c r="AH167" s="116" t="s">
        <v>557</v>
      </c>
      <c r="AI167" s="117">
        <v>1320</v>
      </c>
    </row>
    <row r="168" spans="34:35" ht="16.5" customHeight="1">
      <c r="AH168" s="118" t="s">
        <v>558</v>
      </c>
      <c r="AI168" s="119">
        <v>1045</v>
      </c>
    </row>
    <row r="169" spans="34:35" ht="16.5" customHeight="1">
      <c r="AH169" s="103" t="s">
        <v>1433</v>
      </c>
      <c r="AI169" s="104">
        <v>6380</v>
      </c>
    </row>
    <row r="170" spans="34:35" ht="16.5" customHeight="1">
      <c r="AH170" s="103" t="s">
        <v>1343</v>
      </c>
      <c r="AI170" s="104">
        <v>6380</v>
      </c>
    </row>
    <row r="171" spans="34:35" ht="16.5" customHeight="1">
      <c r="AH171" s="103" t="s">
        <v>559</v>
      </c>
      <c r="AI171" s="104">
        <v>6380</v>
      </c>
    </row>
    <row r="172" spans="34:35" ht="16.5" customHeight="1">
      <c r="AH172" s="103" t="s">
        <v>560</v>
      </c>
      <c r="AI172" s="104">
        <v>4895</v>
      </c>
    </row>
    <row r="173" spans="34:35" ht="16.5" customHeight="1">
      <c r="AH173" s="111" t="s">
        <v>561</v>
      </c>
      <c r="AI173" s="112">
        <v>4180</v>
      </c>
    </row>
    <row r="174" spans="34:35" ht="16.5" customHeight="1">
      <c r="AH174" s="111" t="s">
        <v>562</v>
      </c>
      <c r="AI174" s="112">
        <v>4180</v>
      </c>
    </row>
    <row r="175" spans="34:35" ht="16.5" customHeight="1">
      <c r="AH175" s="111" t="s">
        <v>563</v>
      </c>
      <c r="AI175" s="112">
        <v>4180</v>
      </c>
    </row>
    <row r="176" spans="34:35" ht="16.5" customHeight="1">
      <c r="AH176" s="114" t="s">
        <v>564</v>
      </c>
      <c r="AI176" s="115">
        <v>1705</v>
      </c>
    </row>
    <row r="177" spans="34:35" ht="16.5" customHeight="1">
      <c r="AH177" s="114" t="s">
        <v>565</v>
      </c>
      <c r="AI177" s="115">
        <v>1705</v>
      </c>
    </row>
    <row r="178" spans="34:35" ht="16.5" customHeight="1">
      <c r="AH178" s="116" t="s">
        <v>566</v>
      </c>
      <c r="AI178" s="117">
        <v>1320</v>
      </c>
    </row>
    <row r="179" spans="34:35" ht="16.5" customHeight="1">
      <c r="AH179" s="118" t="s">
        <v>567</v>
      </c>
      <c r="AI179" s="119">
        <v>1045</v>
      </c>
    </row>
    <row r="180" spans="34:35" ht="16.5" customHeight="1">
      <c r="AH180" s="103" t="s">
        <v>1434</v>
      </c>
      <c r="AI180" s="104">
        <v>6380</v>
      </c>
    </row>
    <row r="181" spans="34:35" ht="16.5" customHeight="1">
      <c r="AH181" s="103" t="s">
        <v>1344</v>
      </c>
      <c r="AI181" s="104">
        <v>6380</v>
      </c>
    </row>
    <row r="182" spans="34:35" ht="16.5" customHeight="1">
      <c r="AH182" s="103" t="s">
        <v>568</v>
      </c>
      <c r="AI182" s="104">
        <v>6380</v>
      </c>
    </row>
    <row r="183" spans="34:35" ht="16.5" customHeight="1">
      <c r="AH183" s="103" t="s">
        <v>569</v>
      </c>
      <c r="AI183" s="104">
        <v>4895</v>
      </c>
    </row>
    <row r="184" spans="34:35" ht="16.5" customHeight="1">
      <c r="AH184" s="111" t="s">
        <v>570</v>
      </c>
      <c r="AI184" s="112">
        <v>4180</v>
      </c>
    </row>
    <row r="185" spans="34:35" ht="16.5" customHeight="1">
      <c r="AH185" s="111" t="s">
        <v>571</v>
      </c>
      <c r="AI185" s="112">
        <v>4180</v>
      </c>
    </row>
    <row r="186" spans="34:35" ht="16.5" customHeight="1">
      <c r="AH186" s="111" t="s">
        <v>572</v>
      </c>
      <c r="AI186" s="112">
        <v>4180</v>
      </c>
    </row>
    <row r="187" spans="34:35" ht="16.5" customHeight="1">
      <c r="AH187" s="114" t="s">
        <v>573</v>
      </c>
      <c r="AI187" s="115">
        <v>1705</v>
      </c>
    </row>
    <row r="188" spans="34:35" ht="16.5" customHeight="1">
      <c r="AH188" s="114" t="s">
        <v>574</v>
      </c>
      <c r="AI188" s="115">
        <v>1705</v>
      </c>
    </row>
    <row r="189" spans="34:35" ht="16.5" customHeight="1">
      <c r="AH189" s="116" t="s">
        <v>575</v>
      </c>
      <c r="AI189" s="117">
        <v>1320</v>
      </c>
    </row>
    <row r="190" spans="34:35" ht="16.5" customHeight="1">
      <c r="AH190" s="118" t="s">
        <v>576</v>
      </c>
      <c r="AI190" s="119">
        <v>1045</v>
      </c>
    </row>
    <row r="191" spans="34:35" ht="16.5" customHeight="1">
      <c r="AH191" s="103" t="s">
        <v>1435</v>
      </c>
      <c r="AI191" s="104">
        <v>6380</v>
      </c>
    </row>
    <row r="192" spans="34:35" ht="16.5" customHeight="1">
      <c r="AH192" s="103" t="s">
        <v>1345</v>
      </c>
      <c r="AI192" s="104">
        <v>6380</v>
      </c>
    </row>
    <row r="193" spans="34:35" ht="16.5" customHeight="1">
      <c r="AH193" s="103" t="s">
        <v>577</v>
      </c>
      <c r="AI193" s="104">
        <v>6380</v>
      </c>
    </row>
    <row r="194" spans="34:35" ht="16.5" customHeight="1">
      <c r="AH194" s="103" t="s">
        <v>578</v>
      </c>
      <c r="AI194" s="104">
        <v>4895</v>
      </c>
    </row>
    <row r="195" spans="34:35" ht="16.5" customHeight="1">
      <c r="AH195" s="111" t="s">
        <v>579</v>
      </c>
      <c r="AI195" s="112">
        <v>4180</v>
      </c>
    </row>
    <row r="196" spans="34:35" ht="16.5" customHeight="1">
      <c r="AH196" s="111" t="s">
        <v>580</v>
      </c>
      <c r="AI196" s="112">
        <v>4180</v>
      </c>
    </row>
    <row r="197" spans="34:35" ht="16.5" customHeight="1">
      <c r="AH197" s="111" t="s">
        <v>581</v>
      </c>
      <c r="AI197" s="112">
        <v>4180</v>
      </c>
    </row>
    <row r="198" spans="34:35" ht="16.5" customHeight="1">
      <c r="AH198" s="114" t="s">
        <v>582</v>
      </c>
      <c r="AI198" s="115">
        <v>1705</v>
      </c>
    </row>
    <row r="199" spans="34:35" ht="16.5" customHeight="1">
      <c r="AH199" s="114" t="s">
        <v>583</v>
      </c>
      <c r="AI199" s="115">
        <v>1705</v>
      </c>
    </row>
    <row r="200" spans="34:35" ht="16.5" customHeight="1">
      <c r="AH200" s="116" t="s">
        <v>584</v>
      </c>
      <c r="AI200" s="117">
        <v>1320</v>
      </c>
    </row>
    <row r="201" spans="34:35" ht="16.5" customHeight="1">
      <c r="AH201" s="118" t="s">
        <v>585</v>
      </c>
      <c r="AI201" s="119">
        <v>1045</v>
      </c>
    </row>
    <row r="202" spans="34:35" ht="16.5" customHeight="1">
      <c r="AH202" s="103" t="s">
        <v>1436</v>
      </c>
      <c r="AI202" s="104">
        <v>4895</v>
      </c>
    </row>
    <row r="203" spans="34:35" ht="16.5" customHeight="1">
      <c r="AH203" s="103" t="s">
        <v>1346</v>
      </c>
      <c r="AI203" s="104">
        <v>4895</v>
      </c>
    </row>
    <row r="204" spans="34:35" ht="16.5" customHeight="1">
      <c r="AH204" s="103" t="s">
        <v>586</v>
      </c>
      <c r="AI204" s="104">
        <v>4895</v>
      </c>
    </row>
    <row r="205" spans="34:35" ht="16.5" customHeight="1">
      <c r="AH205" s="103" t="s">
        <v>587</v>
      </c>
      <c r="AI205" s="104">
        <v>3795</v>
      </c>
    </row>
    <row r="206" spans="34:35" ht="16.5" customHeight="1">
      <c r="AH206" s="111" t="s">
        <v>588</v>
      </c>
      <c r="AI206" s="112">
        <v>3245</v>
      </c>
    </row>
    <row r="207" spans="34:35" ht="16.5" customHeight="1">
      <c r="AH207" s="111" t="s">
        <v>589</v>
      </c>
      <c r="AI207" s="112">
        <v>3245</v>
      </c>
    </row>
    <row r="208" spans="34:35" ht="16.5" customHeight="1">
      <c r="AH208" s="111" t="s">
        <v>590</v>
      </c>
      <c r="AI208" s="112">
        <v>3245</v>
      </c>
    </row>
    <row r="209" spans="34:35" ht="16.5" customHeight="1">
      <c r="AH209" s="114" t="s">
        <v>591</v>
      </c>
      <c r="AI209" s="115">
        <v>1705</v>
      </c>
    </row>
    <row r="210" spans="34:35" ht="16.5" customHeight="1">
      <c r="AH210" s="114" t="s">
        <v>592</v>
      </c>
      <c r="AI210" s="115">
        <v>1705</v>
      </c>
    </row>
    <row r="211" spans="34:35" ht="16.5" customHeight="1">
      <c r="AH211" s="116" t="s">
        <v>593</v>
      </c>
      <c r="AI211" s="117">
        <v>1375</v>
      </c>
    </row>
    <row r="212" spans="34:35" ht="16.5" customHeight="1">
      <c r="AH212" s="118" t="s">
        <v>594</v>
      </c>
      <c r="AI212" s="119">
        <v>1045</v>
      </c>
    </row>
    <row r="213" spans="34:35" ht="16.5" customHeight="1">
      <c r="AH213" s="103" t="s">
        <v>1437</v>
      </c>
      <c r="AI213" s="104">
        <v>6380</v>
      </c>
    </row>
    <row r="214" spans="34:35" ht="16.5" customHeight="1">
      <c r="AH214" s="103" t="s">
        <v>1347</v>
      </c>
      <c r="AI214" s="104">
        <v>6380</v>
      </c>
    </row>
    <row r="215" spans="34:35" ht="16.5" customHeight="1">
      <c r="AH215" s="103" t="s">
        <v>595</v>
      </c>
      <c r="AI215" s="104">
        <v>6380</v>
      </c>
    </row>
    <row r="216" spans="34:35" ht="16.5" customHeight="1">
      <c r="AH216" s="103" t="s">
        <v>596</v>
      </c>
      <c r="AI216" s="104">
        <v>4895</v>
      </c>
    </row>
    <row r="217" spans="34:35" ht="16.5" customHeight="1">
      <c r="AH217" s="111" t="s">
        <v>597</v>
      </c>
      <c r="AI217" s="112">
        <v>4180</v>
      </c>
    </row>
    <row r="218" spans="34:35" ht="16.5" customHeight="1">
      <c r="AH218" s="111" t="s">
        <v>598</v>
      </c>
      <c r="AI218" s="112">
        <v>4180</v>
      </c>
    </row>
    <row r="219" spans="34:35" ht="16.5" customHeight="1">
      <c r="AH219" s="111" t="s">
        <v>599</v>
      </c>
      <c r="AI219" s="112">
        <v>4180</v>
      </c>
    </row>
    <row r="220" spans="34:35" ht="16.5" customHeight="1">
      <c r="AH220" s="114" t="s">
        <v>600</v>
      </c>
      <c r="AI220" s="115">
        <v>1705</v>
      </c>
    </row>
    <row r="221" spans="34:35" ht="16.5" customHeight="1">
      <c r="AH221" s="114" t="s">
        <v>601</v>
      </c>
      <c r="AI221" s="115">
        <v>1705</v>
      </c>
    </row>
    <row r="222" spans="34:35" ht="16.5" customHeight="1">
      <c r="AH222" s="116" t="s">
        <v>602</v>
      </c>
      <c r="AI222" s="117">
        <v>1320</v>
      </c>
    </row>
    <row r="223" spans="34:35" ht="16.5" customHeight="1">
      <c r="AH223" s="118" t="s">
        <v>603</v>
      </c>
      <c r="AI223" s="119">
        <v>1045</v>
      </c>
    </row>
    <row r="224" spans="34:35" ht="16.5" customHeight="1">
      <c r="AH224" s="103" t="s">
        <v>1438</v>
      </c>
      <c r="AI224" s="104">
        <v>6380</v>
      </c>
    </row>
    <row r="225" spans="34:35" ht="16.5" customHeight="1">
      <c r="AH225" s="103" t="s">
        <v>1348</v>
      </c>
      <c r="AI225" s="104">
        <v>6380</v>
      </c>
    </row>
    <row r="226" spans="34:35" ht="16.5" customHeight="1">
      <c r="AH226" s="103" t="s">
        <v>604</v>
      </c>
      <c r="AI226" s="104">
        <v>6380</v>
      </c>
    </row>
    <row r="227" spans="34:35" ht="16.5" customHeight="1">
      <c r="AH227" s="103" t="s">
        <v>605</v>
      </c>
      <c r="AI227" s="104">
        <v>4895</v>
      </c>
    </row>
    <row r="228" spans="34:35" ht="16.5" customHeight="1">
      <c r="AH228" s="111" t="s">
        <v>606</v>
      </c>
      <c r="AI228" s="112">
        <v>4180</v>
      </c>
    </row>
    <row r="229" spans="34:35" ht="16.5" customHeight="1">
      <c r="AH229" s="111" t="s">
        <v>607</v>
      </c>
      <c r="AI229" s="112">
        <v>4180</v>
      </c>
    </row>
    <row r="230" spans="34:35" ht="16.5" customHeight="1">
      <c r="AH230" s="111" t="s">
        <v>608</v>
      </c>
      <c r="AI230" s="112">
        <v>4180</v>
      </c>
    </row>
    <row r="231" spans="34:35" ht="16.5" customHeight="1">
      <c r="AH231" s="114" t="s">
        <v>609</v>
      </c>
      <c r="AI231" s="115">
        <v>1705</v>
      </c>
    </row>
    <row r="232" spans="34:35" ht="16.5" customHeight="1">
      <c r="AH232" s="114" t="s">
        <v>610</v>
      </c>
      <c r="AI232" s="115">
        <v>1705</v>
      </c>
    </row>
    <row r="233" spans="34:35" ht="16.5" customHeight="1">
      <c r="AH233" s="116" t="s">
        <v>611</v>
      </c>
      <c r="AI233" s="117">
        <v>1320</v>
      </c>
    </row>
    <row r="234" spans="34:35" ht="16.5" customHeight="1">
      <c r="AH234" s="118" t="s">
        <v>612</v>
      </c>
      <c r="AI234" s="119">
        <v>1045</v>
      </c>
    </row>
    <row r="235" spans="34:35" ht="16.5" customHeight="1">
      <c r="AH235" s="103" t="s">
        <v>1439</v>
      </c>
      <c r="AI235" s="104">
        <v>6380</v>
      </c>
    </row>
    <row r="236" spans="34:35" ht="16.5" customHeight="1">
      <c r="AH236" s="103" t="s">
        <v>1349</v>
      </c>
      <c r="AI236" s="104">
        <v>6380</v>
      </c>
    </row>
    <row r="237" spans="34:35" ht="16.5" customHeight="1">
      <c r="AH237" s="103" t="s">
        <v>613</v>
      </c>
      <c r="AI237" s="104">
        <v>6380</v>
      </c>
    </row>
    <row r="238" spans="34:35" ht="16.5" customHeight="1">
      <c r="AH238" s="103" t="s">
        <v>614</v>
      </c>
      <c r="AI238" s="104">
        <v>4895</v>
      </c>
    </row>
    <row r="239" spans="34:35" ht="16.5" customHeight="1">
      <c r="AH239" s="111" t="s">
        <v>615</v>
      </c>
      <c r="AI239" s="112">
        <v>4180</v>
      </c>
    </row>
    <row r="240" spans="34:35" ht="16.5" customHeight="1">
      <c r="AH240" s="111" t="s">
        <v>616</v>
      </c>
      <c r="AI240" s="112">
        <v>4180</v>
      </c>
    </row>
    <row r="241" spans="34:35" ht="16.5" customHeight="1">
      <c r="AH241" s="111" t="s">
        <v>617</v>
      </c>
      <c r="AI241" s="112">
        <v>4180</v>
      </c>
    </row>
    <row r="242" spans="34:35" ht="16.5" customHeight="1">
      <c r="AH242" s="114" t="s">
        <v>618</v>
      </c>
      <c r="AI242" s="115">
        <v>1705</v>
      </c>
    </row>
    <row r="243" spans="34:35" ht="16.5" customHeight="1">
      <c r="AH243" s="114" t="s">
        <v>619</v>
      </c>
      <c r="AI243" s="115">
        <v>1705</v>
      </c>
    </row>
    <row r="244" spans="34:35" ht="16.5" customHeight="1">
      <c r="AH244" s="116" t="s">
        <v>620</v>
      </c>
      <c r="AI244" s="117">
        <v>1320</v>
      </c>
    </row>
    <row r="245" spans="34:35" ht="16.5" customHeight="1">
      <c r="AH245" s="118" t="s">
        <v>621</v>
      </c>
      <c r="AI245" s="119">
        <v>1045</v>
      </c>
    </row>
    <row r="246" spans="34:35" ht="16.5" customHeight="1">
      <c r="AH246" s="103" t="s">
        <v>1440</v>
      </c>
      <c r="AI246" s="104">
        <v>6380</v>
      </c>
    </row>
    <row r="247" spans="34:35" ht="16.5" customHeight="1">
      <c r="AH247" s="103" t="s">
        <v>1350</v>
      </c>
      <c r="AI247" s="104">
        <v>6380</v>
      </c>
    </row>
    <row r="248" spans="34:35" ht="16.5" customHeight="1">
      <c r="AH248" s="103" t="s">
        <v>622</v>
      </c>
      <c r="AI248" s="104">
        <v>6380</v>
      </c>
    </row>
    <row r="249" spans="34:35" ht="16.5" customHeight="1">
      <c r="AH249" s="103" t="s">
        <v>623</v>
      </c>
      <c r="AI249" s="104">
        <v>4895</v>
      </c>
    </row>
    <row r="250" spans="34:35" ht="16.5" customHeight="1">
      <c r="AH250" s="111" t="s">
        <v>624</v>
      </c>
      <c r="AI250" s="112">
        <v>4180</v>
      </c>
    </row>
    <row r="251" spans="34:35" ht="16.5" customHeight="1">
      <c r="AH251" s="111" t="s">
        <v>625</v>
      </c>
      <c r="AI251" s="112">
        <v>4180</v>
      </c>
    </row>
    <row r="252" spans="34:35" ht="16.5" customHeight="1">
      <c r="AH252" s="111" t="s">
        <v>626</v>
      </c>
      <c r="AI252" s="112">
        <v>4180</v>
      </c>
    </row>
    <row r="253" spans="34:35" ht="16.5" customHeight="1">
      <c r="AH253" s="114" t="s">
        <v>627</v>
      </c>
      <c r="AI253" s="115">
        <v>1705</v>
      </c>
    </row>
    <row r="254" spans="34:35" ht="16.5" customHeight="1">
      <c r="AH254" s="114" t="s">
        <v>628</v>
      </c>
      <c r="AI254" s="115">
        <v>1705</v>
      </c>
    </row>
    <row r="255" spans="34:35" ht="16.5" customHeight="1">
      <c r="AH255" s="116" t="s">
        <v>629</v>
      </c>
      <c r="AI255" s="117">
        <v>1320</v>
      </c>
    </row>
    <row r="256" spans="34:35" ht="16.5" customHeight="1">
      <c r="AH256" s="118" t="s">
        <v>630</v>
      </c>
      <c r="AI256" s="119">
        <v>1045</v>
      </c>
    </row>
    <row r="257" spans="34:35" ht="16.5" customHeight="1">
      <c r="AH257" s="103" t="s">
        <v>1441</v>
      </c>
      <c r="AI257" s="104">
        <v>6380</v>
      </c>
    </row>
    <row r="258" spans="34:35" ht="16.5" customHeight="1">
      <c r="AH258" s="103" t="s">
        <v>1351</v>
      </c>
      <c r="AI258" s="104">
        <v>6380</v>
      </c>
    </row>
    <row r="259" spans="34:35" ht="16.5" customHeight="1">
      <c r="AH259" s="103" t="s">
        <v>631</v>
      </c>
      <c r="AI259" s="104">
        <v>6380</v>
      </c>
    </row>
    <row r="260" spans="34:35" ht="16.5" customHeight="1">
      <c r="AH260" s="103" t="s">
        <v>632</v>
      </c>
      <c r="AI260" s="104">
        <v>4895</v>
      </c>
    </row>
    <row r="261" spans="34:35" ht="16.5" customHeight="1">
      <c r="AH261" s="111" t="s">
        <v>633</v>
      </c>
      <c r="AI261" s="112">
        <v>4180</v>
      </c>
    </row>
    <row r="262" spans="34:35" ht="16.5" customHeight="1">
      <c r="AH262" s="111" t="s">
        <v>634</v>
      </c>
      <c r="AI262" s="112">
        <v>4180</v>
      </c>
    </row>
    <row r="263" spans="34:35" ht="16.5" customHeight="1">
      <c r="AH263" s="111" t="s">
        <v>635</v>
      </c>
      <c r="AI263" s="112">
        <v>4180</v>
      </c>
    </row>
    <row r="264" spans="34:35" ht="16.5" customHeight="1">
      <c r="AH264" s="114" t="s">
        <v>636</v>
      </c>
      <c r="AI264" s="115">
        <v>1705</v>
      </c>
    </row>
    <row r="265" spans="34:35" ht="16.5" customHeight="1">
      <c r="AH265" s="114" t="s">
        <v>637</v>
      </c>
      <c r="AI265" s="115">
        <v>1705</v>
      </c>
    </row>
    <row r="266" spans="34:35" ht="16.5" customHeight="1">
      <c r="AH266" s="116" t="s">
        <v>638</v>
      </c>
      <c r="AI266" s="117">
        <v>1320</v>
      </c>
    </row>
    <row r="267" spans="34:35" ht="16.5" customHeight="1">
      <c r="AH267" s="118" t="s">
        <v>639</v>
      </c>
      <c r="AI267" s="119">
        <v>1045</v>
      </c>
    </row>
    <row r="268" spans="34:35" ht="16.5" customHeight="1">
      <c r="AH268" s="103" t="s">
        <v>1442</v>
      </c>
      <c r="AI268" s="104">
        <v>6380</v>
      </c>
    </row>
    <row r="269" spans="34:35" ht="16.5" customHeight="1">
      <c r="AH269" s="103" t="s">
        <v>1352</v>
      </c>
      <c r="AI269" s="104">
        <v>6380</v>
      </c>
    </row>
    <row r="270" spans="34:35" ht="16.5" customHeight="1">
      <c r="AH270" s="103" t="s">
        <v>640</v>
      </c>
      <c r="AI270" s="104">
        <v>6380</v>
      </c>
    </row>
    <row r="271" spans="34:35" ht="16.5" customHeight="1">
      <c r="AH271" s="103" t="s">
        <v>641</v>
      </c>
      <c r="AI271" s="104">
        <v>5005</v>
      </c>
    </row>
    <row r="272" spans="34:35" ht="16.5" customHeight="1">
      <c r="AH272" s="111" t="s">
        <v>642</v>
      </c>
      <c r="AI272" s="112">
        <v>4180</v>
      </c>
    </row>
    <row r="273" spans="34:35" ht="16.5" customHeight="1">
      <c r="AH273" s="111" t="s">
        <v>643</v>
      </c>
      <c r="AI273" s="112">
        <v>4180</v>
      </c>
    </row>
    <row r="274" spans="34:35" ht="16.5" customHeight="1">
      <c r="AH274" s="111" t="s">
        <v>644</v>
      </c>
      <c r="AI274" s="112">
        <v>4180</v>
      </c>
    </row>
    <row r="275" spans="34:35" ht="16.5" customHeight="1">
      <c r="AH275" s="114" t="s">
        <v>645</v>
      </c>
      <c r="AI275" s="115">
        <v>1760</v>
      </c>
    </row>
    <row r="276" spans="34:35" ht="16.5" customHeight="1">
      <c r="AH276" s="114" t="s">
        <v>646</v>
      </c>
      <c r="AI276" s="115">
        <v>1760</v>
      </c>
    </row>
    <row r="277" spans="34:35" ht="16.5" customHeight="1">
      <c r="AH277" s="116" t="s">
        <v>647</v>
      </c>
      <c r="AI277" s="117">
        <v>1430</v>
      </c>
    </row>
    <row r="278" spans="34:35" ht="16.5" customHeight="1">
      <c r="AH278" s="118" t="s">
        <v>648</v>
      </c>
      <c r="AI278" s="119">
        <v>1100</v>
      </c>
    </row>
    <row r="279" spans="34:35" ht="16.5" customHeight="1">
      <c r="AH279" s="103" t="s">
        <v>1443</v>
      </c>
      <c r="AI279" s="104">
        <v>6380</v>
      </c>
    </row>
    <row r="280" spans="34:35" ht="16.5" customHeight="1">
      <c r="AH280" s="103" t="s">
        <v>1353</v>
      </c>
      <c r="AI280" s="104">
        <v>6380</v>
      </c>
    </row>
    <row r="281" spans="34:35" ht="16.5" customHeight="1">
      <c r="AH281" s="103" t="s">
        <v>649</v>
      </c>
      <c r="AI281" s="104">
        <v>6380</v>
      </c>
    </row>
    <row r="282" spans="34:35" ht="16.5" customHeight="1">
      <c r="AH282" s="103" t="s">
        <v>650</v>
      </c>
      <c r="AI282" s="104">
        <v>5005</v>
      </c>
    </row>
    <row r="283" spans="34:35" ht="16.5" customHeight="1">
      <c r="AH283" s="111" t="s">
        <v>651</v>
      </c>
      <c r="AI283" s="112">
        <v>4180</v>
      </c>
    </row>
    <row r="284" spans="34:35" ht="16.5" customHeight="1">
      <c r="AH284" s="111" t="s">
        <v>652</v>
      </c>
      <c r="AI284" s="112">
        <v>4180</v>
      </c>
    </row>
    <row r="285" spans="34:35" ht="16.5" customHeight="1">
      <c r="AH285" s="111" t="s">
        <v>653</v>
      </c>
      <c r="AI285" s="112">
        <v>4180</v>
      </c>
    </row>
    <row r="286" spans="34:35" ht="16.5" customHeight="1">
      <c r="AH286" s="114" t="s">
        <v>654</v>
      </c>
      <c r="AI286" s="115">
        <v>1760</v>
      </c>
    </row>
    <row r="287" spans="34:35" ht="16.5" customHeight="1">
      <c r="AH287" s="114" t="s">
        <v>655</v>
      </c>
      <c r="AI287" s="115">
        <v>1760</v>
      </c>
    </row>
    <row r="288" spans="34:35" ht="16.5" customHeight="1">
      <c r="AH288" s="116" t="s">
        <v>656</v>
      </c>
      <c r="AI288" s="117">
        <v>1430</v>
      </c>
    </row>
    <row r="289" spans="34:35" ht="16.5" customHeight="1">
      <c r="AH289" s="118" t="s">
        <v>657</v>
      </c>
      <c r="AI289" s="119">
        <v>1100</v>
      </c>
    </row>
    <row r="290" spans="34:35" ht="16.5" customHeight="1">
      <c r="AH290" s="103" t="s">
        <v>1444</v>
      </c>
      <c r="AI290" s="104">
        <v>6380</v>
      </c>
    </row>
    <row r="291" spans="34:35" ht="16.5" customHeight="1">
      <c r="AH291" s="103" t="s">
        <v>1354</v>
      </c>
      <c r="AI291" s="104">
        <v>6380</v>
      </c>
    </row>
    <row r="292" spans="34:35" ht="16.5" customHeight="1">
      <c r="AH292" s="103" t="s">
        <v>658</v>
      </c>
      <c r="AI292" s="104">
        <v>6380</v>
      </c>
    </row>
    <row r="293" spans="34:35" ht="16.5" customHeight="1">
      <c r="AH293" s="103" t="s">
        <v>659</v>
      </c>
      <c r="AI293" s="104">
        <v>5005</v>
      </c>
    </row>
    <row r="294" spans="34:35" ht="16.5" customHeight="1">
      <c r="AH294" s="111" t="s">
        <v>660</v>
      </c>
      <c r="AI294" s="112">
        <v>4180</v>
      </c>
    </row>
    <row r="295" spans="34:35" ht="16.5" customHeight="1">
      <c r="AH295" s="111" t="s">
        <v>661</v>
      </c>
      <c r="AI295" s="112">
        <v>4180</v>
      </c>
    </row>
    <row r="296" spans="34:35" ht="16.5" customHeight="1">
      <c r="AH296" s="111" t="s">
        <v>662</v>
      </c>
      <c r="AI296" s="112">
        <v>4180</v>
      </c>
    </row>
    <row r="297" spans="34:35" ht="16.5" customHeight="1">
      <c r="AH297" s="114" t="s">
        <v>663</v>
      </c>
      <c r="AI297" s="115">
        <v>1760</v>
      </c>
    </row>
    <row r="298" spans="34:35" ht="16.5" customHeight="1">
      <c r="AH298" s="114" t="s">
        <v>664</v>
      </c>
      <c r="AI298" s="115">
        <v>1760</v>
      </c>
    </row>
    <row r="299" spans="34:35" ht="16.5" customHeight="1">
      <c r="AH299" s="116" t="s">
        <v>665</v>
      </c>
      <c r="AI299" s="117">
        <v>1430</v>
      </c>
    </row>
    <row r="300" spans="34:35" ht="16.5" customHeight="1">
      <c r="AH300" s="118" t="s">
        <v>666</v>
      </c>
      <c r="AI300" s="119">
        <v>1100</v>
      </c>
    </row>
    <row r="301" spans="34:35" ht="16.5" customHeight="1">
      <c r="AH301" s="103" t="s">
        <v>1445</v>
      </c>
      <c r="AI301" s="104">
        <v>6380</v>
      </c>
    </row>
    <row r="302" spans="34:35" ht="16.5" customHeight="1">
      <c r="AH302" s="103" t="s">
        <v>1355</v>
      </c>
      <c r="AI302" s="104">
        <v>6380</v>
      </c>
    </row>
    <row r="303" spans="34:35" ht="16.5" customHeight="1">
      <c r="AH303" s="103" t="s">
        <v>667</v>
      </c>
      <c r="AI303" s="104">
        <v>6380</v>
      </c>
    </row>
    <row r="304" spans="34:35" ht="16.5" customHeight="1">
      <c r="AH304" s="103" t="s">
        <v>668</v>
      </c>
      <c r="AI304" s="104">
        <v>5005</v>
      </c>
    </row>
    <row r="305" spans="34:35" ht="16.5" customHeight="1">
      <c r="AH305" s="111" t="s">
        <v>669</v>
      </c>
      <c r="AI305" s="112">
        <v>4180</v>
      </c>
    </row>
    <row r="306" spans="34:35" ht="16.5" customHeight="1">
      <c r="AH306" s="111" t="s">
        <v>670</v>
      </c>
      <c r="AI306" s="112">
        <v>4180</v>
      </c>
    </row>
    <row r="307" spans="34:35" ht="16.5" customHeight="1">
      <c r="AH307" s="111" t="s">
        <v>671</v>
      </c>
      <c r="AI307" s="112">
        <v>4180</v>
      </c>
    </row>
    <row r="308" spans="34:35" ht="16.5" customHeight="1">
      <c r="AH308" s="114" t="s">
        <v>672</v>
      </c>
      <c r="AI308" s="115">
        <v>1760</v>
      </c>
    </row>
    <row r="309" spans="34:35" ht="16.5" customHeight="1">
      <c r="AH309" s="114" t="s">
        <v>673</v>
      </c>
      <c r="AI309" s="115">
        <v>1760</v>
      </c>
    </row>
    <row r="310" spans="34:35" ht="16.5" customHeight="1">
      <c r="AH310" s="116" t="s">
        <v>674</v>
      </c>
      <c r="AI310" s="117">
        <v>1430</v>
      </c>
    </row>
    <row r="311" spans="34:35" ht="16.5" customHeight="1">
      <c r="AH311" s="118" t="s">
        <v>675</v>
      </c>
      <c r="AI311" s="119">
        <v>1100</v>
      </c>
    </row>
    <row r="312" spans="34:35" ht="16.5" customHeight="1">
      <c r="AH312" s="103" t="s">
        <v>1446</v>
      </c>
      <c r="AI312" s="104">
        <v>6380</v>
      </c>
    </row>
    <row r="313" spans="34:35" ht="16.5" customHeight="1">
      <c r="AH313" s="103" t="s">
        <v>1356</v>
      </c>
      <c r="AI313" s="104">
        <v>6380</v>
      </c>
    </row>
    <row r="314" spans="34:35" ht="16.5" customHeight="1">
      <c r="AH314" s="103" t="s">
        <v>676</v>
      </c>
      <c r="AI314" s="104">
        <v>6380</v>
      </c>
    </row>
    <row r="315" spans="34:35" ht="16.5" customHeight="1">
      <c r="AH315" s="103" t="s">
        <v>677</v>
      </c>
      <c r="AI315" s="104">
        <v>5005</v>
      </c>
    </row>
    <row r="316" spans="34:35" ht="16.5" customHeight="1">
      <c r="AH316" s="111" t="s">
        <v>678</v>
      </c>
      <c r="AI316" s="112">
        <v>4180</v>
      </c>
    </row>
    <row r="317" spans="34:35" ht="16.5" customHeight="1">
      <c r="AH317" s="111" t="s">
        <v>679</v>
      </c>
      <c r="AI317" s="112">
        <v>4180</v>
      </c>
    </row>
    <row r="318" spans="34:35" ht="16.5" customHeight="1">
      <c r="AH318" s="111" t="s">
        <v>680</v>
      </c>
      <c r="AI318" s="112">
        <v>4180</v>
      </c>
    </row>
    <row r="319" spans="34:35" ht="16.5" customHeight="1">
      <c r="AH319" s="114" t="s">
        <v>681</v>
      </c>
      <c r="AI319" s="115">
        <v>1760</v>
      </c>
    </row>
    <row r="320" spans="34:35" ht="16.5" customHeight="1">
      <c r="AH320" s="114" t="s">
        <v>682</v>
      </c>
      <c r="AI320" s="115">
        <v>1760</v>
      </c>
    </row>
    <row r="321" spans="34:35" ht="16.5" customHeight="1">
      <c r="AH321" s="116" t="s">
        <v>683</v>
      </c>
      <c r="AI321" s="117">
        <v>1430</v>
      </c>
    </row>
    <row r="322" spans="34:35" ht="16.5" customHeight="1">
      <c r="AH322" s="118" t="s">
        <v>684</v>
      </c>
      <c r="AI322" s="119">
        <v>1100</v>
      </c>
    </row>
    <row r="323" spans="34:35" ht="16.5" customHeight="1">
      <c r="AH323" s="103" t="s">
        <v>1447</v>
      </c>
      <c r="AI323" s="104">
        <v>6380</v>
      </c>
    </row>
    <row r="324" spans="34:35" ht="16.5" customHeight="1">
      <c r="AH324" s="103" t="s">
        <v>1357</v>
      </c>
      <c r="AI324" s="104">
        <v>6380</v>
      </c>
    </row>
    <row r="325" spans="34:35" ht="16.5" customHeight="1">
      <c r="AH325" s="103" t="s">
        <v>685</v>
      </c>
      <c r="AI325" s="104">
        <v>6380</v>
      </c>
    </row>
    <row r="326" spans="34:35" ht="16.5" customHeight="1">
      <c r="AH326" s="103" t="s">
        <v>686</v>
      </c>
      <c r="AI326" s="104">
        <v>5005</v>
      </c>
    </row>
    <row r="327" spans="34:35" ht="16.5" customHeight="1">
      <c r="AH327" s="111" t="s">
        <v>687</v>
      </c>
      <c r="AI327" s="112">
        <v>4180</v>
      </c>
    </row>
    <row r="328" spans="34:35" ht="16.5" customHeight="1">
      <c r="AH328" s="111" t="s">
        <v>688</v>
      </c>
      <c r="AI328" s="112">
        <v>4180</v>
      </c>
    </row>
    <row r="329" spans="34:35" ht="16.5" customHeight="1">
      <c r="AH329" s="111" t="s">
        <v>689</v>
      </c>
      <c r="AI329" s="112">
        <v>4180</v>
      </c>
    </row>
    <row r="330" spans="34:35" ht="16.5" customHeight="1">
      <c r="AH330" s="114" t="s">
        <v>690</v>
      </c>
      <c r="AI330" s="115">
        <v>1760</v>
      </c>
    </row>
    <row r="331" spans="34:35" ht="16.5" customHeight="1">
      <c r="AH331" s="114" t="s">
        <v>691</v>
      </c>
      <c r="AI331" s="115">
        <v>1760</v>
      </c>
    </row>
    <row r="332" spans="34:35" ht="16.5" customHeight="1">
      <c r="AH332" s="116" t="s">
        <v>692</v>
      </c>
      <c r="AI332" s="117">
        <v>1430</v>
      </c>
    </row>
    <row r="333" spans="34:35" ht="16.5" customHeight="1">
      <c r="AH333" s="118" t="s">
        <v>693</v>
      </c>
      <c r="AI333" s="119">
        <v>1100</v>
      </c>
    </row>
    <row r="334" spans="34:35" ht="16.5" customHeight="1">
      <c r="AH334" s="103" t="s">
        <v>1448</v>
      </c>
      <c r="AI334" s="104">
        <v>7095</v>
      </c>
    </row>
    <row r="335" spans="34:35" ht="16.5" customHeight="1">
      <c r="AH335" s="103" t="s">
        <v>1358</v>
      </c>
      <c r="AI335" s="104">
        <v>7095</v>
      </c>
    </row>
    <row r="336" spans="34:35" ht="16.5" customHeight="1">
      <c r="AH336" s="103" t="s">
        <v>694</v>
      </c>
      <c r="AI336" s="104">
        <v>7095</v>
      </c>
    </row>
    <row r="337" spans="34:35" ht="16.5" customHeight="1">
      <c r="AH337" s="103" t="s">
        <v>695</v>
      </c>
      <c r="AI337" s="104">
        <v>5445</v>
      </c>
    </row>
    <row r="338" spans="34:35" ht="16.5" customHeight="1">
      <c r="AH338" s="111" t="s">
        <v>696</v>
      </c>
      <c r="AI338" s="112">
        <v>4565</v>
      </c>
    </row>
    <row r="339" spans="34:35" ht="16.5" customHeight="1">
      <c r="AH339" s="111" t="s">
        <v>697</v>
      </c>
      <c r="AI339" s="112">
        <v>4565</v>
      </c>
    </row>
    <row r="340" spans="34:35" ht="16.5" customHeight="1">
      <c r="AH340" s="111" t="s">
        <v>698</v>
      </c>
      <c r="AI340" s="112">
        <v>4565</v>
      </c>
    </row>
    <row r="341" spans="34:35" ht="16.5" customHeight="1">
      <c r="AH341" s="114" t="s">
        <v>699</v>
      </c>
      <c r="AI341" s="115">
        <v>1870</v>
      </c>
    </row>
    <row r="342" spans="34:35" ht="16.5" customHeight="1">
      <c r="AH342" s="114" t="s">
        <v>700</v>
      </c>
      <c r="AI342" s="115">
        <v>1870</v>
      </c>
    </row>
    <row r="343" spans="34:35" ht="16.5" customHeight="1">
      <c r="AH343" s="116" t="s">
        <v>701</v>
      </c>
      <c r="AI343" s="117">
        <v>1540</v>
      </c>
    </row>
    <row r="344" spans="34:35" ht="16.5" customHeight="1">
      <c r="AH344" s="118" t="s">
        <v>702</v>
      </c>
      <c r="AI344" s="119">
        <v>1210</v>
      </c>
    </row>
    <row r="345" spans="34:35" ht="16.5" customHeight="1">
      <c r="AH345" s="103" t="s">
        <v>1449</v>
      </c>
      <c r="AI345" s="104">
        <v>7095</v>
      </c>
    </row>
    <row r="346" spans="34:35" ht="16.5" customHeight="1">
      <c r="AH346" s="103" t="s">
        <v>1359</v>
      </c>
      <c r="AI346" s="104">
        <v>7095</v>
      </c>
    </row>
    <row r="347" spans="34:35" ht="16.5" customHeight="1">
      <c r="AH347" s="103" t="s">
        <v>703</v>
      </c>
      <c r="AI347" s="104">
        <v>7095</v>
      </c>
    </row>
    <row r="348" spans="34:35" ht="16.5" customHeight="1">
      <c r="AH348" s="103" t="s">
        <v>704</v>
      </c>
      <c r="AI348" s="104">
        <v>5445</v>
      </c>
    </row>
    <row r="349" spans="34:35" ht="16.5" customHeight="1">
      <c r="AH349" s="111" t="s">
        <v>705</v>
      </c>
      <c r="AI349" s="112">
        <v>4565</v>
      </c>
    </row>
    <row r="350" spans="34:35" ht="16.5" customHeight="1">
      <c r="AH350" s="111" t="s">
        <v>706</v>
      </c>
      <c r="AI350" s="112">
        <v>4565</v>
      </c>
    </row>
    <row r="351" spans="34:35" ht="16.5" customHeight="1">
      <c r="AH351" s="111" t="s">
        <v>707</v>
      </c>
      <c r="AI351" s="112">
        <v>4565</v>
      </c>
    </row>
    <row r="352" spans="34:35" ht="16.5" customHeight="1">
      <c r="AH352" s="114" t="s">
        <v>708</v>
      </c>
      <c r="AI352" s="115">
        <v>1870</v>
      </c>
    </row>
    <row r="353" spans="34:35" ht="16.5" customHeight="1">
      <c r="AH353" s="114" t="s">
        <v>709</v>
      </c>
      <c r="AI353" s="115">
        <v>1870</v>
      </c>
    </row>
    <row r="354" spans="34:35" ht="16.5" customHeight="1">
      <c r="AH354" s="116" t="s">
        <v>710</v>
      </c>
      <c r="AI354" s="117">
        <v>1540</v>
      </c>
    </row>
    <row r="355" spans="34:35" ht="16.5" customHeight="1">
      <c r="AH355" s="118" t="s">
        <v>711</v>
      </c>
      <c r="AI355" s="119">
        <v>1210</v>
      </c>
    </row>
    <row r="356" spans="34:35" ht="16.5" customHeight="1">
      <c r="AH356" s="103" t="s">
        <v>1450</v>
      </c>
      <c r="AI356" s="104">
        <v>7095</v>
      </c>
    </row>
    <row r="357" spans="34:35" ht="16.5" customHeight="1">
      <c r="AH357" s="103" t="s">
        <v>1360</v>
      </c>
      <c r="AI357" s="104">
        <v>7095</v>
      </c>
    </row>
    <row r="358" spans="34:35" ht="16.5" customHeight="1">
      <c r="AH358" s="103" t="s">
        <v>712</v>
      </c>
      <c r="AI358" s="104">
        <v>7095</v>
      </c>
    </row>
    <row r="359" spans="34:35" ht="16.5" customHeight="1">
      <c r="AH359" s="103" t="s">
        <v>713</v>
      </c>
      <c r="AI359" s="104">
        <v>5445</v>
      </c>
    </row>
    <row r="360" spans="34:35" ht="16.5" customHeight="1">
      <c r="AH360" s="111" t="s">
        <v>714</v>
      </c>
      <c r="AI360" s="112">
        <v>4565</v>
      </c>
    </row>
    <row r="361" spans="34:35" ht="16.5" customHeight="1">
      <c r="AH361" s="111" t="s">
        <v>715</v>
      </c>
      <c r="AI361" s="112">
        <v>4565</v>
      </c>
    </row>
    <row r="362" spans="34:35" ht="16.5" customHeight="1">
      <c r="AH362" s="111" t="s">
        <v>716</v>
      </c>
      <c r="AI362" s="112">
        <v>4565</v>
      </c>
    </row>
    <row r="363" spans="34:35" ht="16.5" customHeight="1">
      <c r="AH363" s="114" t="s">
        <v>717</v>
      </c>
      <c r="AI363" s="115">
        <v>1870</v>
      </c>
    </row>
    <row r="364" spans="34:35" ht="16.5" customHeight="1">
      <c r="AH364" s="114" t="s">
        <v>718</v>
      </c>
      <c r="AI364" s="115">
        <v>1870</v>
      </c>
    </row>
    <row r="365" spans="34:35" ht="16.5" customHeight="1">
      <c r="AH365" s="116" t="s">
        <v>719</v>
      </c>
      <c r="AI365" s="117">
        <v>1540</v>
      </c>
    </row>
    <row r="366" spans="34:35" ht="16.5" customHeight="1">
      <c r="AH366" s="118" t="s">
        <v>720</v>
      </c>
      <c r="AI366" s="119">
        <v>1210</v>
      </c>
    </row>
    <row r="367" spans="34:35" ht="16.5" customHeight="1">
      <c r="AH367" s="103" t="s">
        <v>1451</v>
      </c>
      <c r="AI367" s="104">
        <v>7095</v>
      </c>
    </row>
    <row r="368" spans="34:35" ht="16.5" customHeight="1">
      <c r="AH368" s="103" t="s">
        <v>1361</v>
      </c>
      <c r="AI368" s="104">
        <v>7095</v>
      </c>
    </row>
    <row r="369" spans="34:35" ht="16.5" customHeight="1">
      <c r="AH369" s="103" t="s">
        <v>721</v>
      </c>
      <c r="AI369" s="104">
        <v>7095</v>
      </c>
    </row>
    <row r="370" spans="34:35" ht="16.5" customHeight="1">
      <c r="AH370" s="103" t="s">
        <v>722</v>
      </c>
      <c r="AI370" s="104">
        <v>5445</v>
      </c>
    </row>
    <row r="371" spans="34:35" ht="16.5" customHeight="1">
      <c r="AH371" s="111" t="s">
        <v>723</v>
      </c>
      <c r="AI371" s="112">
        <v>4565</v>
      </c>
    </row>
    <row r="372" spans="34:35" ht="16.5" customHeight="1">
      <c r="AH372" s="111" t="s">
        <v>724</v>
      </c>
      <c r="AI372" s="112">
        <v>4565</v>
      </c>
    </row>
    <row r="373" spans="34:35" ht="16.5" customHeight="1">
      <c r="AH373" s="111" t="s">
        <v>725</v>
      </c>
      <c r="AI373" s="112">
        <v>4565</v>
      </c>
    </row>
    <row r="374" spans="34:35" ht="16.5" customHeight="1">
      <c r="AH374" s="114" t="s">
        <v>726</v>
      </c>
      <c r="AI374" s="115">
        <v>1870</v>
      </c>
    </row>
    <row r="375" spans="34:35" ht="16.5" customHeight="1">
      <c r="AH375" s="114" t="s">
        <v>727</v>
      </c>
      <c r="AI375" s="115">
        <v>1870</v>
      </c>
    </row>
    <row r="376" spans="34:35" ht="16.5" customHeight="1">
      <c r="AH376" s="116" t="s">
        <v>728</v>
      </c>
      <c r="AI376" s="117">
        <v>1540</v>
      </c>
    </row>
    <row r="377" spans="34:35" ht="16.5" customHeight="1">
      <c r="AH377" s="118" t="s">
        <v>729</v>
      </c>
      <c r="AI377" s="119">
        <v>1210</v>
      </c>
    </row>
    <row r="378" spans="34:35" ht="16.5" customHeight="1">
      <c r="AH378" s="103" t="s">
        <v>1452</v>
      </c>
      <c r="AI378" s="104">
        <v>7095</v>
      </c>
    </row>
    <row r="379" spans="34:35" ht="16.5" customHeight="1">
      <c r="AH379" s="103" t="s">
        <v>1362</v>
      </c>
      <c r="AI379" s="104">
        <v>7095</v>
      </c>
    </row>
    <row r="380" spans="34:35" ht="16.5" customHeight="1">
      <c r="AH380" s="103" t="s">
        <v>730</v>
      </c>
      <c r="AI380" s="104">
        <v>7095</v>
      </c>
    </row>
    <row r="381" spans="34:35" ht="16.5" customHeight="1">
      <c r="AH381" s="103" t="s">
        <v>731</v>
      </c>
      <c r="AI381" s="104">
        <v>5445</v>
      </c>
    </row>
    <row r="382" spans="34:35" ht="16.5" customHeight="1">
      <c r="AH382" s="111" t="s">
        <v>732</v>
      </c>
      <c r="AI382" s="112">
        <v>4565</v>
      </c>
    </row>
    <row r="383" spans="34:35" ht="16.5" customHeight="1">
      <c r="AH383" s="111" t="s">
        <v>733</v>
      </c>
      <c r="AI383" s="112">
        <v>4565</v>
      </c>
    </row>
    <row r="384" spans="34:35" ht="16.5" customHeight="1">
      <c r="AH384" s="111" t="s">
        <v>734</v>
      </c>
      <c r="AI384" s="112">
        <v>4565</v>
      </c>
    </row>
    <row r="385" spans="34:35" ht="16.5" customHeight="1">
      <c r="AH385" s="114" t="s">
        <v>735</v>
      </c>
      <c r="AI385" s="115">
        <v>1870</v>
      </c>
    </row>
    <row r="386" spans="34:35" ht="16.5" customHeight="1">
      <c r="AH386" s="114" t="s">
        <v>736</v>
      </c>
      <c r="AI386" s="115">
        <v>1870</v>
      </c>
    </row>
    <row r="387" spans="34:35" ht="16.5" customHeight="1">
      <c r="AH387" s="116" t="s">
        <v>737</v>
      </c>
      <c r="AI387" s="117">
        <v>1540</v>
      </c>
    </row>
    <row r="388" spans="34:35" ht="16.5" customHeight="1">
      <c r="AH388" s="118" t="s">
        <v>738</v>
      </c>
      <c r="AI388" s="119">
        <v>1210</v>
      </c>
    </row>
    <row r="389" spans="34:35" ht="16.5" customHeight="1">
      <c r="AH389" s="103" t="s">
        <v>1453</v>
      </c>
      <c r="AI389" s="104">
        <v>7095</v>
      </c>
    </row>
    <row r="390" spans="34:35" ht="16.5" customHeight="1">
      <c r="AH390" s="103" t="s">
        <v>1363</v>
      </c>
      <c r="AI390" s="104">
        <v>7095</v>
      </c>
    </row>
    <row r="391" spans="34:35" ht="16.5" customHeight="1">
      <c r="AH391" s="103" t="s">
        <v>739</v>
      </c>
      <c r="AI391" s="104">
        <v>7095</v>
      </c>
    </row>
    <row r="392" spans="34:35" ht="16.5" customHeight="1">
      <c r="AH392" s="103" t="s">
        <v>740</v>
      </c>
      <c r="AI392" s="104">
        <v>5445</v>
      </c>
    </row>
    <row r="393" spans="34:35" ht="16.5" customHeight="1">
      <c r="AH393" s="111" t="s">
        <v>741</v>
      </c>
      <c r="AI393" s="112">
        <v>4565</v>
      </c>
    </row>
    <row r="394" spans="34:35" ht="16.5" customHeight="1">
      <c r="AH394" s="111" t="s">
        <v>742</v>
      </c>
      <c r="AI394" s="112">
        <v>4565</v>
      </c>
    </row>
    <row r="395" spans="34:35" ht="16.5" customHeight="1">
      <c r="AH395" s="111" t="s">
        <v>743</v>
      </c>
      <c r="AI395" s="112">
        <v>4565</v>
      </c>
    </row>
    <row r="396" spans="34:35" ht="16.5" customHeight="1">
      <c r="AH396" s="114" t="s">
        <v>744</v>
      </c>
      <c r="AI396" s="115">
        <v>1980</v>
      </c>
    </row>
    <row r="397" spans="34:35" ht="16.5" customHeight="1">
      <c r="AH397" s="114" t="s">
        <v>745</v>
      </c>
      <c r="AI397" s="115">
        <v>1980</v>
      </c>
    </row>
    <row r="398" spans="34:35" ht="16.5" customHeight="1">
      <c r="AH398" s="116" t="s">
        <v>746</v>
      </c>
      <c r="AI398" s="117">
        <v>1650</v>
      </c>
    </row>
    <row r="399" spans="34:35" ht="16.5" customHeight="1">
      <c r="AH399" s="118" t="s">
        <v>747</v>
      </c>
      <c r="AI399" s="119">
        <v>1320</v>
      </c>
    </row>
    <row r="400" spans="34:35" ht="16.5" customHeight="1">
      <c r="AH400" s="103" t="s">
        <v>1454</v>
      </c>
      <c r="AI400" s="104">
        <v>7095</v>
      </c>
    </row>
    <row r="401" spans="34:35" ht="16.5" customHeight="1">
      <c r="AH401" s="103" t="s">
        <v>1364</v>
      </c>
      <c r="AI401" s="104">
        <v>7095</v>
      </c>
    </row>
    <row r="402" spans="34:35" ht="16.5" customHeight="1">
      <c r="AH402" s="103" t="s">
        <v>748</v>
      </c>
      <c r="AI402" s="104">
        <v>7095</v>
      </c>
    </row>
    <row r="403" spans="34:35" ht="16.5" customHeight="1">
      <c r="AH403" s="103" t="s">
        <v>749</v>
      </c>
      <c r="AI403" s="104">
        <v>5445</v>
      </c>
    </row>
    <row r="404" spans="34:35" ht="16.5" customHeight="1">
      <c r="AH404" s="111" t="s">
        <v>750</v>
      </c>
      <c r="AI404" s="112">
        <v>4565</v>
      </c>
    </row>
    <row r="405" spans="34:35" ht="16.5" customHeight="1">
      <c r="AH405" s="111" t="s">
        <v>751</v>
      </c>
      <c r="AI405" s="112">
        <v>4565</v>
      </c>
    </row>
    <row r="406" spans="34:35" ht="16.5" customHeight="1">
      <c r="AH406" s="111" t="s">
        <v>752</v>
      </c>
      <c r="AI406" s="112">
        <v>4565</v>
      </c>
    </row>
    <row r="407" spans="34:35" ht="16.5" customHeight="1">
      <c r="AH407" s="114" t="s">
        <v>753</v>
      </c>
      <c r="AI407" s="115">
        <v>1980</v>
      </c>
    </row>
    <row r="408" spans="34:35" ht="16.5" customHeight="1">
      <c r="AH408" s="114" t="s">
        <v>754</v>
      </c>
      <c r="AI408" s="115">
        <v>1980</v>
      </c>
    </row>
    <row r="409" spans="34:35" ht="16.5" customHeight="1">
      <c r="AH409" s="116" t="s">
        <v>755</v>
      </c>
      <c r="AI409" s="117">
        <v>1650</v>
      </c>
    </row>
    <row r="410" spans="34:35" ht="16.5" customHeight="1">
      <c r="AH410" s="118" t="s">
        <v>756</v>
      </c>
      <c r="AI410" s="119">
        <v>1320</v>
      </c>
    </row>
    <row r="411" spans="34:35" ht="16.5" customHeight="1">
      <c r="AH411" s="103" t="s">
        <v>1455</v>
      </c>
      <c r="AI411" s="104">
        <v>7095</v>
      </c>
    </row>
    <row r="412" spans="34:35" ht="16.5" customHeight="1">
      <c r="AH412" s="103" t="s">
        <v>1365</v>
      </c>
      <c r="AI412" s="104">
        <v>7095</v>
      </c>
    </row>
    <row r="413" spans="34:35" ht="16.5" customHeight="1">
      <c r="AH413" s="103" t="s">
        <v>757</v>
      </c>
      <c r="AI413" s="104">
        <v>7095</v>
      </c>
    </row>
    <row r="414" spans="34:35" ht="16.5" customHeight="1">
      <c r="AH414" s="103" t="s">
        <v>758</v>
      </c>
      <c r="AI414" s="104">
        <v>5445</v>
      </c>
    </row>
    <row r="415" spans="34:35" ht="16.5" customHeight="1">
      <c r="AH415" s="111" t="s">
        <v>759</v>
      </c>
      <c r="AI415" s="112">
        <v>4565</v>
      </c>
    </row>
    <row r="416" spans="34:35" ht="16.5" customHeight="1">
      <c r="AH416" s="111" t="s">
        <v>760</v>
      </c>
      <c r="AI416" s="112">
        <v>4565</v>
      </c>
    </row>
    <row r="417" spans="34:35" ht="16.5" customHeight="1">
      <c r="AH417" s="111" t="s">
        <v>761</v>
      </c>
      <c r="AI417" s="112">
        <v>4565</v>
      </c>
    </row>
    <row r="418" spans="34:35" ht="16.5" customHeight="1">
      <c r="AH418" s="114" t="s">
        <v>762</v>
      </c>
      <c r="AI418" s="115">
        <v>1980</v>
      </c>
    </row>
    <row r="419" spans="34:35" ht="16.5" customHeight="1">
      <c r="AH419" s="114" t="s">
        <v>763</v>
      </c>
      <c r="AI419" s="115">
        <v>1980</v>
      </c>
    </row>
    <row r="420" spans="34:35" ht="16.5" customHeight="1">
      <c r="AH420" s="116" t="s">
        <v>764</v>
      </c>
      <c r="AI420" s="117">
        <v>1650</v>
      </c>
    </row>
    <row r="421" spans="34:35" ht="16.5" customHeight="1">
      <c r="AH421" s="118" t="s">
        <v>765</v>
      </c>
      <c r="AI421" s="119">
        <v>1320</v>
      </c>
    </row>
    <row r="422" spans="34:35" ht="16.5" customHeight="1">
      <c r="AH422" s="103" t="s">
        <v>1456</v>
      </c>
      <c r="AI422" s="104">
        <v>7095</v>
      </c>
    </row>
    <row r="423" spans="34:35" ht="16.5" customHeight="1">
      <c r="AH423" s="103" t="s">
        <v>1366</v>
      </c>
      <c r="AI423" s="104">
        <v>7095</v>
      </c>
    </row>
    <row r="424" spans="34:35" ht="16.5" customHeight="1">
      <c r="AH424" s="103" t="s">
        <v>766</v>
      </c>
      <c r="AI424" s="104">
        <v>7095</v>
      </c>
    </row>
    <row r="425" spans="34:35" ht="16.5" customHeight="1">
      <c r="AH425" s="103" t="s">
        <v>767</v>
      </c>
      <c r="AI425" s="104">
        <v>5445</v>
      </c>
    </row>
    <row r="426" spans="34:35" ht="16.5" customHeight="1">
      <c r="AH426" s="111" t="s">
        <v>768</v>
      </c>
      <c r="AI426" s="112">
        <v>4565</v>
      </c>
    </row>
    <row r="427" spans="34:35" ht="16.5" customHeight="1">
      <c r="AH427" s="111" t="s">
        <v>769</v>
      </c>
      <c r="AI427" s="112">
        <v>4565</v>
      </c>
    </row>
    <row r="428" spans="34:35" ht="16.5" customHeight="1">
      <c r="AH428" s="111" t="s">
        <v>770</v>
      </c>
      <c r="AI428" s="112">
        <v>4565</v>
      </c>
    </row>
    <row r="429" spans="34:35" ht="16.5" customHeight="1">
      <c r="AH429" s="114" t="s">
        <v>771</v>
      </c>
      <c r="AI429" s="115">
        <v>1980</v>
      </c>
    </row>
    <row r="430" spans="34:35" ht="16.5" customHeight="1">
      <c r="AH430" s="114" t="s">
        <v>772</v>
      </c>
      <c r="AI430" s="115">
        <v>1980</v>
      </c>
    </row>
    <row r="431" spans="34:35" ht="16.5" customHeight="1">
      <c r="AH431" s="116" t="s">
        <v>773</v>
      </c>
      <c r="AI431" s="117">
        <v>1650</v>
      </c>
    </row>
    <row r="432" spans="34:35" ht="16.5" customHeight="1">
      <c r="AH432" s="118" t="s">
        <v>774</v>
      </c>
      <c r="AI432" s="119">
        <v>1320</v>
      </c>
    </row>
    <row r="433" spans="34:35" ht="16.5" customHeight="1">
      <c r="AH433" s="103" t="s">
        <v>1457</v>
      </c>
      <c r="AI433" s="104">
        <v>7810</v>
      </c>
    </row>
    <row r="434" spans="34:35" ht="16.5" customHeight="1">
      <c r="AH434" s="103" t="s">
        <v>1367</v>
      </c>
      <c r="AI434" s="104">
        <v>7810</v>
      </c>
    </row>
    <row r="435" spans="34:35" ht="16.5" customHeight="1">
      <c r="AH435" s="103" t="s">
        <v>775</v>
      </c>
      <c r="AI435" s="104">
        <v>7810</v>
      </c>
    </row>
    <row r="436" spans="34:35" ht="16.5" customHeight="1">
      <c r="AH436" s="103" t="s">
        <v>776</v>
      </c>
      <c r="AI436" s="104">
        <v>5940</v>
      </c>
    </row>
    <row r="437" spans="34:35" ht="16.5" customHeight="1">
      <c r="AH437" s="111" t="s">
        <v>777</v>
      </c>
      <c r="AI437" s="112">
        <v>5005</v>
      </c>
    </row>
    <row r="438" spans="34:35" ht="16.5" customHeight="1">
      <c r="AH438" s="111" t="s">
        <v>778</v>
      </c>
      <c r="AI438" s="112">
        <v>5005</v>
      </c>
    </row>
    <row r="439" spans="34:35" ht="16.5" customHeight="1">
      <c r="AH439" s="111" t="s">
        <v>779</v>
      </c>
      <c r="AI439" s="112">
        <v>5005</v>
      </c>
    </row>
    <row r="440" spans="34:35" ht="16.5" customHeight="1">
      <c r="AH440" s="114" t="s">
        <v>780</v>
      </c>
      <c r="AI440" s="115">
        <v>2090</v>
      </c>
    </row>
    <row r="441" spans="34:35" ht="16.5" customHeight="1">
      <c r="AH441" s="114" t="s">
        <v>781</v>
      </c>
      <c r="AI441" s="115">
        <v>2090</v>
      </c>
    </row>
    <row r="442" spans="34:35" ht="16.5" customHeight="1">
      <c r="AH442" s="116" t="s">
        <v>782</v>
      </c>
      <c r="AI442" s="117">
        <v>1760</v>
      </c>
    </row>
    <row r="443" spans="34:35" ht="16.5" customHeight="1">
      <c r="AH443" s="118" t="s">
        <v>783</v>
      </c>
      <c r="AI443" s="119">
        <v>1430</v>
      </c>
    </row>
    <row r="444" spans="34:35" ht="16.5" customHeight="1">
      <c r="AH444" s="103" t="s">
        <v>1458</v>
      </c>
      <c r="AI444" s="104">
        <v>7810</v>
      </c>
    </row>
    <row r="445" spans="34:35" ht="16.5" customHeight="1">
      <c r="AH445" s="103" t="s">
        <v>1368</v>
      </c>
      <c r="AI445" s="104">
        <v>7810</v>
      </c>
    </row>
    <row r="446" spans="34:35" ht="16.5" customHeight="1">
      <c r="AH446" s="103" t="s">
        <v>784</v>
      </c>
      <c r="AI446" s="104">
        <v>7810</v>
      </c>
    </row>
    <row r="447" spans="34:35" ht="16.5" customHeight="1">
      <c r="AH447" s="103" t="s">
        <v>785</v>
      </c>
      <c r="AI447" s="104">
        <v>5940</v>
      </c>
    </row>
    <row r="448" spans="34:35" ht="16.5" customHeight="1">
      <c r="AH448" s="111" t="s">
        <v>786</v>
      </c>
      <c r="AI448" s="112">
        <v>5005</v>
      </c>
    </row>
    <row r="449" spans="34:35" ht="16.5" customHeight="1">
      <c r="AH449" s="111" t="s">
        <v>787</v>
      </c>
      <c r="AI449" s="112">
        <v>5005</v>
      </c>
    </row>
    <row r="450" spans="34:35" ht="16.5" customHeight="1">
      <c r="AH450" s="111" t="s">
        <v>788</v>
      </c>
      <c r="AI450" s="112">
        <v>5005</v>
      </c>
    </row>
    <row r="451" spans="34:35" ht="16.5" customHeight="1">
      <c r="AH451" s="114" t="s">
        <v>789</v>
      </c>
      <c r="AI451" s="115">
        <v>2090</v>
      </c>
    </row>
    <row r="452" spans="34:35" ht="16.5" customHeight="1">
      <c r="AH452" s="114" t="s">
        <v>790</v>
      </c>
      <c r="AI452" s="115">
        <v>2090</v>
      </c>
    </row>
    <row r="453" spans="34:35" ht="16.5" customHeight="1">
      <c r="AH453" s="116" t="s">
        <v>791</v>
      </c>
      <c r="AI453" s="117">
        <v>1760</v>
      </c>
    </row>
    <row r="454" spans="34:35" ht="16.5" customHeight="1">
      <c r="AH454" s="118" t="s">
        <v>792</v>
      </c>
      <c r="AI454" s="119">
        <v>1430</v>
      </c>
    </row>
    <row r="455" spans="34:35" ht="16.5" customHeight="1">
      <c r="AH455" s="103" t="s">
        <v>1459</v>
      </c>
      <c r="AI455" s="104">
        <v>7810</v>
      </c>
    </row>
    <row r="456" spans="34:35" ht="16.5" customHeight="1">
      <c r="AH456" s="103" t="s">
        <v>1369</v>
      </c>
      <c r="AI456" s="104">
        <v>7810</v>
      </c>
    </row>
    <row r="457" spans="34:35" ht="16.5" customHeight="1">
      <c r="AH457" s="103" t="s">
        <v>793</v>
      </c>
      <c r="AI457" s="104">
        <v>7810</v>
      </c>
    </row>
    <row r="458" spans="34:35" ht="16.5" customHeight="1">
      <c r="AH458" s="103" t="s">
        <v>794</v>
      </c>
      <c r="AI458" s="104">
        <v>5940</v>
      </c>
    </row>
    <row r="459" spans="34:35" ht="16.5" customHeight="1">
      <c r="AH459" s="111" t="s">
        <v>795</v>
      </c>
      <c r="AI459" s="112">
        <v>5005</v>
      </c>
    </row>
    <row r="460" spans="34:35" ht="16.5" customHeight="1">
      <c r="AH460" s="111" t="s">
        <v>796</v>
      </c>
      <c r="AI460" s="112">
        <v>5005</v>
      </c>
    </row>
    <row r="461" spans="34:35" ht="16.5" customHeight="1">
      <c r="AH461" s="111" t="s">
        <v>797</v>
      </c>
      <c r="AI461" s="112">
        <v>5005</v>
      </c>
    </row>
    <row r="462" spans="34:35" ht="16.5" customHeight="1">
      <c r="AH462" s="114" t="s">
        <v>798</v>
      </c>
      <c r="AI462" s="115">
        <v>2090</v>
      </c>
    </row>
    <row r="463" spans="34:35" ht="16.5" customHeight="1">
      <c r="AH463" s="114" t="s">
        <v>799</v>
      </c>
      <c r="AI463" s="115">
        <v>2090</v>
      </c>
    </row>
    <row r="464" spans="34:35" ht="16.5" customHeight="1">
      <c r="AH464" s="116" t="s">
        <v>800</v>
      </c>
      <c r="AI464" s="117">
        <v>1760</v>
      </c>
    </row>
    <row r="465" spans="34:35" ht="16.5" customHeight="1">
      <c r="AH465" s="118" t="s">
        <v>801</v>
      </c>
      <c r="AI465" s="119">
        <v>1430</v>
      </c>
    </row>
    <row r="466" spans="34:35" ht="16.5" customHeight="1">
      <c r="AH466" s="103" t="s">
        <v>1460</v>
      </c>
      <c r="AI466" s="104">
        <v>7810</v>
      </c>
    </row>
    <row r="467" spans="34:35" ht="16.5" customHeight="1">
      <c r="AH467" s="103" t="s">
        <v>1370</v>
      </c>
      <c r="AI467" s="104">
        <v>7810</v>
      </c>
    </row>
    <row r="468" spans="34:35" ht="16.5" customHeight="1">
      <c r="AH468" s="103" t="s">
        <v>802</v>
      </c>
      <c r="AI468" s="104">
        <v>7810</v>
      </c>
    </row>
    <row r="469" spans="34:35" ht="16.5" customHeight="1">
      <c r="AH469" s="103" t="s">
        <v>803</v>
      </c>
      <c r="AI469" s="104">
        <v>5940</v>
      </c>
    </row>
    <row r="470" spans="34:35" ht="16.5" customHeight="1">
      <c r="AH470" s="111" t="s">
        <v>804</v>
      </c>
      <c r="AI470" s="112">
        <v>5005</v>
      </c>
    </row>
    <row r="471" spans="34:35" ht="16.5" customHeight="1">
      <c r="AH471" s="111" t="s">
        <v>805</v>
      </c>
      <c r="AI471" s="112">
        <v>5005</v>
      </c>
    </row>
    <row r="472" spans="34:35" ht="16.5" customHeight="1">
      <c r="AH472" s="111" t="s">
        <v>806</v>
      </c>
      <c r="AI472" s="112">
        <v>5005</v>
      </c>
    </row>
    <row r="473" spans="34:35" ht="16.5" customHeight="1">
      <c r="AH473" s="114" t="s">
        <v>807</v>
      </c>
      <c r="AI473" s="115">
        <v>2090</v>
      </c>
    </row>
    <row r="474" spans="34:35" ht="16.5" customHeight="1">
      <c r="AH474" s="114" t="s">
        <v>808</v>
      </c>
      <c r="AI474" s="115">
        <v>2090</v>
      </c>
    </row>
    <row r="475" spans="34:35" ht="16.5" customHeight="1">
      <c r="AH475" s="116" t="s">
        <v>809</v>
      </c>
      <c r="AI475" s="117">
        <v>1760</v>
      </c>
    </row>
    <row r="476" spans="34:35" ht="16.5" customHeight="1">
      <c r="AH476" s="118" t="s">
        <v>810</v>
      </c>
      <c r="AI476" s="119">
        <v>1430</v>
      </c>
    </row>
    <row r="477" spans="34:35" ht="16.5" customHeight="1">
      <c r="AH477" s="103" t="s">
        <v>1461</v>
      </c>
      <c r="AI477" s="104">
        <v>7810</v>
      </c>
    </row>
    <row r="478" spans="34:35" ht="16.5" customHeight="1">
      <c r="AH478" s="103" t="s">
        <v>1371</v>
      </c>
      <c r="AI478" s="104">
        <v>7810</v>
      </c>
    </row>
    <row r="479" spans="34:35" ht="16.5" customHeight="1">
      <c r="AH479" s="103" t="s">
        <v>811</v>
      </c>
      <c r="AI479" s="104">
        <v>7810</v>
      </c>
    </row>
    <row r="480" spans="34:35" ht="16.5" customHeight="1">
      <c r="AH480" s="103" t="s">
        <v>812</v>
      </c>
      <c r="AI480" s="104">
        <v>5940</v>
      </c>
    </row>
    <row r="481" spans="34:35" ht="16.5" customHeight="1">
      <c r="AH481" s="111" t="s">
        <v>813</v>
      </c>
      <c r="AI481" s="112">
        <v>5005</v>
      </c>
    </row>
    <row r="482" spans="34:35" ht="16.5" customHeight="1">
      <c r="AH482" s="111" t="s">
        <v>814</v>
      </c>
      <c r="AI482" s="112">
        <v>5005</v>
      </c>
    </row>
    <row r="483" spans="34:35" ht="16.5" customHeight="1">
      <c r="AH483" s="111" t="s">
        <v>815</v>
      </c>
      <c r="AI483" s="112">
        <v>5005</v>
      </c>
    </row>
    <row r="484" spans="34:35" ht="16.5" customHeight="1">
      <c r="AH484" s="114" t="s">
        <v>816</v>
      </c>
      <c r="AI484" s="115">
        <v>2090</v>
      </c>
    </row>
    <row r="485" spans="34:35" ht="16.5" customHeight="1">
      <c r="AH485" s="114" t="s">
        <v>817</v>
      </c>
      <c r="AI485" s="115">
        <v>2090</v>
      </c>
    </row>
    <row r="486" spans="34:35" ht="16.5" customHeight="1">
      <c r="AH486" s="116" t="s">
        <v>818</v>
      </c>
      <c r="AI486" s="117">
        <v>1760</v>
      </c>
    </row>
    <row r="487" spans="34:35" ht="16.5" customHeight="1">
      <c r="AH487" s="118" t="s">
        <v>819</v>
      </c>
      <c r="AI487" s="119">
        <v>1430</v>
      </c>
    </row>
    <row r="488" spans="34:35" ht="16.5" customHeight="1">
      <c r="AH488" s="103" t="s">
        <v>1462</v>
      </c>
      <c r="AI488" s="104">
        <v>8690</v>
      </c>
    </row>
    <row r="489" spans="34:35" ht="16.5" customHeight="1">
      <c r="AH489" s="103" t="s">
        <v>1372</v>
      </c>
      <c r="AI489" s="104">
        <v>8690</v>
      </c>
    </row>
    <row r="490" spans="34:35" ht="16.5" customHeight="1">
      <c r="AH490" s="103" t="s">
        <v>820</v>
      </c>
      <c r="AI490" s="104">
        <v>8690</v>
      </c>
    </row>
    <row r="491" spans="34:35" ht="16.5" customHeight="1">
      <c r="AH491" s="103" t="s">
        <v>821</v>
      </c>
      <c r="AI491" s="104">
        <v>6545</v>
      </c>
    </row>
    <row r="492" spans="34:35" ht="16.5" customHeight="1">
      <c r="AH492" s="111" t="s">
        <v>822</v>
      </c>
      <c r="AI492" s="112">
        <v>5500</v>
      </c>
    </row>
    <row r="493" spans="34:35" ht="16.5" customHeight="1">
      <c r="AH493" s="111" t="s">
        <v>823</v>
      </c>
      <c r="AI493" s="112">
        <v>5500</v>
      </c>
    </row>
    <row r="494" spans="34:35" ht="16.5" customHeight="1">
      <c r="AH494" s="111" t="s">
        <v>824</v>
      </c>
      <c r="AI494" s="112">
        <v>5500</v>
      </c>
    </row>
    <row r="495" spans="34:35" ht="16.5" customHeight="1">
      <c r="AH495" s="114" t="s">
        <v>825</v>
      </c>
      <c r="AI495" s="115">
        <v>2090</v>
      </c>
    </row>
    <row r="496" spans="34:35" ht="16.5" customHeight="1">
      <c r="AH496" s="114" t="s">
        <v>826</v>
      </c>
      <c r="AI496" s="115">
        <v>2090</v>
      </c>
    </row>
    <row r="497" spans="34:35" ht="16.5" customHeight="1">
      <c r="AH497" s="116" t="s">
        <v>827</v>
      </c>
      <c r="AI497" s="117">
        <v>1760</v>
      </c>
    </row>
    <row r="498" spans="34:35" ht="16.5" customHeight="1">
      <c r="AH498" s="118" t="s">
        <v>828</v>
      </c>
      <c r="AI498" s="119">
        <v>1430</v>
      </c>
    </row>
    <row r="499" spans="34:35" ht="16.5" customHeight="1">
      <c r="AH499" s="103" t="s">
        <v>1463</v>
      </c>
      <c r="AI499" s="104">
        <v>8690</v>
      </c>
    </row>
    <row r="500" spans="34:35" ht="16.5" customHeight="1">
      <c r="AH500" s="103" t="s">
        <v>1373</v>
      </c>
      <c r="AI500" s="104">
        <v>8690</v>
      </c>
    </row>
    <row r="501" spans="34:35" ht="16.5" customHeight="1">
      <c r="AH501" s="103" t="s">
        <v>829</v>
      </c>
      <c r="AI501" s="104">
        <v>8690</v>
      </c>
    </row>
    <row r="502" spans="34:35" ht="16.5" customHeight="1">
      <c r="AH502" s="103" t="s">
        <v>830</v>
      </c>
      <c r="AI502" s="104">
        <v>6545</v>
      </c>
    </row>
    <row r="503" spans="34:35" ht="16.5" customHeight="1">
      <c r="AH503" s="111" t="s">
        <v>831</v>
      </c>
      <c r="AI503" s="112">
        <v>5500</v>
      </c>
    </row>
    <row r="504" spans="34:35" ht="16.5" customHeight="1">
      <c r="AH504" s="111" t="s">
        <v>832</v>
      </c>
      <c r="AI504" s="112">
        <v>5500</v>
      </c>
    </row>
    <row r="505" spans="34:35" ht="16.5" customHeight="1">
      <c r="AH505" s="111" t="s">
        <v>833</v>
      </c>
      <c r="AI505" s="112">
        <v>5500</v>
      </c>
    </row>
    <row r="506" spans="34:35" ht="16.5" customHeight="1">
      <c r="AH506" s="114" t="s">
        <v>834</v>
      </c>
      <c r="AI506" s="115">
        <v>2090</v>
      </c>
    </row>
    <row r="507" spans="34:35" ht="16.5" customHeight="1">
      <c r="AH507" s="114" t="s">
        <v>835</v>
      </c>
      <c r="AI507" s="115">
        <v>2090</v>
      </c>
    </row>
    <row r="508" spans="34:35" ht="16.5" customHeight="1">
      <c r="AH508" s="116" t="s">
        <v>836</v>
      </c>
      <c r="AI508" s="117">
        <v>1760</v>
      </c>
    </row>
    <row r="509" spans="34:35" ht="16.5" customHeight="1">
      <c r="AH509" s="118" t="s">
        <v>837</v>
      </c>
      <c r="AI509" s="119">
        <v>1430</v>
      </c>
    </row>
    <row r="510" spans="34:35" ht="16.5" customHeight="1">
      <c r="AH510" s="103" t="s">
        <v>1327</v>
      </c>
      <c r="AI510" s="104">
        <v>8745</v>
      </c>
    </row>
    <row r="511" spans="34:35" ht="16.5" customHeight="1">
      <c r="AH511" s="103" t="s">
        <v>1328</v>
      </c>
      <c r="AI511" s="104">
        <v>8745</v>
      </c>
    </row>
    <row r="512" spans="34:35" ht="16.5" customHeight="1">
      <c r="AH512" s="103" t="s">
        <v>442</v>
      </c>
      <c r="AI512" s="104">
        <v>8745</v>
      </c>
    </row>
    <row r="513" spans="34:35" ht="16.5" customHeight="1">
      <c r="AH513" s="103" t="s">
        <v>443</v>
      </c>
      <c r="AI513" s="104">
        <v>6985</v>
      </c>
    </row>
    <row r="514" spans="34:35" ht="16.5" customHeight="1">
      <c r="AH514" s="111" t="s">
        <v>444</v>
      </c>
      <c r="AI514" s="112">
        <v>5500</v>
      </c>
    </row>
    <row r="515" spans="34:35" ht="16.5" customHeight="1">
      <c r="AH515" s="111" t="s">
        <v>445</v>
      </c>
      <c r="AI515" s="112">
        <v>5500</v>
      </c>
    </row>
    <row r="516" spans="34:35" ht="16.5" customHeight="1">
      <c r="AH516" s="111" t="s">
        <v>446</v>
      </c>
      <c r="AI516" s="112">
        <v>5500</v>
      </c>
    </row>
    <row r="517" spans="34:35" ht="16.5" customHeight="1">
      <c r="AH517" s="114" t="s">
        <v>447</v>
      </c>
      <c r="AI517" s="115">
        <v>2090</v>
      </c>
    </row>
    <row r="518" spans="34:35" ht="16.5" customHeight="1">
      <c r="AH518" s="114" t="s">
        <v>448</v>
      </c>
      <c r="AI518" s="115">
        <v>2090</v>
      </c>
    </row>
    <row r="519" spans="34:35" ht="16.5" customHeight="1">
      <c r="AH519" s="116" t="s">
        <v>449</v>
      </c>
      <c r="AI519" s="117">
        <v>1760</v>
      </c>
    </row>
    <row r="520" spans="34:35" ht="16.5" customHeight="1">
      <c r="AH520" s="118" t="s">
        <v>450</v>
      </c>
      <c r="AI520" s="119">
        <v>1430</v>
      </c>
    </row>
    <row r="521" spans="34:35" ht="16.5" customHeight="1">
      <c r="AH521" s="103" t="s">
        <v>1464</v>
      </c>
      <c r="AI521" s="104">
        <v>7095</v>
      </c>
    </row>
    <row r="522" spans="34:35" ht="16.5" customHeight="1">
      <c r="AH522" s="103" t="s">
        <v>1374</v>
      </c>
      <c r="AI522" s="104">
        <v>7095</v>
      </c>
    </row>
    <row r="523" spans="34:35" ht="16.5" customHeight="1">
      <c r="AH523" s="103" t="s">
        <v>847</v>
      </c>
      <c r="AI523" s="104">
        <v>7095</v>
      </c>
    </row>
    <row r="524" spans="34:35" ht="16.5" customHeight="1">
      <c r="AH524" s="103" t="s">
        <v>848</v>
      </c>
      <c r="AI524" s="104">
        <v>5390</v>
      </c>
    </row>
    <row r="525" spans="34:35" ht="16.5" customHeight="1">
      <c r="AH525" s="111" t="s">
        <v>849</v>
      </c>
      <c r="AI525" s="112">
        <v>4565</v>
      </c>
    </row>
    <row r="526" spans="34:35" ht="16.5" customHeight="1">
      <c r="AH526" s="111" t="s">
        <v>850</v>
      </c>
      <c r="AI526" s="112">
        <v>4565</v>
      </c>
    </row>
    <row r="527" spans="34:35" ht="16.5" customHeight="1">
      <c r="AH527" s="111" t="s">
        <v>851</v>
      </c>
      <c r="AI527" s="112">
        <v>4565</v>
      </c>
    </row>
    <row r="528" spans="34:35" ht="16.5" customHeight="1">
      <c r="AH528" s="114" t="s">
        <v>852</v>
      </c>
      <c r="AI528" s="115">
        <v>1815</v>
      </c>
    </row>
    <row r="529" spans="34:35" ht="16.5" customHeight="1">
      <c r="AH529" s="114" t="s">
        <v>853</v>
      </c>
      <c r="AI529" s="115">
        <v>1815</v>
      </c>
    </row>
    <row r="530" spans="34:35" ht="16.5" customHeight="1">
      <c r="AH530" s="116" t="s">
        <v>854</v>
      </c>
      <c r="AI530" s="117">
        <v>1485</v>
      </c>
    </row>
    <row r="531" spans="34:35" ht="16.5" customHeight="1">
      <c r="AH531" s="118" t="s">
        <v>855</v>
      </c>
      <c r="AI531" s="119">
        <v>1155</v>
      </c>
    </row>
    <row r="532" spans="34:35" ht="16.5" customHeight="1">
      <c r="AH532" s="103" t="s">
        <v>1465</v>
      </c>
      <c r="AI532" s="104">
        <v>7095</v>
      </c>
    </row>
    <row r="533" spans="34:35" ht="16.5" customHeight="1">
      <c r="AH533" s="103" t="s">
        <v>1375</v>
      </c>
      <c r="AI533" s="104">
        <v>7095</v>
      </c>
    </row>
    <row r="534" spans="34:35" ht="16.5" customHeight="1">
      <c r="AH534" s="103" t="s">
        <v>856</v>
      </c>
      <c r="AI534" s="104">
        <v>7095</v>
      </c>
    </row>
    <row r="535" spans="34:35" ht="16.5" customHeight="1">
      <c r="AH535" s="103" t="s">
        <v>857</v>
      </c>
      <c r="AI535" s="104">
        <v>5390</v>
      </c>
    </row>
    <row r="536" spans="34:35" ht="16.5" customHeight="1">
      <c r="AH536" s="111" t="s">
        <v>858</v>
      </c>
      <c r="AI536" s="112">
        <v>4565</v>
      </c>
    </row>
    <row r="537" spans="34:35" ht="16.5" customHeight="1">
      <c r="AH537" s="111" t="s">
        <v>859</v>
      </c>
      <c r="AI537" s="112">
        <v>4565</v>
      </c>
    </row>
    <row r="538" spans="34:35" ht="16.5" customHeight="1">
      <c r="AH538" s="111" t="s">
        <v>860</v>
      </c>
      <c r="AI538" s="112">
        <v>4565</v>
      </c>
    </row>
    <row r="539" spans="34:35" ht="16.5" customHeight="1">
      <c r="AH539" s="114" t="s">
        <v>861</v>
      </c>
      <c r="AI539" s="115">
        <v>1815</v>
      </c>
    </row>
    <row r="540" spans="34:35" ht="16.5" customHeight="1">
      <c r="AH540" s="114" t="s">
        <v>862</v>
      </c>
      <c r="AI540" s="115">
        <v>1815</v>
      </c>
    </row>
    <row r="541" spans="34:35" ht="16.5" customHeight="1">
      <c r="AH541" s="116" t="s">
        <v>863</v>
      </c>
      <c r="AI541" s="117">
        <v>1485</v>
      </c>
    </row>
    <row r="542" spans="34:35" ht="16.5" customHeight="1">
      <c r="AH542" s="118" t="s">
        <v>864</v>
      </c>
      <c r="AI542" s="119">
        <v>1155</v>
      </c>
    </row>
    <row r="543" spans="34:35" ht="16.5" customHeight="1">
      <c r="AH543" s="103" t="s">
        <v>1466</v>
      </c>
      <c r="AI543" s="104">
        <v>7095</v>
      </c>
    </row>
    <row r="544" spans="34:35" ht="16.5" customHeight="1">
      <c r="AH544" s="103" t="s">
        <v>1376</v>
      </c>
      <c r="AI544" s="104">
        <v>7095</v>
      </c>
    </row>
    <row r="545" spans="34:35" ht="16.5" customHeight="1">
      <c r="AH545" s="103" t="s">
        <v>865</v>
      </c>
      <c r="AI545" s="104">
        <v>7095</v>
      </c>
    </row>
    <row r="546" spans="34:35" ht="16.5" customHeight="1">
      <c r="AH546" s="103" t="s">
        <v>866</v>
      </c>
      <c r="AI546" s="104">
        <v>5390</v>
      </c>
    </row>
    <row r="547" spans="34:35" ht="16.5" customHeight="1">
      <c r="AH547" s="111" t="s">
        <v>867</v>
      </c>
      <c r="AI547" s="112">
        <v>4565</v>
      </c>
    </row>
    <row r="548" spans="34:35" ht="16.5" customHeight="1">
      <c r="AH548" s="111" t="s">
        <v>868</v>
      </c>
      <c r="AI548" s="112">
        <v>4565</v>
      </c>
    </row>
    <row r="549" spans="34:35" ht="16.5" customHeight="1">
      <c r="AH549" s="111" t="s">
        <v>869</v>
      </c>
      <c r="AI549" s="112">
        <v>4565</v>
      </c>
    </row>
    <row r="550" spans="34:35" ht="16.5" customHeight="1">
      <c r="AH550" s="114" t="s">
        <v>870</v>
      </c>
      <c r="AI550" s="115">
        <v>1815</v>
      </c>
    </row>
    <row r="551" spans="34:35" ht="16.5" customHeight="1">
      <c r="AH551" s="114" t="s">
        <v>871</v>
      </c>
      <c r="AI551" s="115">
        <v>1815</v>
      </c>
    </row>
    <row r="552" spans="34:35" ht="16.5" customHeight="1">
      <c r="AH552" s="116" t="s">
        <v>872</v>
      </c>
      <c r="AI552" s="117">
        <v>1485</v>
      </c>
    </row>
    <row r="553" spans="34:35" ht="16.5" customHeight="1">
      <c r="AH553" s="118" t="s">
        <v>873</v>
      </c>
      <c r="AI553" s="119">
        <v>1155</v>
      </c>
    </row>
    <row r="554" spans="34:35" ht="16.5" customHeight="1">
      <c r="AH554" s="103" t="s">
        <v>1467</v>
      </c>
      <c r="AI554" s="104">
        <v>6600</v>
      </c>
    </row>
    <row r="555" spans="34:35" ht="16.5" customHeight="1">
      <c r="AH555" s="103" t="s">
        <v>1377</v>
      </c>
      <c r="AI555" s="104">
        <v>6600</v>
      </c>
    </row>
    <row r="556" spans="34:35" ht="16.5" customHeight="1">
      <c r="AH556" s="103" t="s">
        <v>874</v>
      </c>
      <c r="AI556" s="104">
        <v>6600</v>
      </c>
    </row>
    <row r="557" spans="34:35" ht="16.5" customHeight="1">
      <c r="AH557" s="103" t="s">
        <v>875</v>
      </c>
      <c r="AI557" s="104">
        <v>5060</v>
      </c>
    </row>
    <row r="558" spans="34:35" ht="16.5" customHeight="1">
      <c r="AH558" s="111" t="s">
        <v>876</v>
      </c>
      <c r="AI558" s="112">
        <v>4290</v>
      </c>
    </row>
    <row r="559" spans="34:35" ht="16.5" customHeight="1">
      <c r="AH559" s="111" t="s">
        <v>877</v>
      </c>
      <c r="AI559" s="112">
        <v>4290</v>
      </c>
    </row>
    <row r="560" spans="34:35" ht="16.5" customHeight="1">
      <c r="AH560" s="111" t="s">
        <v>878</v>
      </c>
      <c r="AI560" s="112">
        <v>4290</v>
      </c>
    </row>
    <row r="561" spans="34:35" ht="16.5" customHeight="1">
      <c r="AH561" s="114" t="s">
        <v>879</v>
      </c>
      <c r="AI561" s="115">
        <v>1705</v>
      </c>
    </row>
    <row r="562" spans="34:35" ht="16.5" customHeight="1">
      <c r="AH562" s="114" t="s">
        <v>880</v>
      </c>
      <c r="AI562" s="115">
        <v>1705</v>
      </c>
    </row>
    <row r="563" spans="34:35" ht="16.5" customHeight="1">
      <c r="AH563" s="116" t="s">
        <v>881</v>
      </c>
      <c r="AI563" s="117">
        <v>1375</v>
      </c>
    </row>
    <row r="564" spans="34:35" ht="16.5" customHeight="1">
      <c r="AH564" s="118" t="s">
        <v>882</v>
      </c>
      <c r="AI564" s="119">
        <v>1045</v>
      </c>
    </row>
    <row r="565" spans="34:35" ht="16.5" customHeight="1">
      <c r="AH565" s="103" t="s">
        <v>1468</v>
      </c>
      <c r="AI565" s="104">
        <v>6600</v>
      </c>
    </row>
    <row r="566" spans="34:35" ht="16.5" customHeight="1">
      <c r="AH566" s="103" t="s">
        <v>1378</v>
      </c>
      <c r="AI566" s="104">
        <v>6600</v>
      </c>
    </row>
    <row r="567" spans="34:35" ht="16.5" customHeight="1">
      <c r="AH567" s="103" t="s">
        <v>883</v>
      </c>
      <c r="AI567" s="104">
        <v>6600</v>
      </c>
    </row>
    <row r="568" spans="34:35" ht="16.5" customHeight="1">
      <c r="AH568" s="103" t="s">
        <v>884</v>
      </c>
      <c r="AI568" s="104">
        <v>5060</v>
      </c>
    </row>
    <row r="569" spans="34:35" ht="16.5" customHeight="1">
      <c r="AH569" s="111" t="s">
        <v>885</v>
      </c>
      <c r="AI569" s="112">
        <v>4290</v>
      </c>
    </row>
    <row r="570" spans="34:35" ht="16.5" customHeight="1">
      <c r="AH570" s="111" t="s">
        <v>886</v>
      </c>
      <c r="AI570" s="112">
        <v>4290</v>
      </c>
    </row>
    <row r="571" spans="34:35" ht="16.5" customHeight="1">
      <c r="AH571" s="111" t="s">
        <v>887</v>
      </c>
      <c r="AI571" s="112">
        <v>4290</v>
      </c>
    </row>
    <row r="572" spans="34:35" ht="16.5" customHeight="1">
      <c r="AH572" s="114" t="s">
        <v>888</v>
      </c>
      <c r="AI572" s="115">
        <v>1705</v>
      </c>
    </row>
    <row r="573" spans="34:35" ht="16.5" customHeight="1">
      <c r="AH573" s="114" t="s">
        <v>889</v>
      </c>
      <c r="AI573" s="115">
        <v>1705</v>
      </c>
    </row>
    <row r="574" spans="34:35" ht="16.5" customHeight="1">
      <c r="AH574" s="116" t="s">
        <v>890</v>
      </c>
      <c r="AI574" s="117">
        <v>1375</v>
      </c>
    </row>
    <row r="575" spans="34:35" ht="16.5" customHeight="1">
      <c r="AH575" s="118" t="s">
        <v>891</v>
      </c>
      <c r="AI575" s="119">
        <v>1045</v>
      </c>
    </row>
    <row r="576" spans="34:35" ht="16.5" customHeight="1">
      <c r="AH576" s="103" t="s">
        <v>1469</v>
      </c>
      <c r="AI576" s="104">
        <v>6600</v>
      </c>
    </row>
    <row r="577" spans="34:35" ht="16.5" customHeight="1">
      <c r="AH577" s="103" t="s">
        <v>1379</v>
      </c>
      <c r="AI577" s="104">
        <v>6600</v>
      </c>
    </row>
    <row r="578" spans="34:35" ht="16.5" customHeight="1">
      <c r="AH578" s="103" t="s">
        <v>892</v>
      </c>
      <c r="AI578" s="104">
        <v>6600</v>
      </c>
    </row>
    <row r="579" spans="34:35" ht="16.5" customHeight="1">
      <c r="AH579" s="103" t="s">
        <v>893</v>
      </c>
      <c r="AI579" s="104">
        <v>5060</v>
      </c>
    </row>
    <row r="580" spans="34:35" ht="16.5" customHeight="1">
      <c r="AH580" s="111" t="s">
        <v>894</v>
      </c>
      <c r="AI580" s="112">
        <v>4290</v>
      </c>
    </row>
    <row r="581" spans="34:35" ht="16.5" customHeight="1">
      <c r="AH581" s="111" t="s">
        <v>895</v>
      </c>
      <c r="AI581" s="112">
        <v>4290</v>
      </c>
    </row>
    <row r="582" spans="34:35" ht="16.5" customHeight="1">
      <c r="AH582" s="111" t="s">
        <v>896</v>
      </c>
      <c r="AI582" s="112">
        <v>4290</v>
      </c>
    </row>
    <row r="583" spans="34:35" ht="16.5" customHeight="1">
      <c r="AH583" s="114" t="s">
        <v>897</v>
      </c>
      <c r="AI583" s="115">
        <v>1705</v>
      </c>
    </row>
    <row r="584" spans="34:35" ht="16.5" customHeight="1">
      <c r="AH584" s="114" t="s">
        <v>898</v>
      </c>
      <c r="AI584" s="115">
        <v>1705</v>
      </c>
    </row>
    <row r="585" spans="34:35" ht="16.5" customHeight="1">
      <c r="AH585" s="116" t="s">
        <v>899</v>
      </c>
      <c r="AI585" s="117">
        <v>1375</v>
      </c>
    </row>
    <row r="586" spans="34:35" ht="16.5" customHeight="1">
      <c r="AH586" s="118" t="s">
        <v>900</v>
      </c>
      <c r="AI586" s="119">
        <v>1045</v>
      </c>
    </row>
    <row r="587" spans="34:35" ht="16.5" customHeight="1">
      <c r="AH587" s="103" t="s">
        <v>1470</v>
      </c>
      <c r="AI587" s="104">
        <v>4895</v>
      </c>
    </row>
    <row r="588" spans="34:35" ht="16.5" customHeight="1">
      <c r="AH588" s="103" t="s">
        <v>1380</v>
      </c>
      <c r="AI588" s="104">
        <v>4895</v>
      </c>
    </row>
    <row r="589" spans="34:35" ht="16.5" customHeight="1">
      <c r="AH589" s="103" t="s">
        <v>901</v>
      </c>
      <c r="AI589" s="104">
        <v>4895</v>
      </c>
    </row>
    <row r="590" spans="34:35" ht="16.5" customHeight="1">
      <c r="AH590" s="103" t="s">
        <v>902</v>
      </c>
      <c r="AI590" s="104">
        <v>3795</v>
      </c>
    </row>
    <row r="591" spans="34:35" ht="16.5" customHeight="1">
      <c r="AH591" s="111" t="s">
        <v>903</v>
      </c>
      <c r="AI591" s="112">
        <v>3245</v>
      </c>
    </row>
    <row r="592" spans="34:35" ht="16.5" customHeight="1">
      <c r="AH592" s="111" t="s">
        <v>904</v>
      </c>
      <c r="AI592" s="112">
        <v>3245</v>
      </c>
    </row>
    <row r="593" spans="34:35" ht="16.5" customHeight="1">
      <c r="AH593" s="111" t="s">
        <v>905</v>
      </c>
      <c r="AI593" s="112">
        <v>3245</v>
      </c>
    </row>
    <row r="594" spans="34:35" ht="16.5" customHeight="1">
      <c r="AH594" s="114" t="s">
        <v>906</v>
      </c>
      <c r="AI594" s="115">
        <v>1705</v>
      </c>
    </row>
    <row r="595" spans="34:35" ht="16.5" customHeight="1">
      <c r="AH595" s="114" t="s">
        <v>907</v>
      </c>
      <c r="AI595" s="115">
        <v>1705</v>
      </c>
    </row>
    <row r="596" spans="34:35" ht="16.5" customHeight="1">
      <c r="AH596" s="116" t="s">
        <v>908</v>
      </c>
      <c r="AI596" s="117">
        <v>1375</v>
      </c>
    </row>
    <row r="597" spans="34:35" ht="16.5" customHeight="1">
      <c r="AH597" s="118" t="s">
        <v>909</v>
      </c>
      <c r="AI597" s="119">
        <v>1045</v>
      </c>
    </row>
    <row r="598" spans="34:35" ht="16.5" customHeight="1">
      <c r="AH598" s="103" t="s">
        <v>1471</v>
      </c>
      <c r="AI598" s="104">
        <v>4895</v>
      </c>
    </row>
    <row r="599" spans="34:35" ht="16.5" customHeight="1">
      <c r="AH599" s="103" t="s">
        <v>1381</v>
      </c>
      <c r="AI599" s="104">
        <v>4895</v>
      </c>
    </row>
    <row r="600" spans="34:35" ht="16.5" customHeight="1">
      <c r="AH600" s="103" t="s">
        <v>910</v>
      </c>
      <c r="AI600" s="104">
        <v>4895</v>
      </c>
    </row>
    <row r="601" spans="34:35" ht="16.5" customHeight="1">
      <c r="AH601" s="103" t="s">
        <v>911</v>
      </c>
      <c r="AI601" s="104">
        <v>3795</v>
      </c>
    </row>
    <row r="602" spans="34:35" ht="16.5" customHeight="1">
      <c r="AH602" s="111" t="s">
        <v>912</v>
      </c>
      <c r="AI602" s="112">
        <v>3245</v>
      </c>
    </row>
    <row r="603" spans="34:35" ht="16.5" customHeight="1">
      <c r="AH603" s="111" t="s">
        <v>913</v>
      </c>
      <c r="AI603" s="112">
        <v>3245</v>
      </c>
    </row>
    <row r="604" spans="34:35" ht="16.5" customHeight="1">
      <c r="AH604" s="111" t="s">
        <v>914</v>
      </c>
      <c r="AI604" s="112">
        <v>3245</v>
      </c>
    </row>
    <row r="605" spans="34:35" ht="16.5" customHeight="1">
      <c r="AH605" s="114" t="s">
        <v>915</v>
      </c>
      <c r="AI605" s="115">
        <v>1705</v>
      </c>
    </row>
    <row r="606" spans="34:35" ht="16.5" customHeight="1">
      <c r="AH606" s="114" t="s">
        <v>916</v>
      </c>
      <c r="AI606" s="115">
        <v>1705</v>
      </c>
    </row>
    <row r="607" spans="34:35" ht="16.5" customHeight="1">
      <c r="AH607" s="116" t="s">
        <v>917</v>
      </c>
      <c r="AI607" s="117">
        <v>1375</v>
      </c>
    </row>
    <row r="608" spans="34:35" ht="16.5" customHeight="1">
      <c r="AH608" s="118" t="s">
        <v>918</v>
      </c>
      <c r="AI608" s="119">
        <v>1045</v>
      </c>
    </row>
    <row r="609" spans="34:35" ht="16.5" customHeight="1">
      <c r="AH609" s="103" t="s">
        <v>1472</v>
      </c>
      <c r="AI609" s="104">
        <v>4895</v>
      </c>
    </row>
    <row r="610" spans="34:35" ht="16.5" customHeight="1">
      <c r="AH610" s="103" t="s">
        <v>1382</v>
      </c>
      <c r="AI610" s="104">
        <v>4895</v>
      </c>
    </row>
    <row r="611" spans="34:35" ht="16.5" customHeight="1">
      <c r="AH611" s="103" t="s">
        <v>919</v>
      </c>
      <c r="AI611" s="104">
        <v>4895</v>
      </c>
    </row>
    <row r="612" spans="34:35" ht="16.5" customHeight="1">
      <c r="AH612" s="103" t="s">
        <v>920</v>
      </c>
      <c r="AI612" s="104">
        <v>3795</v>
      </c>
    </row>
    <row r="613" spans="34:35" ht="16.5" customHeight="1">
      <c r="AH613" s="111" t="s">
        <v>921</v>
      </c>
      <c r="AI613" s="112">
        <v>3245</v>
      </c>
    </row>
    <row r="614" spans="34:35" ht="16.5" customHeight="1">
      <c r="AH614" s="111" t="s">
        <v>922</v>
      </c>
      <c r="AI614" s="112">
        <v>3245</v>
      </c>
    </row>
    <row r="615" spans="34:35" ht="16.5" customHeight="1">
      <c r="AH615" s="111" t="s">
        <v>923</v>
      </c>
      <c r="AI615" s="112">
        <v>3245</v>
      </c>
    </row>
    <row r="616" spans="34:35" ht="16.5" customHeight="1">
      <c r="AH616" s="114" t="s">
        <v>924</v>
      </c>
      <c r="AI616" s="115">
        <v>1705</v>
      </c>
    </row>
    <row r="617" spans="34:35" ht="16.5" customHeight="1">
      <c r="AH617" s="114" t="s">
        <v>925</v>
      </c>
      <c r="AI617" s="115">
        <v>1705</v>
      </c>
    </row>
    <row r="618" spans="34:35" ht="16.5" customHeight="1">
      <c r="AH618" s="116" t="s">
        <v>926</v>
      </c>
      <c r="AI618" s="117">
        <v>1375</v>
      </c>
    </row>
    <row r="619" spans="34:35" ht="16.5" customHeight="1">
      <c r="AH619" s="118" t="s">
        <v>927</v>
      </c>
      <c r="AI619" s="119">
        <v>1045</v>
      </c>
    </row>
    <row r="620" spans="34:35" ht="16.5" customHeight="1">
      <c r="AH620" s="103" t="s">
        <v>1473</v>
      </c>
      <c r="AI620" s="104">
        <v>4895</v>
      </c>
    </row>
    <row r="621" spans="34:35" ht="16.5" customHeight="1">
      <c r="AH621" s="103" t="s">
        <v>1383</v>
      </c>
      <c r="AI621" s="104">
        <v>4895</v>
      </c>
    </row>
    <row r="622" spans="34:35" ht="16.5" customHeight="1">
      <c r="AH622" s="103" t="s">
        <v>928</v>
      </c>
      <c r="AI622" s="104">
        <v>4895</v>
      </c>
    </row>
    <row r="623" spans="34:35" ht="16.5" customHeight="1">
      <c r="AH623" s="103" t="s">
        <v>929</v>
      </c>
      <c r="AI623" s="104">
        <v>3795</v>
      </c>
    </row>
    <row r="624" spans="34:35" ht="16.5" customHeight="1">
      <c r="AH624" s="111" t="s">
        <v>930</v>
      </c>
      <c r="AI624" s="112">
        <v>3245</v>
      </c>
    </row>
    <row r="625" spans="34:35" ht="16.5" customHeight="1">
      <c r="AH625" s="111" t="s">
        <v>931</v>
      </c>
      <c r="AI625" s="112">
        <v>3245</v>
      </c>
    </row>
    <row r="626" spans="34:35" ht="16.5" customHeight="1">
      <c r="AH626" s="111" t="s">
        <v>932</v>
      </c>
      <c r="AI626" s="112">
        <v>3245</v>
      </c>
    </row>
    <row r="627" spans="34:35" ht="16.5" customHeight="1">
      <c r="AH627" s="114" t="s">
        <v>933</v>
      </c>
      <c r="AI627" s="115">
        <v>1705</v>
      </c>
    </row>
    <row r="628" spans="34:35" ht="16.5" customHeight="1">
      <c r="AH628" s="114" t="s">
        <v>934</v>
      </c>
      <c r="AI628" s="115">
        <v>1705</v>
      </c>
    </row>
    <row r="629" spans="34:35" ht="16.5" customHeight="1">
      <c r="AH629" s="116" t="s">
        <v>935</v>
      </c>
      <c r="AI629" s="117">
        <v>1375</v>
      </c>
    </row>
    <row r="630" spans="34:35" ht="16.5" customHeight="1">
      <c r="AH630" s="118" t="s">
        <v>936</v>
      </c>
      <c r="AI630" s="119">
        <v>1045</v>
      </c>
    </row>
    <row r="631" spans="34:35" ht="16.5" customHeight="1">
      <c r="AH631" s="103" t="s">
        <v>1474</v>
      </c>
      <c r="AI631" s="104">
        <v>4895</v>
      </c>
    </row>
    <row r="632" spans="34:35" ht="16.5" customHeight="1">
      <c r="AH632" s="103" t="s">
        <v>1384</v>
      </c>
      <c r="AI632" s="104">
        <v>4895</v>
      </c>
    </row>
    <row r="633" spans="34:35" ht="16.5" customHeight="1">
      <c r="AH633" s="103" t="s">
        <v>937</v>
      </c>
      <c r="AI633" s="104">
        <v>4895</v>
      </c>
    </row>
    <row r="634" spans="34:35" ht="16.5" customHeight="1">
      <c r="AH634" s="103" t="s">
        <v>938</v>
      </c>
      <c r="AI634" s="104">
        <v>3795</v>
      </c>
    </row>
    <row r="635" spans="34:35" ht="16.5" customHeight="1">
      <c r="AH635" s="111" t="s">
        <v>939</v>
      </c>
      <c r="AI635" s="112">
        <v>3245</v>
      </c>
    </row>
    <row r="636" spans="34:35" ht="16.5" customHeight="1">
      <c r="AH636" s="111" t="s">
        <v>940</v>
      </c>
      <c r="AI636" s="112">
        <v>3245</v>
      </c>
    </row>
    <row r="637" spans="34:35" ht="16.5" customHeight="1">
      <c r="AH637" s="111" t="s">
        <v>941</v>
      </c>
      <c r="AI637" s="112">
        <v>3245</v>
      </c>
    </row>
    <row r="638" spans="34:35" ht="16.5" customHeight="1">
      <c r="AH638" s="114" t="s">
        <v>942</v>
      </c>
      <c r="AI638" s="115">
        <v>1705</v>
      </c>
    </row>
    <row r="639" spans="34:35" ht="16.5" customHeight="1">
      <c r="AH639" s="114" t="s">
        <v>943</v>
      </c>
      <c r="AI639" s="115">
        <v>1705</v>
      </c>
    </row>
    <row r="640" spans="34:35" ht="16.5" customHeight="1">
      <c r="AH640" s="116" t="s">
        <v>944</v>
      </c>
      <c r="AI640" s="117">
        <v>1375</v>
      </c>
    </row>
    <row r="641" spans="34:35" ht="16.5" customHeight="1">
      <c r="AH641" s="118" t="s">
        <v>945</v>
      </c>
      <c r="AI641" s="119">
        <v>1045</v>
      </c>
    </row>
    <row r="642" spans="34:35" ht="16.5" customHeight="1">
      <c r="AH642" s="103" t="s">
        <v>1475</v>
      </c>
      <c r="AI642" s="104">
        <v>4895</v>
      </c>
    </row>
    <row r="643" spans="34:35" ht="16.5" customHeight="1">
      <c r="AH643" s="103" t="s">
        <v>1385</v>
      </c>
      <c r="AI643" s="104">
        <v>4895</v>
      </c>
    </row>
    <row r="644" spans="34:35" ht="16.5" customHeight="1">
      <c r="AH644" s="103" t="s">
        <v>838</v>
      </c>
      <c r="AI644" s="104">
        <v>4895</v>
      </c>
    </row>
    <row r="645" spans="34:35" ht="16.5" customHeight="1">
      <c r="AH645" s="103" t="s">
        <v>839</v>
      </c>
      <c r="AI645" s="104">
        <v>3795</v>
      </c>
    </row>
    <row r="646" spans="34:35" ht="16.5" customHeight="1">
      <c r="AH646" s="111" t="s">
        <v>840</v>
      </c>
      <c r="AI646" s="112">
        <v>3245</v>
      </c>
    </row>
    <row r="647" spans="34:35" ht="16.5" customHeight="1">
      <c r="AH647" s="111" t="s">
        <v>841</v>
      </c>
      <c r="AI647" s="112">
        <v>3245</v>
      </c>
    </row>
    <row r="648" spans="34:35" ht="16.5" customHeight="1">
      <c r="AH648" s="111" t="s">
        <v>842</v>
      </c>
      <c r="AI648" s="112">
        <v>3245</v>
      </c>
    </row>
    <row r="649" spans="34:35" ht="16.5" customHeight="1">
      <c r="AH649" s="114" t="s">
        <v>843</v>
      </c>
      <c r="AI649" s="115">
        <v>1705</v>
      </c>
    </row>
    <row r="650" spans="34:35" ht="16.5" customHeight="1">
      <c r="AH650" s="114" t="s">
        <v>844</v>
      </c>
      <c r="AI650" s="115">
        <v>1705</v>
      </c>
    </row>
    <row r="651" spans="34:35" ht="16.5" customHeight="1">
      <c r="AH651" s="116" t="s">
        <v>845</v>
      </c>
      <c r="AI651" s="117">
        <v>1375</v>
      </c>
    </row>
    <row r="652" spans="34:35" ht="16.5" customHeight="1">
      <c r="AH652" s="118" t="s">
        <v>846</v>
      </c>
      <c r="AI652" s="119">
        <v>1045</v>
      </c>
    </row>
    <row r="653" spans="34:35" ht="16.5" customHeight="1">
      <c r="AH653" s="103" t="s">
        <v>1476</v>
      </c>
      <c r="AI653" s="104">
        <v>4895</v>
      </c>
    </row>
    <row r="654" spans="34:35" ht="16.5" customHeight="1">
      <c r="AH654" s="103" t="s">
        <v>1386</v>
      </c>
      <c r="AI654" s="104">
        <v>4895</v>
      </c>
    </row>
    <row r="655" spans="34:35" ht="16.5" customHeight="1">
      <c r="AH655" s="103" t="s">
        <v>946</v>
      </c>
      <c r="AI655" s="104">
        <v>4895</v>
      </c>
    </row>
    <row r="656" spans="34:35" ht="16.5" customHeight="1">
      <c r="AH656" s="103" t="s">
        <v>947</v>
      </c>
      <c r="AI656" s="104">
        <v>3795</v>
      </c>
    </row>
    <row r="657" spans="34:35" ht="16.5" customHeight="1">
      <c r="AH657" s="111" t="s">
        <v>948</v>
      </c>
      <c r="AI657" s="112">
        <v>3245</v>
      </c>
    </row>
    <row r="658" spans="34:35" ht="16.5" customHeight="1">
      <c r="AH658" s="111" t="s">
        <v>949</v>
      </c>
      <c r="AI658" s="112">
        <v>3245</v>
      </c>
    </row>
    <row r="659" spans="34:35" ht="16.5" customHeight="1">
      <c r="AH659" s="111" t="s">
        <v>950</v>
      </c>
      <c r="AI659" s="112">
        <v>3245</v>
      </c>
    </row>
    <row r="660" spans="34:35" ht="16.5" customHeight="1">
      <c r="AH660" s="114" t="s">
        <v>951</v>
      </c>
      <c r="AI660" s="115">
        <v>1705</v>
      </c>
    </row>
    <row r="661" spans="34:35" ht="16.5" customHeight="1">
      <c r="AH661" s="114" t="s">
        <v>952</v>
      </c>
      <c r="AI661" s="115">
        <v>1705</v>
      </c>
    </row>
    <row r="662" spans="34:35" ht="16.5" customHeight="1">
      <c r="AH662" s="116" t="s">
        <v>953</v>
      </c>
      <c r="AI662" s="117">
        <v>1375</v>
      </c>
    </row>
    <row r="663" spans="34:35" ht="16.5" customHeight="1">
      <c r="AH663" s="118" t="s">
        <v>954</v>
      </c>
      <c r="AI663" s="119">
        <v>1045</v>
      </c>
    </row>
    <row r="664" spans="34:35" ht="16.5" customHeight="1">
      <c r="AH664" s="103" t="s">
        <v>1477</v>
      </c>
      <c r="AI664" s="104">
        <v>6380</v>
      </c>
    </row>
    <row r="665" spans="34:35" ht="16.5" customHeight="1">
      <c r="AH665" s="103" t="s">
        <v>1387</v>
      </c>
      <c r="AI665" s="104">
        <v>6380</v>
      </c>
    </row>
    <row r="666" spans="34:35" ht="16.5" customHeight="1">
      <c r="AH666" s="103" t="s">
        <v>955</v>
      </c>
      <c r="AI666" s="104">
        <v>6380</v>
      </c>
    </row>
    <row r="667" spans="34:35" ht="16.5" customHeight="1">
      <c r="AH667" s="103" t="s">
        <v>956</v>
      </c>
      <c r="AI667" s="104">
        <v>4895</v>
      </c>
    </row>
    <row r="668" spans="34:35" ht="16.5" customHeight="1">
      <c r="AH668" s="111" t="s">
        <v>957</v>
      </c>
      <c r="AI668" s="112">
        <v>4180</v>
      </c>
    </row>
    <row r="669" spans="34:35" ht="16.5" customHeight="1">
      <c r="AH669" s="111" t="s">
        <v>958</v>
      </c>
      <c r="AI669" s="112">
        <v>4180</v>
      </c>
    </row>
    <row r="670" spans="34:35" ht="16.5" customHeight="1">
      <c r="AH670" s="111" t="s">
        <v>959</v>
      </c>
      <c r="AI670" s="112">
        <v>4180</v>
      </c>
    </row>
    <row r="671" spans="34:35" ht="16.5" customHeight="1">
      <c r="AH671" s="114" t="s">
        <v>960</v>
      </c>
      <c r="AI671" s="115">
        <v>1705</v>
      </c>
    </row>
    <row r="672" spans="34:35" ht="16.5" customHeight="1">
      <c r="AH672" s="114" t="s">
        <v>961</v>
      </c>
      <c r="AI672" s="115">
        <v>1705</v>
      </c>
    </row>
    <row r="673" spans="34:35" ht="16.5" customHeight="1">
      <c r="AH673" s="116" t="s">
        <v>962</v>
      </c>
      <c r="AI673" s="117">
        <v>1320</v>
      </c>
    </row>
    <row r="674" spans="34:35" ht="16.5" customHeight="1">
      <c r="AH674" s="118" t="s">
        <v>963</v>
      </c>
      <c r="AI674" s="119">
        <v>1045</v>
      </c>
    </row>
    <row r="675" spans="34:35" ht="16.5" customHeight="1">
      <c r="AH675" s="103" t="s">
        <v>1478</v>
      </c>
      <c r="AI675" s="104">
        <v>6380</v>
      </c>
    </row>
    <row r="676" spans="34:35" ht="16.5" customHeight="1">
      <c r="AH676" s="103" t="s">
        <v>1388</v>
      </c>
      <c r="AI676" s="104">
        <v>6380</v>
      </c>
    </row>
    <row r="677" spans="34:35" ht="16.5" customHeight="1">
      <c r="AH677" s="103" t="s">
        <v>964</v>
      </c>
      <c r="AI677" s="104">
        <v>6380</v>
      </c>
    </row>
    <row r="678" spans="34:35" ht="16.5" customHeight="1">
      <c r="AH678" s="103" t="s">
        <v>965</v>
      </c>
      <c r="AI678" s="104">
        <v>4895</v>
      </c>
    </row>
    <row r="679" spans="34:35" ht="16.5" customHeight="1">
      <c r="AH679" s="111" t="s">
        <v>966</v>
      </c>
      <c r="AI679" s="112">
        <v>4180</v>
      </c>
    </row>
    <row r="680" spans="34:35" ht="16.5" customHeight="1">
      <c r="AH680" s="111" t="s">
        <v>967</v>
      </c>
      <c r="AI680" s="112">
        <v>4180</v>
      </c>
    </row>
    <row r="681" spans="34:35" ht="16.5" customHeight="1">
      <c r="AH681" s="111" t="s">
        <v>968</v>
      </c>
      <c r="AI681" s="112">
        <v>4180</v>
      </c>
    </row>
    <row r="682" spans="34:35" ht="16.5" customHeight="1">
      <c r="AH682" s="114" t="s">
        <v>969</v>
      </c>
      <c r="AI682" s="115">
        <v>1705</v>
      </c>
    </row>
    <row r="683" spans="34:35" ht="16.5" customHeight="1">
      <c r="AH683" s="114" t="s">
        <v>970</v>
      </c>
      <c r="AI683" s="115">
        <v>1705</v>
      </c>
    </row>
    <row r="684" spans="34:35" ht="16.5" customHeight="1">
      <c r="AH684" s="116" t="s">
        <v>971</v>
      </c>
      <c r="AI684" s="117">
        <v>1320</v>
      </c>
    </row>
    <row r="685" spans="34:35" ht="16.5" customHeight="1">
      <c r="AH685" s="118" t="s">
        <v>972</v>
      </c>
      <c r="AI685" s="119">
        <v>1045</v>
      </c>
    </row>
    <row r="686" spans="34:35" ht="16.5" customHeight="1">
      <c r="AH686" s="103" t="s">
        <v>1479</v>
      </c>
      <c r="AI686" s="104">
        <v>6380</v>
      </c>
    </row>
    <row r="687" spans="34:35" ht="16.5" customHeight="1">
      <c r="AH687" s="103" t="s">
        <v>1389</v>
      </c>
      <c r="AI687" s="104">
        <v>6380</v>
      </c>
    </row>
    <row r="688" spans="34:35" ht="16.5" customHeight="1">
      <c r="AH688" s="103" t="s">
        <v>973</v>
      </c>
      <c r="AI688" s="104">
        <v>6380</v>
      </c>
    </row>
    <row r="689" spans="34:35" ht="16.5" customHeight="1">
      <c r="AH689" s="103" t="s">
        <v>974</v>
      </c>
      <c r="AI689" s="104">
        <v>4895</v>
      </c>
    </row>
    <row r="690" spans="34:35" ht="16.5" customHeight="1">
      <c r="AH690" s="111" t="s">
        <v>975</v>
      </c>
      <c r="AI690" s="112">
        <v>4180</v>
      </c>
    </row>
    <row r="691" spans="34:35" ht="16.5" customHeight="1">
      <c r="AH691" s="111" t="s">
        <v>976</v>
      </c>
      <c r="AI691" s="112">
        <v>4180</v>
      </c>
    </row>
    <row r="692" spans="34:35" ht="16.5" customHeight="1">
      <c r="AH692" s="111" t="s">
        <v>977</v>
      </c>
      <c r="AI692" s="112">
        <v>4180</v>
      </c>
    </row>
    <row r="693" spans="34:35" ht="16.5" customHeight="1">
      <c r="AH693" s="114" t="s">
        <v>978</v>
      </c>
      <c r="AI693" s="115">
        <v>1705</v>
      </c>
    </row>
    <row r="694" spans="34:35" ht="16.5" customHeight="1">
      <c r="AH694" s="114" t="s">
        <v>979</v>
      </c>
      <c r="AI694" s="115">
        <v>1705</v>
      </c>
    </row>
    <row r="695" spans="34:35" ht="16.5" customHeight="1">
      <c r="AH695" s="116" t="s">
        <v>980</v>
      </c>
      <c r="AI695" s="117">
        <v>1320</v>
      </c>
    </row>
    <row r="696" spans="34:35" ht="16.5" customHeight="1">
      <c r="AH696" s="118" t="s">
        <v>981</v>
      </c>
      <c r="AI696" s="119">
        <v>1045</v>
      </c>
    </row>
    <row r="697" spans="34:35" ht="16.5" customHeight="1">
      <c r="AH697" s="103" t="s">
        <v>1480</v>
      </c>
      <c r="AI697" s="104">
        <v>6380</v>
      </c>
    </row>
    <row r="698" spans="34:35" ht="16.5" customHeight="1">
      <c r="AH698" s="103" t="s">
        <v>1390</v>
      </c>
      <c r="AI698" s="104">
        <v>6380</v>
      </c>
    </row>
    <row r="699" spans="34:35" ht="16.5" customHeight="1">
      <c r="AH699" s="103" t="s">
        <v>982</v>
      </c>
      <c r="AI699" s="104">
        <v>6380</v>
      </c>
    </row>
    <row r="700" spans="34:35" ht="16.5" customHeight="1">
      <c r="AH700" s="103" t="s">
        <v>983</v>
      </c>
      <c r="AI700" s="104">
        <v>4895</v>
      </c>
    </row>
    <row r="701" spans="34:35" ht="16.5" customHeight="1">
      <c r="AH701" s="111" t="s">
        <v>984</v>
      </c>
      <c r="AI701" s="112">
        <v>4180</v>
      </c>
    </row>
    <row r="702" spans="34:35" ht="16.5" customHeight="1">
      <c r="AH702" s="111" t="s">
        <v>985</v>
      </c>
      <c r="AI702" s="112">
        <v>4180</v>
      </c>
    </row>
    <row r="703" spans="34:35" ht="16.5" customHeight="1">
      <c r="AH703" s="111" t="s">
        <v>986</v>
      </c>
      <c r="AI703" s="112">
        <v>4180</v>
      </c>
    </row>
    <row r="704" spans="34:35" ht="16.5" customHeight="1">
      <c r="AH704" s="114" t="s">
        <v>987</v>
      </c>
      <c r="AI704" s="115">
        <v>1705</v>
      </c>
    </row>
    <row r="705" spans="34:35" ht="16.5" customHeight="1">
      <c r="AH705" s="114" t="s">
        <v>988</v>
      </c>
      <c r="AI705" s="115">
        <v>1705</v>
      </c>
    </row>
    <row r="706" spans="34:35" ht="16.5" customHeight="1">
      <c r="AH706" s="116" t="s">
        <v>989</v>
      </c>
      <c r="AI706" s="117">
        <v>1320</v>
      </c>
    </row>
    <row r="707" spans="34:35" ht="16.5" customHeight="1">
      <c r="AH707" s="118" t="s">
        <v>990</v>
      </c>
      <c r="AI707" s="119">
        <v>1045</v>
      </c>
    </row>
    <row r="708" spans="34:35" ht="16.5" customHeight="1">
      <c r="AH708" s="103" t="s">
        <v>1481</v>
      </c>
      <c r="AI708" s="104">
        <v>6380</v>
      </c>
    </row>
    <row r="709" spans="34:35" ht="16.5" customHeight="1">
      <c r="AH709" s="103" t="s">
        <v>1391</v>
      </c>
      <c r="AI709" s="104">
        <v>6380</v>
      </c>
    </row>
    <row r="710" spans="34:35" ht="16.5" customHeight="1">
      <c r="AH710" s="103" t="s">
        <v>991</v>
      </c>
      <c r="AI710" s="104">
        <v>6380</v>
      </c>
    </row>
    <row r="711" spans="34:35" ht="16.5" customHeight="1">
      <c r="AH711" s="103" t="s">
        <v>992</v>
      </c>
      <c r="AI711" s="104">
        <v>4895</v>
      </c>
    </row>
    <row r="712" spans="34:35" ht="16.5" customHeight="1">
      <c r="AH712" s="111" t="s">
        <v>993</v>
      </c>
      <c r="AI712" s="112">
        <v>4180</v>
      </c>
    </row>
    <row r="713" spans="34:35" ht="16.5" customHeight="1">
      <c r="AH713" s="111" t="s">
        <v>994</v>
      </c>
      <c r="AI713" s="112">
        <v>4180</v>
      </c>
    </row>
    <row r="714" spans="34:35" ht="16.5" customHeight="1">
      <c r="AH714" s="111" t="s">
        <v>995</v>
      </c>
      <c r="AI714" s="112">
        <v>4180</v>
      </c>
    </row>
    <row r="715" spans="34:35" ht="16.5" customHeight="1">
      <c r="AH715" s="114" t="s">
        <v>996</v>
      </c>
      <c r="AI715" s="115">
        <v>1705</v>
      </c>
    </row>
    <row r="716" spans="34:35" ht="16.5" customHeight="1">
      <c r="AH716" s="114" t="s">
        <v>997</v>
      </c>
      <c r="AI716" s="115">
        <v>1705</v>
      </c>
    </row>
    <row r="717" spans="34:35" ht="16.5" customHeight="1">
      <c r="AH717" s="116" t="s">
        <v>998</v>
      </c>
      <c r="AI717" s="117">
        <v>1320</v>
      </c>
    </row>
    <row r="718" spans="34:35" ht="16.5" customHeight="1">
      <c r="AH718" s="118" t="s">
        <v>999</v>
      </c>
      <c r="AI718" s="119">
        <v>1045</v>
      </c>
    </row>
    <row r="719" spans="34:35" ht="16.5" customHeight="1">
      <c r="AH719" s="103" t="s">
        <v>1482</v>
      </c>
      <c r="AI719" s="104">
        <v>6380</v>
      </c>
    </row>
    <row r="720" spans="34:35" ht="16.5" customHeight="1">
      <c r="AH720" s="103" t="s">
        <v>1392</v>
      </c>
      <c r="AI720" s="104">
        <v>6380</v>
      </c>
    </row>
    <row r="721" spans="34:35" ht="16.5" customHeight="1">
      <c r="AH721" s="103" t="s">
        <v>1000</v>
      </c>
      <c r="AI721" s="104">
        <v>6380</v>
      </c>
    </row>
    <row r="722" spans="34:35" ht="16.5" customHeight="1">
      <c r="AH722" s="103" t="s">
        <v>1001</v>
      </c>
      <c r="AI722" s="104">
        <v>4895</v>
      </c>
    </row>
    <row r="723" spans="34:35" ht="16.5" customHeight="1">
      <c r="AH723" s="111" t="s">
        <v>1002</v>
      </c>
      <c r="AI723" s="112">
        <v>4180</v>
      </c>
    </row>
    <row r="724" spans="34:35" ht="16.5" customHeight="1">
      <c r="AH724" s="111" t="s">
        <v>1003</v>
      </c>
      <c r="AI724" s="112">
        <v>4180</v>
      </c>
    </row>
    <row r="725" spans="34:35" ht="16.5" customHeight="1">
      <c r="AH725" s="111" t="s">
        <v>1004</v>
      </c>
      <c r="AI725" s="112">
        <v>4180</v>
      </c>
    </row>
    <row r="726" spans="34:35" ht="16.5" customHeight="1">
      <c r="AH726" s="114" t="s">
        <v>1005</v>
      </c>
      <c r="AI726" s="115">
        <v>1705</v>
      </c>
    </row>
    <row r="727" spans="34:35" ht="16.5" customHeight="1">
      <c r="AH727" s="114" t="s">
        <v>1006</v>
      </c>
      <c r="AI727" s="115">
        <v>1705</v>
      </c>
    </row>
    <row r="728" spans="34:35" ht="16.5" customHeight="1">
      <c r="AH728" s="116" t="s">
        <v>1007</v>
      </c>
      <c r="AI728" s="117">
        <v>1320</v>
      </c>
    </row>
    <row r="729" spans="34:35" ht="16.5" customHeight="1">
      <c r="AH729" s="118" t="s">
        <v>1008</v>
      </c>
      <c r="AI729" s="119">
        <v>1045</v>
      </c>
    </row>
    <row r="730" spans="34:35" ht="16.5" customHeight="1">
      <c r="AH730" s="103" t="s">
        <v>1483</v>
      </c>
      <c r="AI730" s="104">
        <v>6380</v>
      </c>
    </row>
    <row r="731" spans="34:35" ht="16.5" customHeight="1">
      <c r="AH731" s="103" t="s">
        <v>1393</v>
      </c>
      <c r="AI731" s="104">
        <v>6380</v>
      </c>
    </row>
    <row r="732" spans="34:35" ht="16.5" customHeight="1">
      <c r="AH732" s="103" t="s">
        <v>1009</v>
      </c>
      <c r="AI732" s="104">
        <v>6380</v>
      </c>
    </row>
    <row r="733" spans="34:35" ht="16.5" customHeight="1">
      <c r="AH733" s="103" t="s">
        <v>1010</v>
      </c>
      <c r="AI733" s="104">
        <v>4895</v>
      </c>
    </row>
    <row r="734" spans="34:35" ht="16.5" customHeight="1">
      <c r="AH734" s="111" t="s">
        <v>1011</v>
      </c>
      <c r="AI734" s="112">
        <v>4180</v>
      </c>
    </row>
    <row r="735" spans="34:35" ht="16.5" customHeight="1">
      <c r="AH735" s="111" t="s">
        <v>1012</v>
      </c>
      <c r="AI735" s="112">
        <v>4180</v>
      </c>
    </row>
    <row r="736" spans="34:35" ht="16.5" customHeight="1">
      <c r="AH736" s="111" t="s">
        <v>1013</v>
      </c>
      <c r="AI736" s="112">
        <v>4180</v>
      </c>
    </row>
    <row r="737" spans="34:35" ht="16.5" customHeight="1">
      <c r="AH737" s="114" t="s">
        <v>1014</v>
      </c>
      <c r="AI737" s="115">
        <v>1705</v>
      </c>
    </row>
    <row r="738" spans="34:35" ht="16.5" customHeight="1">
      <c r="AH738" s="114" t="s">
        <v>1015</v>
      </c>
      <c r="AI738" s="115">
        <v>1705</v>
      </c>
    </row>
    <row r="739" spans="34:35" ht="16.5" customHeight="1">
      <c r="AH739" s="116" t="s">
        <v>1016</v>
      </c>
      <c r="AI739" s="117">
        <v>1320</v>
      </c>
    </row>
    <row r="740" spans="34:35" ht="16.5" customHeight="1">
      <c r="AH740" s="118" t="s">
        <v>1017</v>
      </c>
      <c r="AI740" s="119">
        <v>1045</v>
      </c>
    </row>
    <row r="741" spans="34:35" ht="16.5" customHeight="1">
      <c r="AH741" s="103" t="s">
        <v>1484</v>
      </c>
      <c r="AI741" s="104">
        <v>6380</v>
      </c>
    </row>
    <row r="742" spans="34:35" ht="16.5" customHeight="1">
      <c r="AH742" s="103" t="s">
        <v>1394</v>
      </c>
      <c r="AI742" s="104">
        <v>6380</v>
      </c>
    </row>
    <row r="743" spans="34:35" ht="16.5" customHeight="1">
      <c r="AH743" s="103" t="s">
        <v>1018</v>
      </c>
      <c r="AI743" s="104">
        <v>6380</v>
      </c>
    </row>
    <row r="744" spans="34:35" ht="16.5" customHeight="1">
      <c r="AH744" s="103" t="s">
        <v>1019</v>
      </c>
      <c r="AI744" s="104">
        <v>4895</v>
      </c>
    </row>
    <row r="745" spans="34:35" ht="16.5" customHeight="1">
      <c r="AH745" s="111" t="s">
        <v>1020</v>
      </c>
      <c r="AI745" s="112">
        <v>4180</v>
      </c>
    </row>
    <row r="746" spans="34:35" ht="16.5" customHeight="1">
      <c r="AH746" s="111" t="s">
        <v>1021</v>
      </c>
      <c r="AI746" s="112">
        <v>4180</v>
      </c>
    </row>
    <row r="747" spans="34:35" ht="16.5" customHeight="1">
      <c r="AH747" s="111" t="s">
        <v>1022</v>
      </c>
      <c r="AI747" s="112">
        <v>4180</v>
      </c>
    </row>
    <row r="748" spans="34:35" ht="16.5" customHeight="1">
      <c r="AH748" s="114" t="s">
        <v>1023</v>
      </c>
      <c r="AI748" s="115">
        <v>1705</v>
      </c>
    </row>
    <row r="749" spans="34:35" ht="16.5" customHeight="1">
      <c r="AH749" s="114" t="s">
        <v>1024</v>
      </c>
      <c r="AI749" s="115">
        <v>1705</v>
      </c>
    </row>
    <row r="750" spans="34:35" ht="16.5" customHeight="1">
      <c r="AH750" s="116" t="s">
        <v>1025</v>
      </c>
      <c r="AI750" s="117">
        <v>1320</v>
      </c>
    </row>
    <row r="751" spans="34:35" ht="16.5" customHeight="1">
      <c r="AH751" s="118" t="s">
        <v>1026</v>
      </c>
      <c r="AI751" s="119">
        <v>1045</v>
      </c>
    </row>
    <row r="752" spans="34:35" ht="16.5" customHeight="1">
      <c r="AH752" s="103" t="s">
        <v>1485</v>
      </c>
      <c r="AI752" s="104">
        <v>6380</v>
      </c>
    </row>
    <row r="753" spans="34:35" ht="16.5" customHeight="1">
      <c r="AH753" s="103" t="s">
        <v>1395</v>
      </c>
      <c r="AI753" s="104">
        <v>6380</v>
      </c>
    </row>
    <row r="754" spans="34:35" ht="16.5" customHeight="1">
      <c r="AH754" s="103" t="s">
        <v>1027</v>
      </c>
      <c r="AI754" s="104">
        <v>6380</v>
      </c>
    </row>
    <row r="755" spans="34:35" ht="16.5" customHeight="1">
      <c r="AH755" s="103" t="s">
        <v>1028</v>
      </c>
      <c r="AI755" s="104">
        <v>4895</v>
      </c>
    </row>
    <row r="756" spans="34:35" ht="16.5" customHeight="1">
      <c r="AH756" s="111" t="s">
        <v>1029</v>
      </c>
      <c r="AI756" s="112">
        <v>4180</v>
      </c>
    </row>
    <row r="757" spans="34:35" ht="16.5" customHeight="1">
      <c r="AH757" s="111" t="s">
        <v>1030</v>
      </c>
      <c r="AI757" s="112">
        <v>4180</v>
      </c>
    </row>
    <row r="758" spans="34:35" ht="16.5" customHeight="1">
      <c r="AH758" s="111" t="s">
        <v>1031</v>
      </c>
      <c r="AI758" s="112">
        <v>4180</v>
      </c>
    </row>
    <row r="759" spans="34:35" ht="16.5" customHeight="1">
      <c r="AH759" s="114" t="s">
        <v>1032</v>
      </c>
      <c r="AI759" s="115">
        <v>1705</v>
      </c>
    </row>
    <row r="760" spans="34:35" ht="16.5" customHeight="1">
      <c r="AH760" s="114" t="s">
        <v>1033</v>
      </c>
      <c r="AI760" s="115">
        <v>1705</v>
      </c>
    </row>
    <row r="761" spans="34:35" ht="16.5" customHeight="1">
      <c r="AH761" s="116" t="s">
        <v>1034</v>
      </c>
      <c r="AI761" s="117">
        <v>1320</v>
      </c>
    </row>
    <row r="762" spans="34:35" ht="16.5" customHeight="1">
      <c r="AH762" s="118" t="s">
        <v>1035</v>
      </c>
      <c r="AI762" s="119">
        <v>1045</v>
      </c>
    </row>
    <row r="763" spans="34:35" ht="16.5" customHeight="1">
      <c r="AH763" s="103" t="s">
        <v>1486</v>
      </c>
      <c r="AI763" s="104">
        <v>6380</v>
      </c>
    </row>
    <row r="764" spans="34:35" ht="16.5" customHeight="1">
      <c r="AH764" s="103" t="s">
        <v>1396</v>
      </c>
      <c r="AI764" s="104">
        <v>6380</v>
      </c>
    </row>
    <row r="765" spans="34:35" ht="16.5" customHeight="1">
      <c r="AH765" s="103" t="s">
        <v>1036</v>
      </c>
      <c r="AI765" s="104">
        <v>6380</v>
      </c>
    </row>
    <row r="766" spans="34:35" ht="16.5" customHeight="1">
      <c r="AH766" s="103" t="s">
        <v>1037</v>
      </c>
      <c r="AI766" s="104">
        <v>4895</v>
      </c>
    </row>
    <row r="767" spans="34:35" ht="16.5" customHeight="1">
      <c r="AH767" s="111" t="s">
        <v>1038</v>
      </c>
      <c r="AI767" s="112">
        <v>4180</v>
      </c>
    </row>
    <row r="768" spans="34:35" ht="16.5" customHeight="1">
      <c r="AH768" s="111" t="s">
        <v>1039</v>
      </c>
      <c r="AI768" s="112">
        <v>4180</v>
      </c>
    </row>
    <row r="769" spans="34:35" ht="16.5" customHeight="1">
      <c r="AH769" s="111" t="s">
        <v>1040</v>
      </c>
      <c r="AI769" s="112">
        <v>4180</v>
      </c>
    </row>
    <row r="770" spans="34:35" ht="16.5" customHeight="1">
      <c r="AH770" s="114" t="s">
        <v>1041</v>
      </c>
      <c r="AI770" s="115">
        <v>1705</v>
      </c>
    </row>
    <row r="771" spans="34:35" ht="16.5" customHeight="1">
      <c r="AH771" s="114" t="s">
        <v>1042</v>
      </c>
      <c r="AI771" s="115">
        <v>1705</v>
      </c>
    </row>
    <row r="772" spans="34:35" ht="16.5" customHeight="1">
      <c r="AH772" s="116" t="s">
        <v>1043</v>
      </c>
      <c r="AI772" s="117">
        <v>1320</v>
      </c>
    </row>
    <row r="773" spans="34:35" ht="16.5" customHeight="1">
      <c r="AH773" s="118" t="s">
        <v>1044</v>
      </c>
      <c r="AI773" s="119">
        <v>1045</v>
      </c>
    </row>
    <row r="774" spans="34:35" ht="16.5" customHeight="1">
      <c r="AH774" s="103" t="s">
        <v>1487</v>
      </c>
      <c r="AI774" s="104">
        <v>6380</v>
      </c>
    </row>
    <row r="775" spans="34:35" ht="16.5" customHeight="1">
      <c r="AH775" s="103" t="s">
        <v>1397</v>
      </c>
      <c r="AI775" s="104">
        <v>6380</v>
      </c>
    </row>
    <row r="776" spans="34:35" ht="16.5" customHeight="1">
      <c r="AH776" s="103" t="s">
        <v>1045</v>
      </c>
      <c r="AI776" s="104">
        <v>6380</v>
      </c>
    </row>
    <row r="777" spans="34:35" ht="16.5" customHeight="1">
      <c r="AH777" s="103" t="s">
        <v>1046</v>
      </c>
      <c r="AI777" s="104">
        <v>5005</v>
      </c>
    </row>
    <row r="778" spans="34:35" ht="16.5" customHeight="1">
      <c r="AH778" s="111" t="s">
        <v>1047</v>
      </c>
      <c r="AI778" s="112">
        <v>4180</v>
      </c>
    </row>
    <row r="779" spans="34:35" ht="16.5" customHeight="1">
      <c r="AH779" s="111" t="s">
        <v>1048</v>
      </c>
      <c r="AI779" s="112">
        <v>4180</v>
      </c>
    </row>
    <row r="780" spans="34:35" ht="16.5" customHeight="1">
      <c r="AH780" s="111" t="s">
        <v>1049</v>
      </c>
      <c r="AI780" s="112">
        <v>4180</v>
      </c>
    </row>
    <row r="781" spans="34:35" ht="16.5" customHeight="1">
      <c r="AH781" s="114" t="s">
        <v>1050</v>
      </c>
      <c r="AI781" s="115">
        <v>1760</v>
      </c>
    </row>
    <row r="782" spans="34:35" ht="16.5" customHeight="1">
      <c r="AH782" s="114" t="s">
        <v>1051</v>
      </c>
      <c r="AI782" s="115">
        <v>1760</v>
      </c>
    </row>
    <row r="783" spans="34:35" ht="16.5" customHeight="1">
      <c r="AH783" s="116" t="s">
        <v>1052</v>
      </c>
      <c r="AI783" s="117">
        <v>1430</v>
      </c>
    </row>
    <row r="784" spans="34:35" ht="16.5" customHeight="1">
      <c r="AH784" s="118" t="s">
        <v>1053</v>
      </c>
      <c r="AI784" s="119">
        <v>1100</v>
      </c>
    </row>
    <row r="785" spans="34:35" ht="16.5" customHeight="1">
      <c r="AH785" s="103" t="s">
        <v>1488</v>
      </c>
      <c r="AI785" s="104">
        <v>6380</v>
      </c>
    </row>
    <row r="786" spans="34:35" ht="16.5" customHeight="1">
      <c r="AH786" s="103" t="s">
        <v>1398</v>
      </c>
      <c r="AI786" s="104">
        <v>6380</v>
      </c>
    </row>
    <row r="787" spans="34:35" ht="16.5" customHeight="1">
      <c r="AH787" s="103" t="s">
        <v>1225</v>
      </c>
      <c r="AI787" s="104">
        <v>6380</v>
      </c>
    </row>
    <row r="788" spans="34:35" ht="16.5" customHeight="1">
      <c r="AH788" s="103" t="s">
        <v>1226</v>
      </c>
      <c r="AI788" s="104">
        <v>5005</v>
      </c>
    </row>
    <row r="789" spans="34:35" ht="16.5" customHeight="1">
      <c r="AH789" s="111" t="s">
        <v>1227</v>
      </c>
      <c r="AI789" s="112">
        <v>4180</v>
      </c>
    </row>
    <row r="790" spans="34:35" ht="16.5" customHeight="1">
      <c r="AH790" s="111" t="s">
        <v>1228</v>
      </c>
      <c r="AI790" s="112">
        <v>4180</v>
      </c>
    </row>
    <row r="791" spans="34:35" ht="16.5" customHeight="1">
      <c r="AH791" s="111" t="s">
        <v>1229</v>
      </c>
      <c r="AI791" s="112">
        <v>4180</v>
      </c>
    </row>
    <row r="792" spans="34:35" ht="16.5" customHeight="1">
      <c r="AH792" s="114" t="s">
        <v>1230</v>
      </c>
      <c r="AI792" s="115">
        <v>1760</v>
      </c>
    </row>
    <row r="793" spans="34:35" ht="16.5" customHeight="1">
      <c r="AH793" s="114" t="s">
        <v>1231</v>
      </c>
      <c r="AI793" s="115">
        <v>1760</v>
      </c>
    </row>
    <row r="794" spans="34:35" ht="16.5" customHeight="1">
      <c r="AH794" s="116" t="s">
        <v>1232</v>
      </c>
      <c r="AI794" s="117">
        <v>1430</v>
      </c>
    </row>
    <row r="795" spans="34:35" ht="16.5" customHeight="1">
      <c r="AH795" s="118" t="s">
        <v>1233</v>
      </c>
      <c r="AI795" s="119">
        <v>1100</v>
      </c>
    </row>
    <row r="796" spans="34:35" ht="16.5" customHeight="1">
      <c r="AH796" s="103" t="s">
        <v>1489</v>
      </c>
      <c r="AI796" s="104">
        <v>6380</v>
      </c>
    </row>
    <row r="797" spans="34:35" ht="16.5" customHeight="1">
      <c r="AH797" s="103" t="s">
        <v>1399</v>
      </c>
      <c r="AI797" s="104">
        <v>6380</v>
      </c>
    </row>
    <row r="798" spans="34:35" ht="16.5" customHeight="1">
      <c r="AH798" s="103" t="s">
        <v>1234</v>
      </c>
      <c r="AI798" s="104">
        <v>6380</v>
      </c>
    </row>
    <row r="799" spans="34:35" ht="16.5" customHeight="1">
      <c r="AH799" s="103" t="s">
        <v>1235</v>
      </c>
      <c r="AI799" s="104">
        <v>5005</v>
      </c>
    </row>
    <row r="800" spans="34:35" ht="16.5" customHeight="1">
      <c r="AH800" s="111" t="s">
        <v>1236</v>
      </c>
      <c r="AI800" s="112">
        <v>4180</v>
      </c>
    </row>
    <row r="801" spans="34:35" ht="16.5" customHeight="1">
      <c r="AH801" s="111" t="s">
        <v>1237</v>
      </c>
      <c r="AI801" s="112">
        <v>4180</v>
      </c>
    </row>
    <row r="802" spans="34:35" ht="16.5" customHeight="1">
      <c r="AH802" s="111" t="s">
        <v>1238</v>
      </c>
      <c r="AI802" s="112">
        <v>4180</v>
      </c>
    </row>
    <row r="803" spans="34:35" ht="16.5" customHeight="1">
      <c r="AH803" s="114" t="s">
        <v>1239</v>
      </c>
      <c r="AI803" s="115">
        <v>1760</v>
      </c>
    </row>
    <row r="804" spans="34:35" ht="16.5" customHeight="1">
      <c r="AH804" s="114" t="s">
        <v>1240</v>
      </c>
      <c r="AI804" s="115">
        <v>1760</v>
      </c>
    </row>
    <row r="805" spans="34:35" ht="16.5" customHeight="1">
      <c r="AH805" s="116" t="s">
        <v>1241</v>
      </c>
      <c r="AI805" s="117">
        <v>1430</v>
      </c>
    </row>
    <row r="806" spans="34:35" ht="16.5" customHeight="1">
      <c r="AH806" s="118" t="s">
        <v>1242</v>
      </c>
      <c r="AI806" s="119">
        <v>1100</v>
      </c>
    </row>
    <row r="807" spans="34:35" ht="16.5" customHeight="1">
      <c r="AH807" s="103" t="s">
        <v>1490</v>
      </c>
      <c r="AI807" s="104">
        <v>6380</v>
      </c>
    </row>
    <row r="808" spans="34:35" ht="16.5" customHeight="1">
      <c r="AH808" s="103" t="s">
        <v>1400</v>
      </c>
      <c r="AI808" s="104">
        <v>6380</v>
      </c>
    </row>
    <row r="809" spans="34:35" ht="16.5" customHeight="1">
      <c r="AH809" s="103" t="s">
        <v>1054</v>
      </c>
      <c r="AI809" s="104">
        <v>6380</v>
      </c>
    </row>
    <row r="810" spans="34:35" ht="16.5" customHeight="1">
      <c r="AH810" s="103" t="s">
        <v>1055</v>
      </c>
      <c r="AI810" s="104">
        <v>5005</v>
      </c>
    </row>
    <row r="811" spans="34:35" ht="16.5" customHeight="1">
      <c r="AH811" s="111" t="s">
        <v>1056</v>
      </c>
      <c r="AI811" s="112">
        <v>4180</v>
      </c>
    </row>
    <row r="812" spans="34:35" ht="16.5" customHeight="1">
      <c r="AH812" s="111" t="s">
        <v>1057</v>
      </c>
      <c r="AI812" s="112">
        <v>4180</v>
      </c>
    </row>
    <row r="813" spans="34:35" ht="16.5" customHeight="1">
      <c r="AH813" s="111" t="s">
        <v>1058</v>
      </c>
      <c r="AI813" s="112">
        <v>4180</v>
      </c>
    </row>
    <row r="814" spans="34:35" ht="16.5" customHeight="1">
      <c r="AH814" s="114" t="s">
        <v>1059</v>
      </c>
      <c r="AI814" s="115">
        <v>1760</v>
      </c>
    </row>
    <row r="815" spans="34:35" ht="16.5" customHeight="1">
      <c r="AH815" s="114" t="s">
        <v>1060</v>
      </c>
      <c r="AI815" s="115">
        <v>1760</v>
      </c>
    </row>
    <row r="816" spans="34:35" ht="16.5" customHeight="1">
      <c r="AH816" s="116" t="s">
        <v>1061</v>
      </c>
      <c r="AI816" s="117">
        <v>1430</v>
      </c>
    </row>
    <row r="817" spans="34:35" ht="16.5" customHeight="1">
      <c r="AH817" s="118" t="s">
        <v>1062</v>
      </c>
      <c r="AI817" s="119">
        <v>1100</v>
      </c>
    </row>
    <row r="818" spans="34:35" ht="16.5" customHeight="1">
      <c r="AH818" s="103" t="s">
        <v>1491</v>
      </c>
      <c r="AI818" s="104">
        <v>6380</v>
      </c>
    </row>
    <row r="819" spans="34:35" ht="16.5" customHeight="1">
      <c r="AH819" s="103" t="s">
        <v>1401</v>
      </c>
      <c r="AI819" s="104">
        <v>6380</v>
      </c>
    </row>
    <row r="820" spans="34:35" ht="16.5" customHeight="1">
      <c r="AH820" s="103" t="s">
        <v>1063</v>
      </c>
      <c r="AI820" s="104">
        <v>6380</v>
      </c>
    </row>
    <row r="821" spans="34:35" ht="16.5" customHeight="1">
      <c r="AH821" s="103" t="s">
        <v>1064</v>
      </c>
      <c r="AI821" s="104">
        <v>5005</v>
      </c>
    </row>
    <row r="822" spans="34:35" ht="16.5" customHeight="1">
      <c r="AH822" s="111" t="s">
        <v>1065</v>
      </c>
      <c r="AI822" s="112">
        <v>4180</v>
      </c>
    </row>
    <row r="823" spans="34:35" ht="16.5" customHeight="1">
      <c r="AH823" s="111" t="s">
        <v>1066</v>
      </c>
      <c r="AI823" s="112">
        <v>4180</v>
      </c>
    </row>
    <row r="824" spans="34:35" ht="16.5" customHeight="1">
      <c r="AH824" s="111" t="s">
        <v>1067</v>
      </c>
      <c r="AI824" s="112">
        <v>4180</v>
      </c>
    </row>
    <row r="825" spans="34:35" ht="16.5" customHeight="1">
      <c r="AH825" s="114" t="s">
        <v>1068</v>
      </c>
      <c r="AI825" s="115">
        <v>1760</v>
      </c>
    </row>
    <row r="826" spans="34:35" ht="16.5" customHeight="1">
      <c r="AH826" s="114" t="s">
        <v>1069</v>
      </c>
      <c r="AI826" s="115">
        <v>1760</v>
      </c>
    </row>
    <row r="827" spans="34:35" ht="16.5" customHeight="1">
      <c r="AH827" s="116" t="s">
        <v>1070</v>
      </c>
      <c r="AI827" s="117">
        <v>1430</v>
      </c>
    </row>
    <row r="828" spans="34:35" ht="16.5" customHeight="1">
      <c r="AH828" s="118" t="s">
        <v>1071</v>
      </c>
      <c r="AI828" s="119">
        <v>1100</v>
      </c>
    </row>
    <row r="829" spans="34:35" ht="16.5" customHeight="1">
      <c r="AH829" s="103" t="s">
        <v>1492</v>
      </c>
      <c r="AI829" s="104">
        <v>6380</v>
      </c>
    </row>
    <row r="830" spans="34:35" ht="16.5" customHeight="1">
      <c r="AH830" s="103" t="s">
        <v>1402</v>
      </c>
      <c r="AI830" s="104">
        <v>6380</v>
      </c>
    </row>
    <row r="831" spans="34:35" ht="16.5" customHeight="1">
      <c r="AH831" s="103" t="s">
        <v>1072</v>
      </c>
      <c r="AI831" s="104">
        <v>6380</v>
      </c>
    </row>
    <row r="832" spans="34:35" ht="16.5" customHeight="1">
      <c r="AH832" s="103" t="s">
        <v>1073</v>
      </c>
      <c r="AI832" s="104">
        <v>5005</v>
      </c>
    </row>
    <row r="833" spans="34:35" ht="16.5" customHeight="1">
      <c r="AH833" s="111" t="s">
        <v>1074</v>
      </c>
      <c r="AI833" s="112">
        <v>4180</v>
      </c>
    </row>
    <row r="834" spans="34:35" ht="16.5" customHeight="1">
      <c r="AH834" s="111" t="s">
        <v>1075</v>
      </c>
      <c r="AI834" s="112">
        <v>4180</v>
      </c>
    </row>
    <row r="835" spans="34:35" ht="16.5" customHeight="1">
      <c r="AH835" s="111" t="s">
        <v>1076</v>
      </c>
      <c r="AI835" s="112">
        <v>4180</v>
      </c>
    </row>
    <row r="836" spans="34:35" ht="16.5" customHeight="1">
      <c r="AH836" s="114" t="s">
        <v>1077</v>
      </c>
      <c r="AI836" s="115">
        <v>1760</v>
      </c>
    </row>
    <row r="837" spans="34:35" ht="16.5" customHeight="1">
      <c r="AH837" s="114" t="s">
        <v>1078</v>
      </c>
      <c r="AI837" s="115">
        <v>1760</v>
      </c>
    </row>
    <row r="838" spans="34:35" ht="16.5" customHeight="1">
      <c r="AH838" s="116" t="s">
        <v>1079</v>
      </c>
      <c r="AI838" s="117">
        <v>1430</v>
      </c>
    </row>
    <row r="839" spans="34:35" ht="16.5" customHeight="1">
      <c r="AH839" s="118" t="s">
        <v>1080</v>
      </c>
      <c r="AI839" s="119">
        <v>1100</v>
      </c>
    </row>
    <row r="840" spans="34:35" ht="16.5" customHeight="1">
      <c r="AH840" s="103" t="s">
        <v>1493</v>
      </c>
      <c r="AI840" s="104">
        <v>7095</v>
      </c>
    </row>
    <row r="841" spans="34:35" ht="16.5" customHeight="1">
      <c r="AH841" s="103" t="s">
        <v>1403</v>
      </c>
      <c r="AI841" s="104">
        <v>7095</v>
      </c>
    </row>
    <row r="842" spans="34:35" ht="16.5" customHeight="1">
      <c r="AH842" s="103" t="s">
        <v>1081</v>
      </c>
      <c r="AI842" s="104">
        <v>7095</v>
      </c>
    </row>
    <row r="843" spans="34:35" ht="16.5" customHeight="1">
      <c r="AH843" s="103" t="s">
        <v>1082</v>
      </c>
      <c r="AI843" s="104">
        <v>5445</v>
      </c>
    </row>
    <row r="844" spans="34:35" ht="16.5" customHeight="1">
      <c r="AH844" s="111" t="s">
        <v>1083</v>
      </c>
      <c r="AI844" s="112">
        <v>4565</v>
      </c>
    </row>
    <row r="845" spans="34:35" ht="16.5" customHeight="1">
      <c r="AH845" s="111" t="s">
        <v>1084</v>
      </c>
      <c r="AI845" s="112">
        <v>4565</v>
      </c>
    </row>
    <row r="846" spans="34:35" ht="16.5" customHeight="1">
      <c r="AH846" s="111" t="s">
        <v>1085</v>
      </c>
      <c r="AI846" s="112">
        <v>4565</v>
      </c>
    </row>
    <row r="847" spans="34:35" ht="16.5" customHeight="1">
      <c r="AH847" s="114" t="s">
        <v>1086</v>
      </c>
      <c r="AI847" s="115">
        <v>1870</v>
      </c>
    </row>
    <row r="848" spans="34:35" ht="16.5" customHeight="1">
      <c r="AH848" s="114" t="s">
        <v>1087</v>
      </c>
      <c r="AI848" s="115">
        <v>1870</v>
      </c>
    </row>
    <row r="849" spans="34:35" ht="16.5" customHeight="1">
      <c r="AH849" s="116" t="s">
        <v>1088</v>
      </c>
      <c r="AI849" s="117">
        <v>1540</v>
      </c>
    </row>
    <row r="850" spans="34:35" ht="16.5" customHeight="1">
      <c r="AH850" s="118" t="s">
        <v>1089</v>
      </c>
      <c r="AI850" s="119">
        <v>1210</v>
      </c>
    </row>
    <row r="851" spans="34:35" ht="16.5" customHeight="1">
      <c r="AH851" s="103" t="s">
        <v>1494</v>
      </c>
      <c r="AI851" s="104">
        <v>7095</v>
      </c>
    </row>
    <row r="852" spans="34:35" ht="16.5" customHeight="1">
      <c r="AH852" s="103" t="s">
        <v>1404</v>
      </c>
      <c r="AI852" s="104">
        <v>7095</v>
      </c>
    </row>
    <row r="853" spans="34:35" ht="16.5" customHeight="1">
      <c r="AH853" s="103" t="s">
        <v>1090</v>
      </c>
      <c r="AI853" s="104">
        <v>7095</v>
      </c>
    </row>
    <row r="854" spans="34:35" ht="16.5" customHeight="1">
      <c r="AH854" s="103" t="s">
        <v>1091</v>
      </c>
      <c r="AI854" s="104">
        <v>5445</v>
      </c>
    </row>
    <row r="855" spans="34:35" ht="16.5" customHeight="1">
      <c r="AH855" s="111" t="s">
        <v>1092</v>
      </c>
      <c r="AI855" s="112">
        <v>4565</v>
      </c>
    </row>
    <row r="856" spans="34:35" ht="16.5" customHeight="1">
      <c r="AH856" s="111" t="s">
        <v>1093</v>
      </c>
      <c r="AI856" s="112">
        <v>4565</v>
      </c>
    </row>
    <row r="857" spans="34:35" ht="16.5" customHeight="1">
      <c r="AH857" s="111" t="s">
        <v>1094</v>
      </c>
      <c r="AI857" s="112">
        <v>4565</v>
      </c>
    </row>
    <row r="858" spans="34:35" ht="16.5" customHeight="1">
      <c r="AH858" s="114" t="s">
        <v>1095</v>
      </c>
      <c r="AI858" s="115">
        <v>1870</v>
      </c>
    </row>
    <row r="859" spans="34:35" ht="16.5" customHeight="1">
      <c r="AH859" s="114" t="s">
        <v>1096</v>
      </c>
      <c r="AI859" s="115">
        <v>1870</v>
      </c>
    </row>
    <row r="860" spans="34:35" ht="16.5" customHeight="1">
      <c r="AH860" s="116" t="s">
        <v>1097</v>
      </c>
      <c r="AI860" s="117">
        <v>1540</v>
      </c>
    </row>
    <row r="861" spans="34:35" ht="16.5" customHeight="1">
      <c r="AH861" s="118" t="s">
        <v>1098</v>
      </c>
      <c r="AI861" s="119">
        <v>1210</v>
      </c>
    </row>
    <row r="862" spans="34:35" ht="16.5" customHeight="1">
      <c r="AH862" s="103" t="s">
        <v>1495</v>
      </c>
      <c r="AI862" s="104">
        <v>7095</v>
      </c>
    </row>
    <row r="863" spans="34:35" ht="16.5" customHeight="1">
      <c r="AH863" s="103" t="s">
        <v>1405</v>
      </c>
      <c r="AI863" s="104">
        <v>7095</v>
      </c>
    </row>
    <row r="864" spans="34:35" ht="16.5" customHeight="1">
      <c r="AH864" s="103" t="s">
        <v>1099</v>
      </c>
      <c r="AI864" s="104">
        <v>7095</v>
      </c>
    </row>
    <row r="865" spans="34:35" ht="16.5" customHeight="1">
      <c r="AH865" s="103" t="s">
        <v>1100</v>
      </c>
      <c r="AI865" s="104">
        <v>5445</v>
      </c>
    </row>
    <row r="866" spans="34:35" ht="16.5" customHeight="1">
      <c r="AH866" s="111" t="s">
        <v>1101</v>
      </c>
      <c r="AI866" s="112">
        <v>4565</v>
      </c>
    </row>
    <row r="867" spans="34:35" ht="16.5" customHeight="1">
      <c r="AH867" s="111" t="s">
        <v>1102</v>
      </c>
      <c r="AI867" s="112">
        <v>4565</v>
      </c>
    </row>
    <row r="868" spans="34:35" ht="16.5" customHeight="1">
      <c r="AH868" s="111" t="s">
        <v>1103</v>
      </c>
      <c r="AI868" s="112">
        <v>4565</v>
      </c>
    </row>
    <row r="869" spans="34:35" ht="16.5" customHeight="1">
      <c r="AH869" s="114" t="s">
        <v>1104</v>
      </c>
      <c r="AI869" s="115">
        <v>1870</v>
      </c>
    </row>
    <row r="870" spans="34:35" ht="16.5" customHeight="1">
      <c r="AH870" s="114" t="s">
        <v>1105</v>
      </c>
      <c r="AI870" s="115">
        <v>1870</v>
      </c>
    </row>
    <row r="871" spans="34:35" ht="16.5" customHeight="1">
      <c r="AH871" s="116" t="s">
        <v>1106</v>
      </c>
      <c r="AI871" s="117">
        <v>1540</v>
      </c>
    </row>
    <row r="872" spans="34:35" ht="16.5" customHeight="1">
      <c r="AH872" s="118" t="s">
        <v>1107</v>
      </c>
      <c r="AI872" s="119">
        <v>1210</v>
      </c>
    </row>
    <row r="873" spans="34:35" ht="16.5" customHeight="1">
      <c r="AH873" s="103" t="s">
        <v>1496</v>
      </c>
      <c r="AI873" s="104">
        <v>7095</v>
      </c>
    </row>
    <row r="874" spans="34:35" ht="16.5" customHeight="1">
      <c r="AH874" s="103" t="s">
        <v>1406</v>
      </c>
      <c r="AI874" s="104">
        <v>7095</v>
      </c>
    </row>
    <row r="875" spans="34:35" ht="16.5" customHeight="1">
      <c r="AH875" s="103" t="s">
        <v>1108</v>
      </c>
      <c r="AI875" s="104">
        <v>7095</v>
      </c>
    </row>
    <row r="876" spans="34:35" ht="16.5" customHeight="1">
      <c r="AH876" s="103" t="s">
        <v>1109</v>
      </c>
      <c r="AI876" s="104">
        <v>5445</v>
      </c>
    </row>
    <row r="877" spans="34:35" ht="16.5" customHeight="1">
      <c r="AH877" s="111" t="s">
        <v>1110</v>
      </c>
      <c r="AI877" s="112">
        <v>4565</v>
      </c>
    </row>
    <row r="878" spans="34:35" ht="16.5" customHeight="1">
      <c r="AH878" s="111" t="s">
        <v>1111</v>
      </c>
      <c r="AI878" s="112">
        <v>4565</v>
      </c>
    </row>
    <row r="879" spans="34:35" ht="16.5" customHeight="1">
      <c r="AH879" s="111" t="s">
        <v>1112</v>
      </c>
      <c r="AI879" s="112">
        <v>4565</v>
      </c>
    </row>
    <row r="880" spans="34:35" ht="16.5" customHeight="1">
      <c r="AH880" s="114" t="s">
        <v>1113</v>
      </c>
      <c r="AI880" s="115">
        <v>1870</v>
      </c>
    </row>
    <row r="881" spans="34:35" ht="16.5" customHeight="1">
      <c r="AH881" s="114" t="s">
        <v>1114</v>
      </c>
      <c r="AI881" s="115">
        <v>1870</v>
      </c>
    </row>
    <row r="882" spans="34:35" ht="16.5" customHeight="1">
      <c r="AH882" s="116" t="s">
        <v>1115</v>
      </c>
      <c r="AI882" s="117">
        <v>1540</v>
      </c>
    </row>
    <row r="883" spans="34:35" ht="16.5" customHeight="1">
      <c r="AH883" s="118" t="s">
        <v>1116</v>
      </c>
      <c r="AI883" s="119">
        <v>1210</v>
      </c>
    </row>
    <row r="884" spans="34:35" ht="16.5" customHeight="1">
      <c r="AH884" s="103" t="s">
        <v>1497</v>
      </c>
      <c r="AI884" s="104">
        <v>7095</v>
      </c>
    </row>
    <row r="885" spans="34:35" ht="16.5" customHeight="1">
      <c r="AH885" s="103" t="s">
        <v>1407</v>
      </c>
      <c r="AI885" s="104">
        <v>7095</v>
      </c>
    </row>
    <row r="886" spans="34:35" ht="16.5" customHeight="1">
      <c r="AH886" s="103" t="s">
        <v>1117</v>
      </c>
      <c r="AI886" s="104">
        <v>7095</v>
      </c>
    </row>
    <row r="887" spans="34:35" ht="16.5" customHeight="1">
      <c r="AH887" s="103" t="s">
        <v>1118</v>
      </c>
      <c r="AI887" s="104">
        <v>5445</v>
      </c>
    </row>
    <row r="888" spans="34:35" ht="16.5" customHeight="1">
      <c r="AH888" s="111" t="s">
        <v>1119</v>
      </c>
      <c r="AI888" s="112">
        <v>4565</v>
      </c>
    </row>
    <row r="889" spans="34:35" ht="16.5" customHeight="1">
      <c r="AH889" s="111" t="s">
        <v>1120</v>
      </c>
      <c r="AI889" s="112">
        <v>4565</v>
      </c>
    </row>
    <row r="890" spans="34:35" ht="16.5" customHeight="1">
      <c r="AH890" s="111" t="s">
        <v>1121</v>
      </c>
      <c r="AI890" s="112">
        <v>4565</v>
      </c>
    </row>
    <row r="891" spans="34:35" ht="16.5" customHeight="1">
      <c r="AH891" s="114" t="s">
        <v>1122</v>
      </c>
      <c r="AI891" s="115">
        <v>1870</v>
      </c>
    </row>
    <row r="892" spans="34:35" ht="16.5" customHeight="1">
      <c r="AH892" s="114" t="s">
        <v>1123</v>
      </c>
      <c r="AI892" s="115">
        <v>1870</v>
      </c>
    </row>
    <row r="893" spans="34:35" ht="16.5" customHeight="1">
      <c r="AH893" s="116" t="s">
        <v>1124</v>
      </c>
      <c r="AI893" s="117">
        <v>1540</v>
      </c>
    </row>
    <row r="894" spans="34:35" ht="16.5" customHeight="1">
      <c r="AH894" s="118" t="s">
        <v>1125</v>
      </c>
      <c r="AI894" s="119">
        <v>1210</v>
      </c>
    </row>
    <row r="895" spans="34:35" ht="16.5" customHeight="1">
      <c r="AH895" s="103" t="s">
        <v>1498</v>
      </c>
      <c r="AI895" s="104">
        <v>7095</v>
      </c>
    </row>
    <row r="896" spans="34:35" ht="16.5" customHeight="1">
      <c r="AH896" s="103" t="s">
        <v>1408</v>
      </c>
      <c r="AI896" s="104">
        <v>7095</v>
      </c>
    </row>
    <row r="897" spans="34:35" ht="16.5" customHeight="1">
      <c r="AH897" s="103" t="s">
        <v>1126</v>
      </c>
      <c r="AI897" s="104">
        <v>7095</v>
      </c>
    </row>
    <row r="898" spans="34:35" ht="16.5" customHeight="1">
      <c r="AH898" s="103" t="s">
        <v>1127</v>
      </c>
      <c r="AI898" s="104">
        <v>5445</v>
      </c>
    </row>
    <row r="899" spans="34:35" ht="16.5" customHeight="1">
      <c r="AH899" s="111" t="s">
        <v>1128</v>
      </c>
      <c r="AI899" s="112">
        <v>4565</v>
      </c>
    </row>
    <row r="900" spans="34:35" ht="16.5" customHeight="1">
      <c r="AH900" s="111" t="s">
        <v>1129</v>
      </c>
      <c r="AI900" s="112">
        <v>4565</v>
      </c>
    </row>
    <row r="901" spans="34:35" ht="16.5" customHeight="1">
      <c r="AH901" s="111" t="s">
        <v>1130</v>
      </c>
      <c r="AI901" s="112">
        <v>4565</v>
      </c>
    </row>
    <row r="902" spans="34:35" ht="16.5" customHeight="1">
      <c r="AH902" s="114" t="s">
        <v>1131</v>
      </c>
      <c r="AI902" s="115">
        <v>1980</v>
      </c>
    </row>
    <row r="903" spans="34:35" ht="16.5" customHeight="1">
      <c r="AH903" s="114" t="s">
        <v>1132</v>
      </c>
      <c r="AI903" s="115">
        <v>1980</v>
      </c>
    </row>
    <row r="904" spans="34:35" ht="16.5" customHeight="1">
      <c r="AH904" s="116" t="s">
        <v>1133</v>
      </c>
      <c r="AI904" s="117">
        <v>1650</v>
      </c>
    </row>
    <row r="905" spans="34:35" ht="16.5" customHeight="1">
      <c r="AH905" s="118" t="s">
        <v>1134</v>
      </c>
      <c r="AI905" s="119">
        <v>1320</v>
      </c>
    </row>
    <row r="906" spans="34:35" ht="16.5" customHeight="1">
      <c r="AH906" s="103" t="s">
        <v>1499</v>
      </c>
      <c r="AI906" s="104">
        <v>7095</v>
      </c>
    </row>
    <row r="907" spans="34:35" ht="16.5" customHeight="1">
      <c r="AH907" s="103" t="s">
        <v>1409</v>
      </c>
      <c r="AI907" s="104">
        <v>7095</v>
      </c>
    </row>
    <row r="908" spans="34:35" ht="16.5" customHeight="1">
      <c r="AH908" s="103" t="s">
        <v>1135</v>
      </c>
      <c r="AI908" s="104">
        <v>7095</v>
      </c>
    </row>
    <row r="909" spans="34:35" ht="16.5" customHeight="1">
      <c r="AH909" s="103" t="s">
        <v>1136</v>
      </c>
      <c r="AI909" s="104">
        <v>5445</v>
      </c>
    </row>
    <row r="910" spans="34:35" ht="16.5" customHeight="1">
      <c r="AH910" s="111" t="s">
        <v>1137</v>
      </c>
      <c r="AI910" s="112">
        <v>4565</v>
      </c>
    </row>
    <row r="911" spans="34:35" ht="16.5" customHeight="1">
      <c r="AH911" s="111" t="s">
        <v>1138</v>
      </c>
      <c r="AI911" s="112">
        <v>4565</v>
      </c>
    </row>
    <row r="912" spans="34:35" ht="16.5" customHeight="1">
      <c r="AH912" s="111" t="s">
        <v>1139</v>
      </c>
      <c r="AI912" s="112">
        <v>4565</v>
      </c>
    </row>
    <row r="913" spans="34:35" ht="16.5" customHeight="1">
      <c r="AH913" s="114" t="s">
        <v>1140</v>
      </c>
      <c r="AI913" s="115">
        <v>1980</v>
      </c>
    </row>
    <row r="914" spans="34:35" ht="16.5" customHeight="1">
      <c r="AH914" s="114" t="s">
        <v>1141</v>
      </c>
      <c r="AI914" s="115">
        <v>1980</v>
      </c>
    </row>
    <row r="915" spans="34:35" ht="16.5" customHeight="1">
      <c r="AH915" s="116" t="s">
        <v>1142</v>
      </c>
      <c r="AI915" s="117">
        <v>1650</v>
      </c>
    </row>
    <row r="916" spans="34:35" ht="16.5" customHeight="1">
      <c r="AH916" s="118" t="s">
        <v>1143</v>
      </c>
      <c r="AI916" s="119">
        <v>1320</v>
      </c>
    </row>
    <row r="917" spans="34:35" ht="16.5" customHeight="1">
      <c r="AH917" s="103" t="s">
        <v>1500</v>
      </c>
      <c r="AI917" s="104">
        <v>7095</v>
      </c>
    </row>
    <row r="918" spans="34:35" ht="16.5" customHeight="1">
      <c r="AH918" s="103" t="s">
        <v>1410</v>
      </c>
      <c r="AI918" s="104">
        <v>7095</v>
      </c>
    </row>
    <row r="919" spans="34:35" ht="16.5" customHeight="1">
      <c r="AH919" s="103" t="s">
        <v>1144</v>
      </c>
      <c r="AI919" s="104">
        <v>7095</v>
      </c>
    </row>
    <row r="920" spans="34:35" ht="16.5" customHeight="1">
      <c r="AH920" s="103" t="s">
        <v>1145</v>
      </c>
      <c r="AI920" s="104">
        <v>5445</v>
      </c>
    </row>
    <row r="921" spans="34:35" ht="16.5" customHeight="1">
      <c r="AH921" s="111" t="s">
        <v>1146</v>
      </c>
      <c r="AI921" s="112">
        <v>4565</v>
      </c>
    </row>
    <row r="922" spans="34:35" ht="16.5" customHeight="1">
      <c r="AH922" s="111" t="s">
        <v>1147</v>
      </c>
      <c r="AI922" s="112">
        <v>4565</v>
      </c>
    </row>
    <row r="923" spans="34:35" ht="16.5" customHeight="1">
      <c r="AH923" s="111" t="s">
        <v>1148</v>
      </c>
      <c r="AI923" s="112">
        <v>4565</v>
      </c>
    </row>
    <row r="924" spans="34:35" ht="16.5" customHeight="1">
      <c r="AH924" s="114" t="s">
        <v>1149</v>
      </c>
      <c r="AI924" s="115">
        <v>1980</v>
      </c>
    </row>
    <row r="925" spans="34:35" ht="16.5" customHeight="1">
      <c r="AH925" s="114" t="s">
        <v>1150</v>
      </c>
      <c r="AI925" s="115">
        <v>1980</v>
      </c>
    </row>
    <row r="926" spans="34:35" ht="16.5" customHeight="1">
      <c r="AH926" s="116" t="s">
        <v>1151</v>
      </c>
      <c r="AI926" s="117">
        <v>1650</v>
      </c>
    </row>
    <row r="927" spans="34:35" ht="16.5" customHeight="1">
      <c r="AH927" s="118" t="s">
        <v>1152</v>
      </c>
      <c r="AI927" s="119">
        <v>1320</v>
      </c>
    </row>
    <row r="928" spans="34:35" ht="16.5" customHeight="1">
      <c r="AH928" s="103" t="s">
        <v>1501</v>
      </c>
      <c r="AI928" s="104">
        <v>7095</v>
      </c>
    </row>
    <row r="929" spans="34:35" ht="16.5" customHeight="1">
      <c r="AH929" s="103" t="s">
        <v>1411</v>
      </c>
      <c r="AI929" s="104">
        <v>7095</v>
      </c>
    </row>
    <row r="930" spans="34:35" ht="16.5" customHeight="1">
      <c r="AH930" s="103" t="s">
        <v>1153</v>
      </c>
      <c r="AI930" s="104">
        <v>7095</v>
      </c>
    </row>
    <row r="931" spans="34:35" ht="16.5" customHeight="1">
      <c r="AH931" s="103" t="s">
        <v>1154</v>
      </c>
      <c r="AI931" s="104">
        <v>5445</v>
      </c>
    </row>
    <row r="932" spans="34:35" ht="16.5" customHeight="1">
      <c r="AH932" s="111" t="s">
        <v>1155</v>
      </c>
      <c r="AI932" s="112">
        <v>4565</v>
      </c>
    </row>
    <row r="933" spans="34:35" ht="16.5" customHeight="1">
      <c r="AH933" s="111" t="s">
        <v>1156</v>
      </c>
      <c r="AI933" s="112">
        <v>4565</v>
      </c>
    </row>
    <row r="934" spans="34:35" ht="16.5" customHeight="1">
      <c r="AH934" s="111" t="s">
        <v>1157</v>
      </c>
      <c r="AI934" s="112">
        <v>4565</v>
      </c>
    </row>
    <row r="935" spans="34:35" ht="16.5" customHeight="1">
      <c r="AH935" s="114" t="s">
        <v>1158</v>
      </c>
      <c r="AI935" s="115">
        <v>1980</v>
      </c>
    </row>
    <row r="936" spans="34:35" ht="16.5" customHeight="1">
      <c r="AH936" s="114" t="s">
        <v>1159</v>
      </c>
      <c r="AI936" s="115">
        <v>1980</v>
      </c>
    </row>
    <row r="937" spans="34:35" ht="16.5" customHeight="1">
      <c r="AH937" s="116" t="s">
        <v>1160</v>
      </c>
      <c r="AI937" s="117">
        <v>1650</v>
      </c>
    </row>
    <row r="938" spans="34:35" ht="16.5" customHeight="1">
      <c r="AH938" s="118" t="s">
        <v>1161</v>
      </c>
      <c r="AI938" s="119">
        <v>1320</v>
      </c>
    </row>
    <row r="939" spans="34:35" ht="16.5" customHeight="1">
      <c r="AH939" s="103" t="s">
        <v>1502</v>
      </c>
      <c r="AI939" s="104">
        <v>7810</v>
      </c>
    </row>
    <row r="940" spans="34:35" ht="16.5" customHeight="1">
      <c r="AH940" s="103" t="s">
        <v>1412</v>
      </c>
      <c r="AI940" s="104">
        <v>7810</v>
      </c>
    </row>
    <row r="941" spans="34:35" ht="16.5" customHeight="1">
      <c r="AH941" s="103" t="s">
        <v>1162</v>
      </c>
      <c r="AI941" s="104">
        <v>7810</v>
      </c>
    </row>
    <row r="942" spans="34:35" ht="16.5" customHeight="1">
      <c r="AH942" s="103" t="s">
        <v>1163</v>
      </c>
      <c r="AI942" s="104">
        <v>5940</v>
      </c>
    </row>
    <row r="943" spans="34:35" ht="16.5" customHeight="1">
      <c r="AH943" s="111" t="s">
        <v>1164</v>
      </c>
      <c r="AI943" s="112">
        <v>5005</v>
      </c>
    </row>
    <row r="944" spans="34:35" ht="16.5" customHeight="1">
      <c r="AH944" s="111" t="s">
        <v>1165</v>
      </c>
      <c r="AI944" s="112">
        <v>5005</v>
      </c>
    </row>
    <row r="945" spans="34:35" ht="16.5" customHeight="1">
      <c r="AH945" s="111" t="s">
        <v>1166</v>
      </c>
      <c r="AI945" s="112">
        <v>5005</v>
      </c>
    </row>
    <row r="946" spans="34:35" ht="16.5" customHeight="1">
      <c r="AH946" s="114" t="s">
        <v>1167</v>
      </c>
      <c r="AI946" s="115">
        <v>2090</v>
      </c>
    </row>
    <row r="947" spans="34:35" ht="16.5" customHeight="1">
      <c r="AH947" s="114" t="s">
        <v>1168</v>
      </c>
      <c r="AI947" s="115">
        <v>2090</v>
      </c>
    </row>
    <row r="948" spans="34:35" ht="16.5" customHeight="1">
      <c r="AH948" s="116" t="s">
        <v>1169</v>
      </c>
      <c r="AI948" s="117">
        <v>1760</v>
      </c>
    </row>
    <row r="949" spans="34:35" ht="16.5" customHeight="1">
      <c r="AH949" s="118" t="s">
        <v>1170</v>
      </c>
      <c r="AI949" s="119">
        <v>1430</v>
      </c>
    </row>
    <row r="950" spans="34:35" ht="16.5" customHeight="1">
      <c r="AH950" s="103" t="s">
        <v>1503</v>
      </c>
      <c r="AI950" s="104">
        <v>7810</v>
      </c>
    </row>
    <row r="951" spans="34:35" ht="16.5" customHeight="1">
      <c r="AH951" s="103" t="s">
        <v>1413</v>
      </c>
      <c r="AI951" s="104">
        <v>7810</v>
      </c>
    </row>
    <row r="952" spans="34:35" ht="16.5" customHeight="1">
      <c r="AH952" s="103" t="s">
        <v>1171</v>
      </c>
      <c r="AI952" s="104">
        <v>7810</v>
      </c>
    </row>
    <row r="953" spans="34:35" ht="16.5" customHeight="1">
      <c r="AH953" s="103" t="s">
        <v>1172</v>
      </c>
      <c r="AI953" s="104">
        <v>5940</v>
      </c>
    </row>
    <row r="954" spans="34:35" ht="16.5" customHeight="1">
      <c r="AH954" s="111" t="s">
        <v>1173</v>
      </c>
      <c r="AI954" s="112">
        <v>5005</v>
      </c>
    </row>
    <row r="955" spans="34:35" ht="16.5" customHeight="1">
      <c r="AH955" s="111" t="s">
        <v>1174</v>
      </c>
      <c r="AI955" s="112">
        <v>5005</v>
      </c>
    </row>
    <row r="956" spans="34:35" ht="16.5" customHeight="1">
      <c r="AH956" s="111" t="s">
        <v>1175</v>
      </c>
      <c r="AI956" s="112">
        <v>5005</v>
      </c>
    </row>
    <row r="957" spans="34:35" ht="16.5" customHeight="1">
      <c r="AH957" s="114" t="s">
        <v>1176</v>
      </c>
      <c r="AI957" s="115">
        <v>2090</v>
      </c>
    </row>
    <row r="958" spans="34:35" ht="16.5" customHeight="1">
      <c r="AH958" s="114" t="s">
        <v>1177</v>
      </c>
      <c r="AI958" s="115">
        <v>2090</v>
      </c>
    </row>
    <row r="959" spans="34:35" ht="16.5" customHeight="1">
      <c r="AH959" s="116" t="s">
        <v>1178</v>
      </c>
      <c r="AI959" s="117">
        <v>1760</v>
      </c>
    </row>
    <row r="960" spans="34:35" ht="16.5" customHeight="1">
      <c r="AH960" s="118" t="s">
        <v>1179</v>
      </c>
      <c r="AI960" s="119">
        <v>1430</v>
      </c>
    </row>
    <row r="961" spans="34:35" ht="16.5" customHeight="1">
      <c r="AH961" s="103" t="s">
        <v>1504</v>
      </c>
      <c r="AI961" s="104">
        <v>7810</v>
      </c>
    </row>
    <row r="962" spans="34:35" ht="16.5" customHeight="1">
      <c r="AH962" s="103" t="s">
        <v>1414</v>
      </c>
      <c r="AI962" s="104">
        <v>7810</v>
      </c>
    </row>
    <row r="963" spans="34:35" ht="16.5" customHeight="1">
      <c r="AH963" s="103" t="s">
        <v>1180</v>
      </c>
      <c r="AI963" s="104">
        <v>7810</v>
      </c>
    </row>
    <row r="964" spans="34:35" ht="16.5" customHeight="1">
      <c r="AH964" s="103" t="s">
        <v>1181</v>
      </c>
      <c r="AI964" s="104">
        <v>5940</v>
      </c>
    </row>
    <row r="965" spans="34:35" ht="16.5" customHeight="1">
      <c r="AH965" s="111" t="s">
        <v>1182</v>
      </c>
      <c r="AI965" s="112">
        <v>5005</v>
      </c>
    </row>
    <row r="966" spans="34:35" ht="16.5" customHeight="1">
      <c r="AH966" s="111" t="s">
        <v>1183</v>
      </c>
      <c r="AI966" s="112">
        <v>5005</v>
      </c>
    </row>
    <row r="967" spans="34:35" ht="16.5" customHeight="1">
      <c r="AH967" s="111" t="s">
        <v>1184</v>
      </c>
      <c r="AI967" s="112">
        <v>5005</v>
      </c>
    </row>
    <row r="968" spans="34:35" ht="16.5" customHeight="1">
      <c r="AH968" s="114" t="s">
        <v>1185</v>
      </c>
      <c r="AI968" s="115">
        <v>2090</v>
      </c>
    </row>
    <row r="969" spans="34:35" ht="16.5" customHeight="1">
      <c r="AH969" s="114" t="s">
        <v>1186</v>
      </c>
      <c r="AI969" s="115">
        <v>2090</v>
      </c>
    </row>
    <row r="970" spans="34:35" ht="16.5" customHeight="1">
      <c r="AH970" s="116" t="s">
        <v>1187</v>
      </c>
      <c r="AI970" s="117">
        <v>1760</v>
      </c>
    </row>
    <row r="971" spans="34:35" ht="16.5" customHeight="1">
      <c r="AH971" s="118" t="s">
        <v>1188</v>
      </c>
      <c r="AI971" s="119">
        <v>1430</v>
      </c>
    </row>
    <row r="972" spans="34:35" ht="16.5" customHeight="1">
      <c r="AH972" s="103" t="s">
        <v>1505</v>
      </c>
      <c r="AI972" s="104">
        <v>7810</v>
      </c>
    </row>
    <row r="973" spans="34:35" ht="16.5" customHeight="1">
      <c r="AH973" s="103" t="s">
        <v>1415</v>
      </c>
      <c r="AI973" s="104">
        <v>7810</v>
      </c>
    </row>
    <row r="974" spans="34:35" ht="16.5" customHeight="1">
      <c r="AH974" s="103" t="s">
        <v>1189</v>
      </c>
      <c r="AI974" s="104">
        <v>7810</v>
      </c>
    </row>
    <row r="975" spans="34:35" ht="16.5" customHeight="1">
      <c r="AH975" s="103" t="s">
        <v>1190</v>
      </c>
      <c r="AI975" s="104">
        <v>5940</v>
      </c>
    </row>
    <row r="976" spans="34:35" ht="16.5" customHeight="1">
      <c r="AH976" s="111" t="s">
        <v>1191</v>
      </c>
      <c r="AI976" s="112">
        <v>5005</v>
      </c>
    </row>
    <row r="977" spans="34:35" ht="16.5" customHeight="1">
      <c r="AH977" s="111" t="s">
        <v>1192</v>
      </c>
      <c r="AI977" s="112">
        <v>5005</v>
      </c>
    </row>
    <row r="978" spans="34:35" ht="16.5" customHeight="1">
      <c r="AH978" s="111" t="s">
        <v>1193</v>
      </c>
      <c r="AI978" s="112">
        <v>5005</v>
      </c>
    </row>
    <row r="979" spans="34:35" ht="16.5" customHeight="1">
      <c r="AH979" s="114" t="s">
        <v>1194</v>
      </c>
      <c r="AI979" s="115">
        <v>2090</v>
      </c>
    </row>
    <row r="980" spans="34:35" ht="16.5" customHeight="1">
      <c r="AH980" s="114" t="s">
        <v>1195</v>
      </c>
      <c r="AI980" s="115">
        <v>2090</v>
      </c>
    </row>
    <row r="981" spans="34:35" ht="16.5" customHeight="1">
      <c r="AH981" s="116" t="s">
        <v>1196</v>
      </c>
      <c r="AI981" s="117">
        <v>1760</v>
      </c>
    </row>
    <row r="982" spans="34:35" ht="16.5" customHeight="1">
      <c r="AH982" s="118" t="s">
        <v>1197</v>
      </c>
      <c r="AI982" s="119">
        <v>1430</v>
      </c>
    </row>
    <row r="983" spans="34:35" ht="16.5" customHeight="1">
      <c r="AH983" s="103" t="s">
        <v>1506</v>
      </c>
      <c r="AI983" s="104">
        <v>7810</v>
      </c>
    </row>
    <row r="984" spans="34:35" ht="16.5" customHeight="1">
      <c r="AH984" s="103" t="s">
        <v>1416</v>
      </c>
      <c r="AI984" s="104">
        <v>7810</v>
      </c>
    </row>
    <row r="985" spans="34:35" ht="16.5" customHeight="1">
      <c r="AH985" s="103" t="s">
        <v>1198</v>
      </c>
      <c r="AI985" s="104">
        <v>7810</v>
      </c>
    </row>
    <row r="986" spans="34:35" ht="16.5" customHeight="1">
      <c r="AH986" s="103" t="s">
        <v>1199</v>
      </c>
      <c r="AI986" s="104">
        <v>5940</v>
      </c>
    </row>
    <row r="987" spans="34:35" ht="16.5" customHeight="1">
      <c r="AH987" s="111" t="s">
        <v>1200</v>
      </c>
      <c r="AI987" s="112">
        <v>5005</v>
      </c>
    </row>
    <row r="988" spans="34:35" ht="16.5" customHeight="1">
      <c r="AH988" s="111" t="s">
        <v>1201</v>
      </c>
      <c r="AI988" s="112">
        <v>5005</v>
      </c>
    </row>
    <row r="989" spans="34:35" ht="16.5" customHeight="1">
      <c r="AH989" s="111" t="s">
        <v>1202</v>
      </c>
      <c r="AI989" s="112">
        <v>5005</v>
      </c>
    </row>
    <row r="990" spans="34:35" ht="16.5" customHeight="1">
      <c r="AH990" s="114" t="s">
        <v>1203</v>
      </c>
      <c r="AI990" s="115">
        <v>2090</v>
      </c>
    </row>
    <row r="991" spans="34:35" ht="16.5" customHeight="1">
      <c r="AH991" s="114" t="s">
        <v>1204</v>
      </c>
      <c r="AI991" s="115">
        <v>2090</v>
      </c>
    </row>
    <row r="992" spans="34:35" ht="16.5" customHeight="1">
      <c r="AH992" s="116" t="s">
        <v>1205</v>
      </c>
      <c r="AI992" s="117">
        <v>1760</v>
      </c>
    </row>
    <row r="993" spans="34:35" ht="16.5" customHeight="1">
      <c r="AH993" s="118" t="s">
        <v>1206</v>
      </c>
      <c r="AI993" s="119">
        <v>1430</v>
      </c>
    </row>
    <row r="994" spans="34:35" ht="16.5" customHeight="1">
      <c r="AH994" s="103" t="s">
        <v>1507</v>
      </c>
      <c r="AI994" s="104">
        <v>8690</v>
      </c>
    </row>
    <row r="995" spans="34:35" ht="16.5" customHeight="1">
      <c r="AH995" s="103" t="s">
        <v>1417</v>
      </c>
      <c r="AI995" s="104">
        <v>8690</v>
      </c>
    </row>
    <row r="996" spans="34:35" ht="16.5" customHeight="1">
      <c r="AH996" s="103" t="s">
        <v>1207</v>
      </c>
      <c r="AI996" s="104">
        <v>8690</v>
      </c>
    </row>
    <row r="997" spans="34:35" ht="16.5" customHeight="1">
      <c r="AH997" s="103" t="s">
        <v>1208</v>
      </c>
      <c r="AI997" s="104">
        <v>6545</v>
      </c>
    </row>
    <row r="998" spans="34:35" ht="16.5" customHeight="1">
      <c r="AH998" s="111" t="s">
        <v>1209</v>
      </c>
      <c r="AI998" s="112">
        <v>5500</v>
      </c>
    </row>
    <row r="999" spans="34:35" ht="16.5" customHeight="1">
      <c r="AH999" s="111" t="s">
        <v>1210</v>
      </c>
      <c r="AI999" s="112">
        <v>5500</v>
      </c>
    </row>
    <row r="1000" spans="34:35" ht="16.5" customHeight="1">
      <c r="AH1000" s="111" t="s">
        <v>1211</v>
      </c>
      <c r="AI1000" s="112">
        <v>5500</v>
      </c>
    </row>
    <row r="1001" spans="34:35" ht="16.5" customHeight="1">
      <c r="AH1001" s="114" t="s">
        <v>1212</v>
      </c>
      <c r="AI1001" s="115">
        <v>2090</v>
      </c>
    </row>
    <row r="1002" spans="34:35" ht="16.5" customHeight="1">
      <c r="AH1002" s="114" t="s">
        <v>1213</v>
      </c>
      <c r="AI1002" s="115">
        <v>2090</v>
      </c>
    </row>
    <row r="1003" spans="34:35" ht="16.5" customHeight="1">
      <c r="AH1003" s="116" t="s">
        <v>1214</v>
      </c>
      <c r="AI1003" s="117">
        <v>1760</v>
      </c>
    </row>
    <row r="1004" spans="34:35" ht="16.5" customHeight="1">
      <c r="AH1004" s="118" t="s">
        <v>1215</v>
      </c>
      <c r="AI1004" s="119">
        <v>1430</v>
      </c>
    </row>
    <row r="1005" spans="34:35" ht="16.5" customHeight="1">
      <c r="AH1005" s="103" t="s">
        <v>1508</v>
      </c>
      <c r="AI1005" s="104">
        <v>8690</v>
      </c>
    </row>
    <row r="1006" spans="34:35" ht="16.5" customHeight="1">
      <c r="AH1006" s="103" t="s">
        <v>1418</v>
      </c>
      <c r="AI1006" s="104">
        <v>8690</v>
      </c>
    </row>
    <row r="1007" spans="34:35" ht="16.5" customHeight="1">
      <c r="AH1007" s="103" t="s">
        <v>1216</v>
      </c>
      <c r="AI1007" s="104">
        <v>8690</v>
      </c>
    </row>
    <row r="1008" spans="34:35" ht="16.5" customHeight="1">
      <c r="AH1008" s="103" t="s">
        <v>1217</v>
      </c>
      <c r="AI1008" s="104">
        <v>6545</v>
      </c>
    </row>
    <row r="1009" spans="34:35" ht="16.5" customHeight="1">
      <c r="AH1009" s="111" t="s">
        <v>1218</v>
      </c>
      <c r="AI1009" s="112">
        <v>5500</v>
      </c>
    </row>
    <row r="1010" spans="34:35" ht="16.5" customHeight="1">
      <c r="AH1010" s="111" t="s">
        <v>1219</v>
      </c>
      <c r="AI1010" s="112">
        <v>5500</v>
      </c>
    </row>
    <row r="1011" spans="34:35" ht="16.5" customHeight="1">
      <c r="AH1011" s="111" t="s">
        <v>1220</v>
      </c>
      <c r="AI1011" s="112">
        <v>5500</v>
      </c>
    </row>
    <row r="1012" spans="34:35" ht="16.5" customHeight="1">
      <c r="AH1012" s="114" t="s">
        <v>1221</v>
      </c>
      <c r="AI1012" s="115">
        <v>2090</v>
      </c>
    </row>
    <row r="1013" spans="34:35" ht="16.5" customHeight="1">
      <c r="AH1013" s="114" t="s">
        <v>1222</v>
      </c>
      <c r="AI1013" s="115">
        <v>2090</v>
      </c>
    </row>
    <row r="1014" spans="34:35" ht="16.5" customHeight="1">
      <c r="AH1014" s="116" t="s">
        <v>1223</v>
      </c>
      <c r="AI1014" s="117">
        <v>1760</v>
      </c>
    </row>
    <row r="1015" spans="34:35" ht="16.5" customHeight="1">
      <c r="AH1015" s="118" t="s">
        <v>1224</v>
      </c>
      <c r="AI1015" s="119">
        <v>1430</v>
      </c>
    </row>
  </sheetData>
  <sheetProtection algorithmName="SHA-512" hashValue="HOd0rZ4q1Lm/zUWVAkJJP9dzvWzejPVifldqsBaWFrp4o5AHa+WdNkdb+JSnU+I732O9E0nUbm8viKwjYLTCZw==" saltValue="Br7frLgoOTkNesSHtAe6nA==" spinCount="100000" sheet="1" selectLockedCells="1" selectUnlockedCells="1"/>
  <protectedRanges>
    <protectedRange sqref="R21:R22 I21:I22 AB21:AB22 AG21:AG22 AJ21:AJ22 M21:M22" name="範囲1_6_1_2_4_1_1"/>
  </protectedRanges>
  <mergeCells count="67">
    <mergeCell ref="J86:J89"/>
    <mergeCell ref="J90:J96"/>
    <mergeCell ref="J65:J66"/>
    <mergeCell ref="J67:J70"/>
    <mergeCell ref="J71:J74"/>
    <mergeCell ref="J75:J80"/>
    <mergeCell ref="J81:J85"/>
    <mergeCell ref="J34:J38"/>
    <mergeCell ref="J39:J42"/>
    <mergeCell ref="J43:J49"/>
    <mergeCell ref="J52:J57"/>
    <mergeCell ref="J58:J64"/>
    <mergeCell ref="A75:A80"/>
    <mergeCell ref="A81:A85"/>
    <mergeCell ref="A86:A89"/>
    <mergeCell ref="A90:A96"/>
    <mergeCell ref="A71:A74"/>
    <mergeCell ref="A58:A64"/>
    <mergeCell ref="A24:A27"/>
    <mergeCell ref="A65:A66"/>
    <mergeCell ref="A67:A70"/>
    <mergeCell ref="A34:A38"/>
    <mergeCell ref="A39:A42"/>
    <mergeCell ref="A43:A49"/>
    <mergeCell ref="A52:A57"/>
    <mergeCell ref="A2:G2"/>
    <mergeCell ref="N2:Q2"/>
    <mergeCell ref="A5:A10"/>
    <mergeCell ref="A28:A33"/>
    <mergeCell ref="A11:A17"/>
    <mergeCell ref="A18:A19"/>
    <mergeCell ref="A20:A23"/>
    <mergeCell ref="J2:L2"/>
    <mergeCell ref="J5:J10"/>
    <mergeCell ref="J11:J17"/>
    <mergeCell ref="J18:J19"/>
    <mergeCell ref="J20:J23"/>
    <mergeCell ref="J24:J27"/>
    <mergeCell ref="J28:J33"/>
    <mergeCell ref="Q65:Q74"/>
    <mergeCell ref="S2:Z2"/>
    <mergeCell ref="AC2:AF2"/>
    <mergeCell ref="AF4:AF13"/>
    <mergeCell ref="S11:S17"/>
    <mergeCell ref="S18:S19"/>
    <mergeCell ref="S20:S23"/>
    <mergeCell ref="S24:S27"/>
    <mergeCell ref="S28:S33"/>
    <mergeCell ref="S34:S38"/>
    <mergeCell ref="S39:S42"/>
    <mergeCell ref="S58:S64"/>
    <mergeCell ref="S65:S66"/>
    <mergeCell ref="Q4:Q13"/>
    <mergeCell ref="S5:S7"/>
    <mergeCell ref="S8:S10"/>
    <mergeCell ref="S95:S96"/>
    <mergeCell ref="AF65:AF74"/>
    <mergeCell ref="S67:S70"/>
    <mergeCell ref="S71:S74"/>
    <mergeCell ref="S75:S80"/>
    <mergeCell ref="S81:S85"/>
    <mergeCell ref="S86:S89"/>
    <mergeCell ref="S43:S47"/>
    <mergeCell ref="S48:S49"/>
    <mergeCell ref="S52:S54"/>
    <mergeCell ref="S55:S57"/>
    <mergeCell ref="S90:S94"/>
  </mergeCells>
  <phoneticPr fontId="8"/>
  <printOptions horizontalCentered="1"/>
  <pageMargins left="0.23622047244094491" right="0.23622047244094491" top="0.35433070866141736" bottom="0.35433070866141736" header="0.31496062992125984" footer="0.31496062992125984"/>
  <pageSetup paperSize="9" scale="80"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もくじ</vt:lpstr>
      <vt:lpstr>オーダーシート</vt:lpstr>
      <vt:lpstr>胡蝶蘭オーダーシート</vt:lpstr>
      <vt:lpstr>クリスマスツリー</vt:lpstr>
      <vt:lpstr>参考</vt:lpstr>
      <vt:lpstr>.</vt:lpstr>
      <vt:lpstr>配送</vt:lpstr>
      <vt:lpstr>オーダーシート!Print_Area</vt:lpstr>
      <vt:lpstr>クリスマスツリー!Print_Area</vt:lpstr>
      <vt:lpstr>配送!Print_Area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toda</dc:creator>
  <cp:lastModifiedBy>朝子 戸田</cp:lastModifiedBy>
  <cp:lastPrinted>2025-11-07T01:54:12Z</cp:lastPrinted>
  <dcterms:created xsi:type="dcterms:W3CDTF">2019-08-01T02:35:09Z</dcterms:created>
  <dcterms:modified xsi:type="dcterms:W3CDTF">2025-12-18T02:18:48Z</dcterms:modified>
</cp:coreProperties>
</file>