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4.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6636CDFA-98B0-415E-B85F-8DFBAA49C519}" xr6:coauthVersionLast="47" xr6:coauthVersionMax="47" xr10:uidLastSave="{00000000-0000-0000-0000-000000000000}"/>
  <workbookProtection lockStructure="1"/>
  <bookViews>
    <workbookView xWindow="-120" yWindow="-120" windowWidth="38640" windowHeight="21120" xr2:uid="{CCC2F801-3A41-449C-8F2E-FEA56EFDF2F4}"/>
  </bookViews>
  <sheets>
    <sheet name="もくじ" sheetId="96" r:id="rId1"/>
    <sheet name="オーダーシート" sheetId="116"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オーダーシート!$A$1:$X$83</definedName>
    <definedName name="_xlnm.Print_Area" localSheetId="3">クリスマスツリー!$A$1:$W$40</definedName>
    <definedName name="_xlnm.Print_Area" localSheetId="0">もくじ!#REF!</definedName>
    <definedName name="_xlnm.Print_Area" localSheetId="2">胡蝶蘭オーダーシート!$B$3:$E$71</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AF12" i="58" l="1"/>
  <c r="AE12" i="58"/>
  <c r="AD12" i="58"/>
  <c r="AC12" i="58"/>
  <c r="AB12" i="58"/>
  <c r="Z12" i="58"/>
  <c r="Y12" i="58"/>
  <c r="X12" i="58"/>
  <c r="Z6" i="58"/>
  <c r="Y6" i="58"/>
  <c r="X6" i="58"/>
  <c r="W6" i="58"/>
  <c r="AD9" i="58"/>
  <c r="W9" i="58"/>
  <c r="AZ3" i="58"/>
  <c r="AY3" i="58" s="1"/>
  <c r="AX3" i="58"/>
  <c r="AW3" i="58"/>
  <c r="AV3" i="58"/>
  <c r="AU3" i="58"/>
  <c r="AT3" i="58"/>
  <c r="AS3" i="58"/>
  <c r="AL3" i="58"/>
  <c r="AK3" i="58"/>
  <c r="AJ3" i="58"/>
  <c r="BJ3" i="58"/>
  <c r="BI3" i="58"/>
  <c r="BH3" i="58"/>
  <c r="BG3" i="58"/>
  <c r="BF3" i="58"/>
  <c r="BD3" i="58"/>
  <c r="BC3" i="58"/>
  <c r="BB3" i="58"/>
  <c r="AG3" i="58"/>
  <c r="AH3" i="58"/>
  <c r="AE3" i="58"/>
  <c r="CD3" i="58"/>
  <c r="BZ3" i="58"/>
  <c r="BP3" i="58"/>
  <c r="BN3" i="58"/>
  <c r="BM3" i="58"/>
  <c r="BK3" i="58"/>
  <c r="AF3" i="58"/>
  <c r="AD3" i="58"/>
  <c r="AC3" i="58"/>
  <c r="AB3" i="58"/>
  <c r="AA3" i="58"/>
  <c r="Z3" i="58"/>
  <c r="Y3" i="58"/>
  <c r="X3" i="58"/>
  <c r="W3" i="58"/>
  <c r="M3" i="58"/>
  <c r="I3" i="58"/>
  <c r="G3" i="58"/>
  <c r="E3" i="58"/>
  <c r="AC42" i="116"/>
  <c r="AD38" i="116"/>
  <c r="N37" i="116" s="1"/>
  <c r="AC34" i="116" l="1"/>
  <c r="N20" i="116" l="1"/>
  <c r="R20" i="116" s="1"/>
  <c r="N19" i="116"/>
  <c r="R19" i="116" s="1"/>
  <c r="S41" i="116"/>
  <c r="U41" i="116" s="1"/>
  <c r="S40" i="116"/>
  <c r="U40" i="116" s="1"/>
  <c r="L37" i="116"/>
  <c r="AD21" i="116"/>
  <c r="AD20" i="116"/>
  <c r="AD19" i="116"/>
  <c r="AD17" i="116"/>
  <c r="AA2" i="116"/>
  <c r="AA6" i="116"/>
  <c r="AA5" i="116"/>
  <c r="AA4" i="116"/>
  <c r="AA11" i="116"/>
  <c r="AA10" i="116"/>
  <c r="AA9" i="116"/>
  <c r="AA8" i="116"/>
  <c r="AA7" i="116"/>
  <c r="L41" i="116" s="1"/>
  <c r="N41" i="116" s="1"/>
  <c r="AA3" i="116"/>
  <c r="AA12" i="116"/>
  <c r="AE44" i="116" l="1"/>
  <c r="AE39" i="116"/>
  <c r="AE43" i="116"/>
  <c r="AE42" i="116" s="1"/>
  <c r="AE38" i="116"/>
  <c r="AD39" i="116"/>
  <c r="N38" i="116" s="1"/>
  <c r="L38" i="116" s="1"/>
  <c r="AD44" i="116"/>
  <c r="U37" i="116" s="1"/>
  <c r="S37" i="116" s="1"/>
  <c r="U35" i="116" l="1"/>
  <c r="S42" i="116" s="1"/>
  <c r="U42" i="116" s="1"/>
  <c r="AC35" i="116"/>
  <c r="AD37" i="116" s="1"/>
  <c r="N36" i="116" s="1"/>
  <c r="L36" i="116" s="1"/>
  <c r="AE37" i="116" l="1"/>
  <c r="AE36" i="116" s="1"/>
  <c r="N35" i="116" s="1"/>
  <c r="L35" i="116" s="1"/>
  <c r="U38" i="116"/>
  <c r="S38" i="116" s="1"/>
  <c r="S35" i="116"/>
  <c r="Z8" i="111"/>
  <c r="P5" i="102"/>
  <c r="T5" i="102" s="1"/>
  <c r="P6" i="102"/>
  <c r="T6" i="102" s="1"/>
  <c r="Z7" i="111"/>
  <c r="U31" i="111" s="1"/>
  <c r="Z6" i="111"/>
  <c r="U22" i="111" s="1"/>
  <c r="Z5" i="111"/>
  <c r="Z4" i="111"/>
  <c r="U38" i="111" s="1"/>
  <c r="N39" i="116" l="1"/>
  <c r="L39" i="116" s="1"/>
  <c r="U4" i="111"/>
  <c r="U39" i="111" s="1"/>
  <c r="AE9" i="102"/>
  <c r="AE5" i="102"/>
  <c r="AE12" i="102" l="1"/>
  <c r="S15" i="58"/>
  <c r="AE4" i="102"/>
  <c r="AE10" i="102"/>
  <c r="BK15" i="58"/>
  <c r="X42" i="102" l="1"/>
  <c r="AE3" i="102"/>
  <c r="BF15" i="58" s="1"/>
  <c r="BJ15" i="58" l="1"/>
  <c r="BD15" i="58"/>
  <c r="AZ15" i="58"/>
  <c r="AY15" i="58" s="1"/>
  <c r="AL15" i="58"/>
  <c r="AK15" i="58"/>
  <c r="AJ15" i="58"/>
  <c r="W15" i="58"/>
  <c r="M15" i="58"/>
  <c r="G15" i="58"/>
  <c r="E15" i="58"/>
  <c r="AG15" i="58" l="1"/>
  <c r="AE11" i="102"/>
  <c r="AE8" i="102"/>
  <c r="BH15" i="58" s="1"/>
  <c r="BI15" i="58"/>
  <c r="AE7" i="102"/>
  <c r="BG15" i="58" s="1"/>
  <c r="AE6" i="102"/>
  <c r="I15" i="58" l="1"/>
  <c r="AH15" i="58"/>
  <c r="X40" i="102"/>
  <c r="X43" i="102" s="1"/>
  <c r="V43" i="102" s="1"/>
  <c r="I40" i="102"/>
  <c r="L40" i="102" s="1"/>
  <c r="R37" i="102"/>
  <c r="T42" i="102" s="1"/>
  <c r="BM15" i="58"/>
  <c r="T40" i="102"/>
  <c r="T43" i="102" l="1"/>
  <c r="T41" i="102"/>
  <c r="V42" i="102" l="1"/>
  <c r="CB15" i="58" s="1"/>
  <c r="V40" i="102"/>
  <c r="R42" i="102"/>
  <c r="BR15" i="58" s="1"/>
  <c r="BT15" i="58" s="1"/>
  <c r="R41" i="102"/>
  <c r="BZ15" i="58" s="1"/>
  <c r="R43" i="102"/>
  <c r="L39" i="102"/>
  <c r="L38" i="102"/>
  <c r="R40" i="102" l="1"/>
  <c r="BN15" i="58" s="1"/>
  <c r="BP15" i="58" s="1"/>
  <c r="AB9" i="58"/>
  <c r="AA9" i="58"/>
  <c r="Z9" i="58"/>
  <c r="Y9" i="58"/>
  <c r="X9" i="58"/>
  <c r="AC9" i="58" l="1"/>
  <c r="AX15" i="58" l="1"/>
  <c r="AW15" i="58"/>
  <c r="AV15" i="58"/>
  <c r="AU15" i="58"/>
  <c r="AT15" i="58"/>
  <c r="AS15" i="58"/>
  <c r="AF15" i="58"/>
  <c r="AE15" i="58"/>
  <c r="AD15" i="58"/>
  <c r="AC15" i="58"/>
  <c r="AB15" i="58"/>
  <c r="AA15" i="58"/>
  <c r="Z15" i="58"/>
  <c r="Y15" i="58"/>
  <c r="X1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<sst xmlns="http://schemas.openxmlformats.org/spreadsheetml/2006/main" count="3190" uniqueCount="1818">
  <si>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</si>
  <si>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</si>
  <si>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</si>
  <si>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</si>
  <si>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</si>
  <si>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</si>
  <si>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</si>
  <si>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</si>
  <si>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</si>
  <si>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</si>
  <si>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</si>
  <si>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</si>
  <si>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</si>
  <si>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</si>
  <si>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</si>
  <si>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</si>
  <si>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</si>
  <si>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</si>
  <si>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</si>
  <si>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</si>
  <si>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</si>
  <si>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</si>
  <si>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</si>
  <si>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</si>
  <si>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</si>
  <si>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</si>
  <si>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</si>
  <si>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</si>
  <si>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</si>
  <si>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</si>
  <si>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</si>
  <si>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</si>
  <si>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</si>
  <si>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</si>
  <si>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</si>
  <si>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</si>
  <si>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</si>
  <si>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</si>
  <si>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9"/>
  </si>
  <si>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</si>
  <si>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</si>
  <si>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</si>
  <si>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</si>
  <si>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</si>
  <si>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</si>
  <si>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</si>
  <si>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</si>
  <si>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</si>
  <si>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</si>
  <si>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</si>
  <si>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</si>
  <si>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</si>
  <si>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</si>
  <si>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</si>
  <si>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</si>
  <si>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</si>
  <si>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</si>
  <si>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</si>
  <si>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</si>
  <si>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</si>
  <si>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</si>
  <si>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</si>
  <si>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</si>
  <si>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</si>
  <si>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</si>
  <si>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</si>
  <si>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</si>
  <si>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</si>
  <si>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</si>
  <si>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</si>
  <si>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</si>
  <si>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</si>
  <si>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</si>
  <si>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</si>
  <si>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</si>
  <si>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</si>
  <si>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</si>
  <si>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</si>
  <si>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</si>
  <si>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</si>
  <si>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</si>
  <si>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</si>
  <si>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</si>
  <si>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</si>
  <si>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</si>
  <si>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</si>
  <si>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</si>
  <si>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</si>
  <si>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</si>
  <si>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</si>
  <si>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</si>
  <si>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</si>
  <si>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</si>
  <si>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</si>
  <si>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</si>
  <si>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</si>
  <si>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</si>
  <si>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</si>
  <si>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</si>
  <si>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</si>
  <si>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</si>
  <si>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</si>
  <si>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</si>
  <si>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</si>
  <si>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</si>
  <si>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</si>
  <si>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</si>
  <si>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</si>
  <si>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</si>
  <si>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</si>
  <si>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</si>
  <si>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</si>
  <si>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</si>
  <si>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</si>
  <si>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</si>
  <si>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</si>
  <si>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</si>
  <si>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</si>
  <si>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</si>
  <si>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</si>
  <si>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</si>
  <si>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</si>
  <si>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</si>
  <si>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</si>
  <si>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</si>
  <si>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</si>
  <si>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</si>
  <si>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</si>
  <si>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</si>
  <si>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</si>
  <si>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</si>
  <si>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</si>
  <si>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</si>
  <si>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</si>
  <si>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</si>
  <si>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</si>
  <si>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</si>
  <si>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</si>
  <si>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</si>
  <si>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</si>
  <si>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</si>
  <si>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</si>
  <si>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</si>
  <si>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</si>
  <si>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</si>
  <si>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</si>
  <si>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</si>
  <si>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</si>
  <si>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</si>
  <si>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</si>
  <si>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</si>
  <si>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</si>
  <si>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</si>
  <si>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</si>
  <si>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</si>
  <si>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</si>
  <si>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</si>
  <si>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</si>
  <si>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</si>
  <si>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</si>
  <si>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</si>
  <si>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</si>
  <si>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</si>
  <si>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</si>
  <si>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</si>
  <si>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9"/>
  </si>
  <si>
    <t>企業</t>
    <rPh sb="0" eb="2">
      <t>キギョウ</t>
    </rPh>
    <phoneticPr fontId="19"/>
  </si>
  <si>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</si>
  <si>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</si>
  <si>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</si>
  <si>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</si>
  <si>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</si>
  <si>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7"/>
  </si>
  <si>
    <t>お宛名</t>
    <rPh sb="1" eb="3">
      <t>アテナ</t>
    </rPh>
    <phoneticPr fontId="17"/>
  </si>
  <si>
    <t>ロゴ入れ</t>
    <rPh sb="2" eb="3">
      <t>イ</t>
    </rPh>
    <phoneticPr fontId="17"/>
  </si>
  <si>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</si>
  <si>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</si>
  <si>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</si>
  <si>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</si>
  <si>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</si>
  <si>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</si>
  <si>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</si>
  <si>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</si>
  <si>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</si>
  <si>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</si>
  <si>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</si>
  <si>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</si>
  <si>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</si>
  <si>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</si>
  <si>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</si>
  <si>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</si>
  <si>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</si>
  <si>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</si>
  <si>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</si>
  <si>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</si>
  <si>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</si>
  <si>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</si>
  <si>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</si>
  <si>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</si>
  <si>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</si>
  <si>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</si>
  <si>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</si>
  <si>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</si>
  <si>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</si>
  <si>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</si>
  <si>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</si>
  <si>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</si>
  <si>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</si>
  <si>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</si>
  <si>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</si>
  <si>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</si>
  <si>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</si>
  <si>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</si>
  <si>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</si>
  <si>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</si>
  <si>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</si>
  <si>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</si>
  <si>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</si>
  <si>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</si>
  <si>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</si>
  <si>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</si>
  <si>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</si>
  <si>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</si>
  <si>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</si>
  <si>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</si>
  <si>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</si>
  <si>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</si>
  <si>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</si>
  <si>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</si>
  <si>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</si>
  <si>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</si>
  <si>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</si>
  <si>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</si>
  <si>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</si>
  <si>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</si>
  <si>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</si>
  <si>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</si>
  <si>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</si>
  <si>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</si>
  <si>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</si>
  <si>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</si>
  <si>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</si>
  <si>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</si>
  <si>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9"/>
  </si>
  <si>
    <t>氏名</t>
    <rPh sb="0" eb="2">
      <t>シメイ</t>
    </rPh>
    <phoneticPr fontId="19"/>
  </si>
  <si>
    <t>TEL</t>
    <phoneticPr fontId="19"/>
  </si>
  <si>
    <t>mail</t>
    <phoneticPr fontId="19"/>
  </si>
  <si>
    <t>送付方法</t>
    <rPh sb="0" eb="2">
      <t>ソウフ</t>
    </rPh>
    <rPh sb="2" eb="4">
      <t>ホウホウ</t>
    </rPh>
    <phoneticPr fontId="19"/>
  </si>
  <si>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</si>
  <si>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</si>
  <si>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</si>
  <si>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</si>
  <si>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</si>
  <si>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</si>
  <si>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</si>
  <si>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</si>
  <si>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</si>
  <si>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</si>
  <si>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</si>
  <si>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</si>
  <si>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</si>
  <si>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</si>
  <si>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</si>
  <si>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</si>
  <si>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</si>
  <si>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</si>
  <si>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</si>
  <si>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</si>
  <si>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</si>
  <si>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</si>
  <si>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</si>
  <si>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</si>
  <si>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</si>
  <si>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</si>
  <si>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</si>
  <si>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</si>
  <si>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</si>
  <si>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</si>
  <si>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</si>
  <si>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</si>
  <si>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</si>
  <si>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</si>
  <si>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</si>
  <si>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</si>
  <si>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</si>
  <si>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</si>
  <si>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</si>
  <si>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</si>
  <si>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</si>
  <si>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</si>
  <si>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</si>
  <si>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</si>
  <si>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</si>
  <si>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</si>
  <si>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</si>
  <si>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</si>
  <si>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</si>
  <si>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</si>
  <si>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</si>
  <si>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</si>
  <si>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</si>
  <si>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</si>
  <si>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</si>
  <si>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</si>
  <si>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</si>
  <si>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</si>
  <si>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</si>
  <si>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</si>
  <si>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</si>
  <si>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</si>
  <si>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</si>
  <si>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</si>
  <si>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</si>
  <si>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</si>
  <si>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</si>
  <si>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</si>
  <si>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</si>
  <si>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</si>
  <si>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</si>
  <si>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</si>
  <si>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</si>
  <si>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</si>
  <si>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</si>
  <si>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</si>
  <si>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</si>
  <si>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</si>
  <si>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</si>
  <si>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</si>
  <si>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</si>
  <si>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</si>
  <si>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</si>
  <si>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</si>
  <si>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</si>
  <si>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</si>
  <si>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</si>
  <si>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</si>
  <si>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</si>
  <si>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</si>
  <si>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</si>
  <si>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</si>
  <si>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</si>
  <si>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</si>
  <si>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</si>
  <si>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</si>
  <si>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</si>
  <si>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</si>
  <si>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</si>
  <si>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</si>
  <si>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</si>
  <si>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</si>
  <si>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</si>
  <si>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</si>
  <si>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</si>
  <si>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</si>
  <si>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</si>
  <si>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</si>
  <si>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</si>
  <si>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</si>
  <si>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</si>
  <si>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</si>
  <si>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</si>
  <si>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</si>
  <si>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</si>
  <si>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</si>
  <si>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</si>
  <si>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</si>
  <si>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</si>
  <si>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</si>
  <si>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</si>
  <si>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</si>
  <si>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</si>
  <si>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</si>
  <si>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</si>
  <si>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</si>
  <si>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</si>
  <si>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</si>
  <si>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</si>
  <si>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</si>
  <si>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</si>
  <si>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</si>
  <si>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</si>
  <si>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</si>
  <si>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</si>
  <si>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</si>
  <si>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</si>
  <si>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</si>
  <si>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</si>
  <si>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</si>
  <si>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</si>
  <si>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</si>
  <si>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</si>
  <si>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</si>
  <si>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</si>
  <si>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</si>
  <si>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</si>
  <si>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</si>
  <si>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</si>
  <si>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</si>
  <si>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</si>
  <si>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</si>
  <si>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</si>
  <si>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</si>
  <si>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</si>
  <si>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</si>
  <si>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</si>
  <si>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</si>
  <si>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</si>
  <si>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</si>
  <si>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</si>
  <si>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</si>
  <si>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</si>
  <si>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</si>
  <si>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</si>
  <si>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</si>
  <si>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</si>
  <si>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9"/>
  </si>
  <si>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</si>
  <si>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</si>
  <si>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</si>
  <si>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</si>
  <si>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9"/>
  </si>
  <si>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</si>
  <si>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</si>
  <si>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</si>
  <si>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</si>
  <si>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</si>
  <si>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</si>
  <si>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</si>
  <si>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</si>
  <si>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</si>
  <si>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</si>
  <si>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</si>
  <si>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</si>
  <si>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</si>
  <si>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</si>
  <si>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</si>
  <si>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</si>
  <si>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</si>
  <si>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</si>
  <si>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</si>
  <si>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</si>
  <si>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</si>
  <si>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</si>
  <si>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</si>
  <si>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</si>
  <si>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</si>
  <si>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</si>
  <si>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</si>
  <si>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</si>
  <si>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</si>
  <si>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</si>
  <si>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</si>
  <si>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</si>
  <si>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</si>
  <si>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</si>
  <si>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</si>
  <si>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</si>
  <si>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</si>
  <si>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</si>
  <si>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</si>
  <si>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</si>
  <si>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</si>
  <si>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</si>
  <si>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</si>
  <si>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</si>
  <si>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</si>
  <si>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</si>
  <si>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</si>
  <si>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</si>
  <si>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</si>
  <si>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</si>
  <si>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</si>
  <si>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</si>
  <si>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</si>
  <si>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</si>
  <si>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</si>
  <si>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</si>
  <si>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</si>
  <si>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</si>
  <si>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</si>
  <si>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</si>
  <si>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</si>
  <si>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</si>
  <si>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</si>
  <si>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</si>
  <si>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</si>
  <si>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</si>
  <si>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</si>
  <si>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</si>
  <si>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</si>
  <si>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</si>
  <si>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</si>
  <si>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</si>
  <si>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</si>
  <si>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</si>
  <si>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</si>
  <si>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</si>
  <si>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</si>
  <si>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</si>
  <si>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</si>
  <si>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</si>
  <si>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</si>
  <si>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</si>
  <si>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</si>
  <si>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</si>
  <si>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</si>
  <si>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</si>
  <si>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</si>
  <si>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</si>
  <si>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</si>
  <si>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</si>
  <si>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</si>
  <si>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</si>
  <si>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</si>
  <si>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</si>
  <si>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</si>
  <si>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</si>
  <si>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</si>
  <si>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</si>
  <si>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</si>
  <si>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</si>
  <si>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</si>
  <si>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</si>
  <si>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</si>
  <si>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</si>
  <si>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</si>
  <si>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</si>
  <si>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</si>
  <si>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</si>
  <si>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</si>
  <si>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</si>
  <si>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</si>
  <si>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</si>
  <si>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</si>
  <si>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</si>
  <si>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</si>
  <si>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</si>
  <si>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</si>
  <si>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</si>
  <si>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</si>
  <si>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</si>
  <si>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</si>
  <si>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</si>
  <si>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</si>
  <si>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</si>
  <si>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</si>
  <si>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</si>
  <si>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</si>
  <si>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</si>
  <si>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</si>
  <si>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</si>
  <si>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</si>
  <si>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</si>
  <si>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</si>
  <si>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</si>
  <si>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</si>
  <si>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</si>
  <si>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</si>
  <si>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</si>
  <si>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</si>
  <si>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</si>
  <si>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</si>
  <si>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</si>
  <si>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</si>
  <si>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</si>
  <si>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</si>
  <si>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</si>
  <si>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</si>
  <si>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</si>
  <si>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</si>
  <si>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</si>
  <si>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</si>
  <si>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</si>
  <si>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</si>
  <si>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</si>
  <si>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</si>
  <si>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</si>
  <si>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</si>
  <si>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</si>
  <si>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</si>
  <si>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</si>
  <si>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</si>
  <si>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</si>
  <si>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</si>
  <si>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</si>
  <si>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</si>
  <si>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</si>
  <si>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</si>
  <si>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</si>
  <si>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</si>
  <si>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</si>
  <si>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</si>
  <si>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</si>
  <si>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</si>
  <si>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</si>
  <si>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</si>
  <si>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</si>
  <si>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</si>
  <si>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</si>
  <si>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</si>
  <si>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</si>
  <si>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</si>
  <si>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</si>
  <si>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</si>
  <si>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</si>
  <si>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</si>
  <si>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</si>
  <si>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</si>
  <si>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</si>
  <si>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</si>
  <si>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</si>
  <si>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</si>
  <si>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</si>
  <si>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</si>
  <si>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</si>
  <si>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</si>
  <si>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</si>
  <si>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</si>
  <si>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</si>
  <si>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</si>
  <si>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</si>
  <si>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</si>
  <si>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</si>
  <si>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</si>
  <si>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</si>
  <si>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</si>
  <si>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</si>
  <si>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</si>
  <si>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</si>
  <si>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</si>
  <si>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</si>
  <si>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</si>
  <si>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</si>
  <si>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</si>
  <si>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</si>
  <si>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</si>
  <si>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</si>
  <si>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</si>
  <si>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</si>
  <si>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</si>
  <si>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</si>
  <si>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</si>
  <si>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</si>
  <si>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</si>
  <si>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</si>
  <si>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</si>
  <si>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</si>
  <si>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</si>
  <si>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</si>
  <si>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</si>
  <si>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</si>
  <si>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</si>
  <si>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</si>
  <si>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</si>
  <si>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</si>
  <si>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</si>
  <si>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</si>
  <si>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</si>
  <si>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</si>
  <si>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</si>
  <si>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</si>
  <si>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</si>
  <si>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</si>
  <si>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</si>
  <si>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</si>
  <si>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</si>
  <si>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</si>
  <si>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</si>
  <si>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</si>
  <si>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</si>
  <si>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</si>
  <si>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</si>
  <si>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</si>
  <si>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</si>
  <si>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</si>
  <si>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</si>
  <si>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</si>
  <si>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</si>
  <si>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</si>
  <si>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</si>
  <si>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</si>
  <si>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</si>
  <si>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</si>
  <si>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</si>
  <si>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</si>
  <si>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</si>
  <si>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</si>
  <si>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</si>
  <si>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</si>
  <si>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</si>
  <si>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</si>
  <si>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</si>
  <si>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</si>
  <si>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</si>
  <si>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</si>
  <si>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</si>
  <si>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</si>
  <si>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</si>
  <si>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</si>
  <si>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</si>
  <si>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</si>
  <si>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</si>
  <si>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</si>
  <si>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</si>
  <si>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</si>
  <si>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</si>
  <si>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</si>
  <si>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</si>
  <si>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</si>
  <si>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</si>
  <si>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</si>
  <si>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</si>
  <si>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</si>
  <si>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</si>
  <si>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</si>
  <si>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</si>
  <si>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</si>
  <si>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</si>
  <si>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</si>
  <si>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</si>
  <si>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</si>
  <si>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</si>
  <si>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</si>
  <si>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</si>
  <si>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</si>
  <si>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</si>
  <si>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</si>
  <si>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</si>
  <si>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</si>
  <si>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</si>
  <si>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</si>
  <si>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</si>
  <si>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</si>
  <si>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</si>
  <si>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</si>
  <si>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</si>
  <si>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</si>
  <si>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</si>
  <si>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</si>
  <si>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</si>
  <si>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</si>
  <si>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</si>
  <si>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</si>
  <si>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</si>
  <si>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</si>
  <si>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</si>
  <si>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</si>
  <si>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</si>
  <si>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</si>
  <si>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</si>
  <si>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</si>
  <si>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</si>
  <si>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</si>
  <si>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</si>
  <si>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</si>
  <si>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</si>
  <si>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</si>
  <si>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</si>
  <si>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</si>
  <si>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</si>
  <si>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</si>
  <si>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</si>
  <si>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</si>
  <si>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</si>
  <si>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</si>
  <si>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</si>
  <si>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</si>
  <si>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</si>
  <si>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</si>
  <si>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</si>
  <si>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</si>
  <si>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</si>
  <si>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</si>
  <si>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</si>
  <si>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</si>
  <si>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</si>
  <si>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</si>
  <si>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</si>
  <si>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</si>
  <si>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</si>
  <si>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</si>
  <si>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</si>
  <si>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</si>
  <si>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</si>
  <si>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</si>
  <si>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</si>
  <si>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</si>
  <si>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</si>
  <si>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</si>
  <si>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</si>
  <si>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</si>
  <si>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</si>
  <si>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</si>
  <si>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</si>
  <si>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</si>
  <si>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</si>
  <si>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</si>
  <si>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</si>
  <si>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</si>
  <si>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</si>
  <si>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</si>
  <si>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</si>
  <si>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</si>
  <si>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</si>
  <si>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</si>
  <si>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</si>
  <si>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</si>
  <si>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</si>
  <si>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</si>
  <si>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</si>
  <si>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</si>
  <si>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</si>
  <si>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</si>
  <si>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</si>
  <si>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</si>
  <si>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</si>
  <si>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</si>
  <si>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</si>
  <si>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</si>
  <si>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</si>
  <si>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</si>
  <si>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</si>
  <si>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</si>
  <si>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</si>
  <si>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</si>
  <si>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</si>
  <si>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</si>
  <si>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</si>
  <si>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</si>
  <si>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</si>
  <si>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</si>
  <si>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</si>
  <si>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</si>
  <si>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</si>
  <si>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</si>
  <si>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</si>
  <si>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</si>
  <si>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</si>
  <si>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</si>
  <si>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</si>
  <si>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</si>
  <si>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</si>
  <si>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</si>
  <si>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</si>
  <si>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</si>
  <si>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</si>
  <si>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</si>
  <si>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</si>
  <si>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</si>
  <si>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</si>
  <si>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</si>
  <si>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</si>
  <si>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</si>
  <si>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</si>
  <si>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</si>
  <si>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</si>
  <si>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</si>
  <si>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</si>
  <si>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</si>
  <si>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</si>
  <si>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</si>
  <si>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</si>
  <si>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</si>
  <si>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</si>
  <si>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</si>
  <si>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</si>
  <si>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</si>
  <si>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</si>
  <si>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</si>
  <si>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</si>
  <si>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</si>
  <si>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</si>
  <si>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</si>
  <si>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</si>
  <si>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</si>
  <si>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</si>
  <si>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</si>
  <si>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</si>
  <si>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</si>
  <si>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</si>
  <si>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</si>
  <si>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</si>
  <si>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</si>
  <si>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</si>
  <si>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</si>
  <si>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</si>
  <si>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</si>
  <si>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</si>
  <si>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</si>
  <si>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</si>
  <si>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</si>
  <si>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</si>
  <si>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</si>
  <si>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</si>
  <si>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</si>
  <si>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</si>
  <si>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</si>
  <si>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</si>
  <si>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</si>
  <si>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</si>
  <si>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</si>
  <si>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</si>
  <si>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</si>
  <si>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</si>
  <si>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</si>
  <si>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</si>
  <si>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</si>
  <si>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</si>
  <si>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</si>
  <si>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</si>
  <si>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</si>
  <si>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</si>
  <si>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</si>
  <si>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</si>
  <si>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</si>
  <si>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</si>
  <si>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</si>
  <si>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</si>
  <si>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</si>
  <si>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</si>
  <si>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</si>
  <si>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</si>
  <si>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</si>
  <si>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</si>
  <si>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</si>
  <si>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</si>
  <si>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</si>
  <si>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</si>
  <si>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</si>
  <si>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</si>
  <si>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</si>
  <si>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</si>
  <si>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</si>
  <si>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</si>
  <si>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</si>
  <si>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</si>
  <si>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</si>
  <si>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</si>
  <si>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</si>
  <si>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</si>
  <si>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</si>
  <si>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</si>
  <si>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</si>
  <si>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</si>
  <si>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</si>
  <si>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</si>
  <si>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</si>
  <si>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</si>
  <si>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</si>
  <si>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</si>
  <si>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</si>
  <si>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</si>
  <si>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</si>
  <si>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</si>
  <si>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</si>
  <si>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</si>
  <si>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</si>
  <si>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</si>
  <si>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</si>
  <si>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</si>
  <si>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</si>
  <si>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</si>
  <si>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</si>
  <si>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</si>
  <si>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</si>
  <si>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</si>
  <si>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</si>
  <si>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</si>
  <si>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</si>
  <si>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</si>
  <si>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</si>
  <si>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</si>
  <si>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</si>
  <si>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</si>
  <si>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</si>
  <si>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</si>
  <si>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</si>
  <si>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</si>
  <si>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</si>
  <si>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</si>
  <si>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</si>
  <si>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</si>
  <si>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</si>
  <si>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</si>
  <si>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</si>
  <si>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</si>
  <si>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</si>
  <si>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</si>
  <si>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</si>
  <si>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</si>
  <si>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</si>
  <si>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</si>
  <si>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</si>
  <si>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</si>
  <si>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</si>
  <si>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</si>
  <si>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</si>
  <si>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</si>
  <si>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</si>
  <si>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</si>
  <si>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</si>
  <si>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</si>
  <si>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</si>
  <si>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</si>
  <si>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</si>
  <si>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</si>
  <si>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</si>
  <si>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</si>
  <si>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</si>
  <si>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</si>
  <si>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</si>
  <si>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</si>
  <si>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</si>
  <si>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</si>
  <si>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</si>
  <si>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</si>
  <si>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</si>
  <si>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</si>
  <si>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</si>
  <si>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</si>
  <si>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</si>
  <si>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</si>
  <si>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</si>
  <si>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</si>
  <si>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</si>
  <si>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</si>
  <si>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</si>
  <si>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</si>
  <si>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</si>
  <si>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</si>
  <si>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</si>
  <si>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</si>
  <si>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</si>
  <si>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</si>
  <si>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</si>
  <si>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</si>
  <si>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</si>
  <si>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</si>
  <si>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</si>
  <si>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</si>
  <si>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</si>
  <si>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</si>
  <si>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</si>
  <si>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</si>
  <si>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</si>
  <si>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</si>
  <si>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</si>
  <si>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</si>
  <si>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</si>
  <si>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</si>
  <si>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</si>
  <si>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</si>
  <si>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</si>
  <si>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</si>
  <si>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</si>
  <si>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</si>
  <si>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</si>
  <si>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</si>
  <si>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</si>
  <si>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</si>
  <si>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</si>
  <si>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</si>
  <si>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</si>
  <si>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</si>
  <si>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</si>
  <si>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</si>
  <si>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</si>
  <si>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</si>
  <si>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</si>
  <si>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</si>
  <si>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</si>
  <si>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</si>
  <si>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</si>
  <si>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</si>
  <si>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</si>
  <si>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</si>
  <si>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</si>
  <si>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</si>
  <si>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</si>
  <si>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</si>
  <si>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</si>
  <si>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</si>
  <si>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</si>
  <si>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</si>
  <si>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</si>
  <si>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</si>
  <si>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</si>
  <si>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</si>
  <si>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</si>
  <si>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</si>
  <si>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</si>
  <si>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</si>
  <si>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</si>
  <si>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</si>
  <si>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</si>
  <si>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</si>
  <si>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</si>
  <si>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</si>
  <si>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</si>
  <si>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</si>
  <si>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</si>
  <si>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</si>
  <si>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</si>
  <si>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</si>
  <si>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</si>
  <si>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</si>
  <si>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</si>
  <si>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</si>
  <si>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</si>
  <si>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</si>
  <si>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</si>
  <si>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</si>
  <si>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</si>
  <si>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</si>
  <si>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</si>
  <si>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</si>
  <si>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</si>
  <si>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</si>
  <si>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</si>
  <si>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</si>
  <si>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</si>
  <si>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</si>
  <si>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</si>
  <si>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</si>
  <si>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</si>
  <si>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</si>
  <si>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</si>
  <si>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</si>
  <si>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</si>
  <si>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</si>
  <si>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</si>
  <si>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</si>
  <si>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</si>
  <si>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</si>
  <si>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</si>
  <si>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</si>
  <si>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</si>
  <si>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</si>
  <si>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</si>
  <si>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</si>
  <si>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</si>
  <si>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</si>
  <si>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</si>
  <si>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</si>
  <si>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</si>
  <si>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</si>
  <si>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</si>
  <si>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</si>
  <si>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</si>
  <si>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</si>
  <si>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</si>
  <si>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</si>
  <si>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</si>
  <si>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</si>
  <si>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</si>
  <si>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</si>
  <si>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</si>
  <si>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</si>
  <si>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</si>
  <si>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</si>
  <si>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</si>
  <si>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</si>
  <si>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</si>
  <si>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</si>
  <si>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</si>
  <si>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</si>
  <si>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</si>
  <si>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</si>
  <si>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</si>
  <si>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</si>
  <si>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</si>
  <si>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</si>
  <si>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</si>
  <si>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</si>
  <si>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</si>
  <si>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</si>
  <si>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</si>
  <si>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</si>
  <si>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</si>
  <si>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</si>
  <si>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</si>
  <si>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</si>
  <si>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</si>
  <si>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</si>
  <si>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</si>
  <si>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</si>
  <si>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</si>
  <si>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</si>
  <si>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</si>
  <si>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</si>
  <si>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</si>
  <si>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</si>
  <si>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</si>
  <si>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</si>
  <si>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</si>
  <si>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</si>
  <si>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</si>
  <si>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</si>
  <si>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</si>
  <si>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</si>
  <si>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</si>
  <si>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</si>
  <si>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</si>
  <si>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</si>
  <si>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</si>
  <si>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</si>
  <si>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</si>
  <si>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</si>
  <si>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</si>
  <si>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</si>
  <si>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</si>
  <si>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</si>
  <si>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</si>
  <si>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</si>
  <si>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</si>
  <si>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</si>
  <si>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</si>
  <si>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</si>
  <si>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</si>
  <si>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</si>
  <si>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</si>
  <si>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</si>
  <si>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</si>
  <si>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</si>
  <si>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</si>
  <si>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</si>
  <si>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</si>
  <si>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</si>
  <si>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</si>
  <si>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</si>
  <si>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</si>
  <si>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</si>
  <si>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</si>
  <si>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</si>
  <si>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</si>
  <si>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</si>
  <si>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</si>
  <si>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</si>
  <si>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</si>
  <si>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</si>
  <si>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</si>
  <si>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</si>
  <si>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</si>
  <si>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</si>
  <si>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</si>
  <si>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</si>
  <si>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</si>
  <si>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</si>
  <si>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</si>
  <si>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</si>
  <si>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</si>
  <si>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</si>
  <si>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</si>
  <si>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</si>
  <si>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</si>
  <si>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</si>
  <si>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</si>
  <si>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</si>
  <si>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</si>
  <si>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</si>
  <si>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</si>
  <si>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</si>
  <si>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</si>
  <si>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</si>
  <si>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</si>
  <si>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</si>
  <si>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</si>
  <si>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</si>
  <si>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</si>
  <si>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</si>
  <si>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</si>
  <si>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</si>
  <si>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</si>
  <si>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</si>
  <si>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</si>
  <si>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</si>
  <si>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</si>
  <si>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</si>
  <si>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</si>
  <si>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</si>
  <si>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</si>
  <si>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</si>
  <si>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</si>
  <si>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</si>
  <si>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</si>
  <si>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</si>
  <si>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</si>
  <si>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</si>
  <si>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</si>
  <si>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</si>
  <si>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</si>
  <si>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</si>
  <si>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</si>
  <si>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</si>
  <si>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</si>
  <si>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</si>
  <si>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</si>
  <si>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</si>
  <si>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</si>
  <si>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</si>
  <si>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</si>
  <si>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</si>
  <si>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</si>
  <si>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</si>
  <si>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</si>
  <si>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</si>
  <si>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</si>
  <si>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</si>
  <si>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</si>
  <si>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</si>
  <si>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</si>
  <si>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</si>
  <si>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</si>
  <si>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</si>
  <si>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</si>
  <si>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</si>
  <si>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</si>
  <si>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</si>
  <si>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</si>
  <si>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</si>
  <si>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</si>
  <si>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</si>
  <si>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</si>
  <si>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</si>
  <si>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</si>
  <si>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</si>
  <si>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</si>
  <si>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</si>
  <si>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</si>
  <si>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</si>
  <si>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</si>
  <si>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</si>
  <si>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</si>
  <si>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</si>
  <si>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</si>
  <si>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</si>
  <si>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</si>
  <si>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</si>
  <si>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</si>
  <si>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</si>
  <si>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</si>
  <si>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</si>
  <si>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</si>
  <si>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</si>
  <si>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</si>
  <si>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</si>
  <si>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</si>
  <si>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</si>
  <si>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</si>
  <si>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</si>
  <si>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</si>
  <si>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</si>
  <si>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</si>
  <si>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</si>
  <si>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</si>
  <si>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</si>
  <si>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</si>
  <si>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</si>
  <si>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</si>
  <si>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</si>
  <si>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</si>
  <si>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</si>
  <si>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</si>
  <si>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</si>
  <si>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</si>
  <si>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</si>
  <si>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</si>
  <si>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</si>
  <si>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</si>
  <si>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</si>
  <si>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</si>
  <si>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</si>
  <si>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</si>
  <si>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</si>
  <si>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</si>
  <si>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</si>
  <si>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</si>
  <si>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</si>
  <si>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</si>
  <si>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</si>
  <si>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</si>
  <si>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</si>
  <si>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</si>
  <si>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</si>
  <si>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</si>
  <si>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</si>
  <si>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</si>
  <si>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</si>
  <si>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</si>
  <si>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</si>
  <si>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</si>
  <si>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</si>
  <si>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</si>
  <si>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</si>
  <si>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</si>
  <si>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</si>
  <si>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</si>
  <si>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</si>
  <si>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</si>
  <si>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</si>
  <si>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</si>
  <si>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</si>
  <si>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</si>
  <si>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</si>
  <si>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</si>
  <si>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</si>
  <si>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</si>
  <si>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</si>
  <si>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</si>
  <si>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</si>
  <si>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</si>
  <si>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</si>
  <si>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</si>
  <si>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</si>
  <si>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</si>
  <si>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</si>
  <si>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</si>
  <si>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</si>
  <si>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</si>
  <si>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</si>
  <si>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</si>
  <si>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</si>
  <si>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</si>
  <si>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</si>
  <si>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</si>
  <si>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</si>
  <si>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</si>
  <si>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</si>
  <si>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</si>
  <si>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</si>
  <si>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</si>
  <si>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</si>
  <si>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</si>
  <si>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</si>
  <si>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</si>
  <si>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</si>
  <si>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</si>
  <si>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</si>
  <si>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</si>
  <si>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</si>
  <si>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</si>
  <si>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</si>
  <si>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</si>
  <si>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</si>
  <si>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</si>
  <si>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</si>
  <si>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</si>
  <si>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</si>
  <si>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</si>
  <si>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</si>
  <si>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</si>
  <si>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</si>
  <si>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</si>
  <si>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</si>
  <si>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</si>
  <si>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</si>
  <si>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</si>
  <si>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</si>
  <si>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</si>
  <si>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</si>
  <si>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</si>
  <si>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</si>
  <si>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</si>
  <si>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</si>
  <si>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</si>
  <si>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</si>
  <si>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</si>
  <si>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</si>
  <si>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</si>
  <si>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</si>
  <si>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</si>
  <si>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</si>
  <si>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</si>
  <si>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</si>
  <si>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</si>
  <si>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</si>
  <si>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</si>
  <si>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</si>
  <si>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</si>
  <si>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</si>
  <si>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</si>
  <si>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</si>
  <si>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</si>
  <si>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</si>
  <si>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</si>
  <si>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</si>
  <si>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</si>
  <si>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</si>
  <si>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</si>
  <si>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</si>
  <si>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</si>
  <si>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</si>
  <si>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</si>
  <si>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</si>
  <si>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</si>
  <si>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</si>
  <si>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</si>
  <si>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</si>
  <si>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</si>
  <si>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</si>
  <si>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</si>
  <si>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</si>
  <si>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</si>
  <si>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</si>
  <si>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</si>
  <si>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</si>
  <si>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</si>
  <si>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</si>
  <si>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</si>
  <si>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</si>
  <si>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</si>
  <si>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</si>
  <si>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</si>
  <si>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</si>
  <si>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</si>
  <si>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</si>
  <si>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</si>
  <si>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</si>
  <si>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</si>
  <si>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</si>
  <si>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</si>
  <si>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</si>
  <si>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</si>
  <si>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</si>
  <si>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</si>
  <si>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</si>
  <si>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</si>
  <si>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</si>
  <si>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</si>
  <si>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</si>
  <si>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</si>
  <si>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</si>
  <si>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</si>
  <si>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</si>
  <si>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</si>
  <si>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</si>
  <si>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</si>
  <si>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</si>
  <si>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</si>
  <si>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</si>
  <si>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</si>
  <si>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</si>
  <si>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</si>
  <si>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</si>
  <si>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</si>
  <si>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</si>
  <si>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</si>
  <si>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</si>
  <si>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</si>
  <si>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</si>
  <si>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</si>
  <si>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</si>
  <si>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</si>
  <si>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</si>
  <si>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</si>
  <si>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</si>
  <si>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ご依頼主・お届け先情報</t>
    <rPh sb="1" eb="4">
      <t>イライヌシ</t>
    </rPh>
    <rPh sb="6" eb="7">
      <t>トド</t>
    </rPh>
    <rPh sb="8" eb="9">
      <t>サキ</t>
    </rPh>
    <rPh sb="9" eb="11">
      <t>ジョウホウ</t>
    </rPh>
    <phoneticPr fontId="8"/>
  </si>
  <si>
    <t>印字したい文書をご入力ください。</t>
    <phoneticPr fontId="8"/>
  </si>
  <si>
    <t>文字色やフォントもご自由にご設定いただいて構いません（特殊フォント禁止）</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</si>
  <si>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</si>
  <si>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</si>
  <si>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</si>
  <si>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札の有無</t>
    <rPh sb="0" eb="1">
      <t>フダ</t>
    </rPh>
    <rPh sb="2" eb="4">
      <t>ウム</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</si>
  <si>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</si>
  <si>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</si>
  <si>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</si>
  <si>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</si>
  <si>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</si>
  <si>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</si>
  <si>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</si>
  <si>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</si>
  <si>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</si>
  <si>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</si>
  <si>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</si>
  <si>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</si>
  <si>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</si>
  <si>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</si>
  <si>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</si>
  <si>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</si>
  <si>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</si>
  <si>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</si>
  <si>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</si>
  <si>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</si>
  <si>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</si>
  <si>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</si>
  <si>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</si>
  <si>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</si>
  <si>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</si>
  <si>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</si>
  <si>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</si>
  <si>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</si>
  <si>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</si>
  <si>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</si>
  <si>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</si>
  <si>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</si>
  <si>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</si>
  <si>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</si>
  <si>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</si>
  <si>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</si>
  <si>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</si>
  <si>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</si>
  <si>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</si>
  <si>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</si>
  <si>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</si>
  <si>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t>※税込み表示</t>
    <rPh sb="1" eb="3">
      <t>ゼイコ</t>
    </rPh>
    <rPh sb="4" eb="6">
      <t>ヒョウジ</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</si>
  <si>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</si>
  <si>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</si>
  <si>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</si>
  <si>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</si>
  <si>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</si>
  <si>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</si>
  <si>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　　　　　　　　　　　　　　　　　　　　　　　）</t>
    <phoneticPr fontId="8"/>
  </si>
  <si>
    <t>色</t>
    <rPh sb="0" eb="1">
      <t>イロ</t>
    </rPh>
    <phoneticPr fontId="8"/>
  </si>
  <si>
    <t>確認</t>
    <rPh sb="0" eb="2">
      <t>カクニン</t>
    </rPh>
    <phoneticPr fontId="8"/>
  </si>
  <si>
    <t>受注、伝票</t>
    <rPh sb="0" eb="2">
      <t>ジュチュウ</t>
    </rPh>
    <rPh sb="3" eb="5">
      <t>デンピョウ</t>
    </rPh>
    <phoneticPr fontId="19"/>
  </si>
  <si>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</si>
  <si>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</si>
  <si>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</si>
  <si>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</si>
  <si>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</si>
  <si>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</si>
  <si>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</si>
  <si>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9"/>
  </si>
  <si>
    <t>祝札</t>
    <rPh sb="0" eb="2">
      <t>イワイフダ</t>
    </rPh>
    <phoneticPr fontId="19"/>
  </si>
  <si>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</si>
  <si>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</si>
  <si>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</si>
  <si>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</si>
  <si>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</si>
  <si>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</si>
  <si>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</si>
  <si>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9"/>
  </si>
  <si>
    <t>支店</t>
    <rPh sb="0" eb="2">
      <t>シテン</t>
    </rPh>
    <phoneticPr fontId="19"/>
  </si>
  <si>
    <t>支払い名義</t>
    <rPh sb="0" eb="2">
      <t>シハラ</t>
    </rPh>
    <rPh sb="3" eb="5">
      <t>メイギ</t>
    </rPh>
    <phoneticPr fontId="19"/>
  </si>
  <si>
    <t>設立</t>
    <rPh sb="0" eb="2">
      <t>セツリツ</t>
    </rPh>
    <phoneticPr fontId="19"/>
  </si>
  <si>
    <t>資本金</t>
    <rPh sb="0" eb="3">
      <t>シホンキン</t>
    </rPh>
    <phoneticPr fontId="19"/>
  </si>
  <si>
    <t>年商</t>
    <rPh sb="0" eb="2">
      <t>ネンショウ</t>
    </rPh>
    <phoneticPr fontId="19"/>
  </si>
  <si>
    <t>HP</t>
    <phoneticPr fontId="19"/>
  </si>
  <si>
    <t>事業内容</t>
    <rPh sb="0" eb="4">
      <t>ジギョウナイヨウ</t>
    </rPh>
    <phoneticPr fontId="19"/>
  </si>
  <si>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</si>
  <si>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</si>
  <si>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</si>
  <si>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</si>
  <si>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</si>
  <si>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</si>
  <si>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</si>
  <si>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</si>
  <si>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</si>
  <si>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</si>
  <si>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</si>
  <si>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</si>
  <si>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</si>
  <si>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</si>
  <si>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</si>
  <si>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</si>
  <si>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</si>
  <si>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</si>
  <si>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</si>
  <si>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</si>
  <si>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</si>
  <si>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</si>
  <si>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</si>
  <si>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</si>
  <si>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</si>
  <si>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</si>
  <si>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</si>
  <si>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</si>
  <si>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</si>
  <si>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</si>
  <si>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</si>
  <si>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</si>
  <si>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</si>
  <si>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</si>
  <si>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t>
    </r>
    <rPh sb="0" eb="3">
      <t>コチョウラン</t>
    </rPh>
    <rPh sb="3" eb="5">
      <t>センヨウ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</si>
  <si>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</si>
  <si>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</si>
  <si>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</si>
  <si>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</si>
  <si>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</si>
  <si>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</si>
  <si>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</si>
  <si>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</si>
  <si>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</si>
  <si>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</si>
  <si>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</si>
  <si>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</si>
  <si>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</si>
  <si>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</si>
  <si>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</si>
  <si>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</si>
  <si>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</si>
  <si>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</si>
  <si>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</si>
  <si>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</si>
  <si>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</si>
  <si>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</si>
  <si>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</si>
  <si>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</si>
  <si>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</si>
  <si>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</si>
  <si>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</si>
  <si>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</si>
  <si>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費用</t>
    <rPh sb="0" eb="2">
      <t>ヒヨウ</t>
    </rPh>
    <phoneticPr fontId="8"/>
  </si>
  <si>
    <t>180cm</t>
    <phoneticPr fontId="8"/>
  </si>
  <si>
    <t>210cm</t>
    <phoneticPr fontId="8"/>
  </si>
  <si>
    <t>230cm</t>
    <phoneticPr fontId="8"/>
  </si>
  <si>
    <t>280cm</t>
    <phoneticPr fontId="8"/>
  </si>
  <si>
    <t>360cm</t>
    <phoneticPr fontId="8"/>
  </si>
  <si>
    <t>布</t>
    <rPh sb="0" eb="1">
      <t>ヌノ</t>
    </rPh>
    <phoneticPr fontId="8"/>
  </si>
  <si>
    <t>BOX（3/4周）</t>
    <rPh sb="7" eb="8">
      <t>シュウ</t>
    </rPh>
    <phoneticPr fontId="8"/>
  </si>
  <si>
    <t>※ポインセチアをご選択された場合は費用が表示されません</t>
    <rPh sb="9" eb="11">
      <t>センタク</t>
    </rPh>
    <rPh sb="14" eb="16">
      <t>バアイ</t>
    </rPh>
    <rPh sb="17" eb="19">
      <t>ヒヨウ</t>
    </rPh>
    <rPh sb="20" eb="22">
      <t>ヒョウジ</t>
    </rPh>
    <phoneticPr fontId="8"/>
  </si>
  <si>
    <t>あり</t>
    <phoneticPr fontId="8"/>
  </si>
  <si>
    <t>ツリー設置場所からコンセントまでの距離</t>
    <rPh sb="3" eb="5">
      <t>セッチ</t>
    </rPh>
    <rPh sb="5" eb="7">
      <t>バショ</t>
    </rPh>
    <rPh sb="17" eb="19">
      <t>キョリ</t>
    </rPh>
    <phoneticPr fontId="8"/>
  </si>
  <si>
    <t>お届け先情報</t>
    <rPh sb="1" eb="2">
      <t>トド</t>
    </rPh>
    <rPh sb="3" eb="4">
      <t>サキ</t>
    </rPh>
    <rPh sb="4" eb="6">
      <t>ジョウホウ</t>
    </rPh>
    <phoneticPr fontId="8"/>
  </si>
  <si>
    <t>お届け希望時間帯</t>
    <phoneticPr fontId="8"/>
  </si>
  <si>
    <t>イメージ</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</si>
  <si>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</si>
  <si>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</si>
  <si>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</si>
  <si>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</si>
  <si>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</si>
  <si>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</si>
  <si>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</si>
  <si>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</si>
  <si>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電飾ありをご選択いただいた場合はこちらもご回答ください</t>
    <rPh sb="0" eb="2">
      <t>デンショク</t>
    </rPh>
    <rPh sb="6" eb="8">
      <t>センタク</t>
    </rPh>
    <rPh sb="13" eb="15">
      <t>バアイ</t>
    </rPh>
    <rPh sb="21" eb="23">
      <t>カイトウ</t>
    </rPh>
    <phoneticPr fontId="8"/>
  </si>
  <si>
    <t>コンセント</t>
    <phoneticPr fontId="8"/>
  </si>
  <si>
    <t>4,400円</t>
    <rPh sb="5" eb="6">
      <t>エン</t>
    </rPh>
    <phoneticPr fontId="8"/>
  </si>
  <si>
    <t>16,500円</t>
    <rPh sb="6" eb="7">
      <t>エン</t>
    </rPh>
    <phoneticPr fontId="8"/>
  </si>
  <si>
    <t>20,900円</t>
    <rPh sb="6" eb="7">
      <t>エン</t>
    </rPh>
    <phoneticPr fontId="8"/>
  </si>
  <si>
    <t>33,000円</t>
    <rPh sb="6" eb="7">
      <t>エン</t>
    </rPh>
    <phoneticPr fontId="8"/>
  </si>
  <si>
    <t>1鉢2,750円～</t>
    <rPh sb="1" eb="2">
      <t>ハチ</t>
    </rPh>
    <rPh sb="7" eb="8">
      <t>エン</t>
    </rPh>
    <phoneticPr fontId="8"/>
  </si>
  <si>
    <t>※360cmツリーの場合、Φが大きいため費用が変わります</t>
    <rPh sb="10" eb="12">
      <t>バアイ</t>
    </rPh>
    <rPh sb="15" eb="16">
      <t>オオ</t>
    </rPh>
    <rPh sb="20" eb="22">
      <t>ヒヨウ</t>
    </rPh>
    <rPh sb="23" eb="24">
      <t>カ</t>
    </rPh>
    <phoneticPr fontId="8"/>
  </si>
  <si>
    <t>延長コード
の色</t>
    <rPh sb="0" eb="2">
      <t>エンチョウ</t>
    </rPh>
    <rPh sb="7" eb="8">
      <t>イロ</t>
    </rPh>
    <phoneticPr fontId="8"/>
  </si>
  <si>
    <t>床の色に近い方をご選択ください</t>
    <rPh sb="0" eb="1">
      <t>ユカ</t>
    </rPh>
    <rPh sb="2" eb="3">
      <t>イロ</t>
    </rPh>
    <rPh sb="4" eb="5">
      <t>チカ</t>
    </rPh>
    <rPh sb="6" eb="7">
      <t>ホウ</t>
    </rPh>
    <rPh sb="9" eb="11">
      <t>センタク</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</si>
  <si>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</si>
  <si>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</si>
  <si>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</si>
  <si>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</si>
  <si>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</si>
  <si>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</si>
  <si>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納品・撤去費用</t>
    <rPh sb="0" eb="2">
      <t>ノウヒン</t>
    </rPh>
    <rPh sb="3" eb="5">
      <t>テッキョ</t>
    </rPh>
    <rPh sb="6" eb="7">
      <t>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</si>
  <si>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</si>
  <si>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</si>
  <si>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</si>
  <si>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</si>
  <si>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</si>
  <si>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</si>
  <si>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</si>
  <si>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</si>
  <si>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</si>
  <si>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</si>
  <si>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</si>
  <si>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</si>
  <si>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</si>
  <si>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</si>
  <si>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</si>
  <si>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</si>
  <si>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</si>
  <si>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</si>
  <si>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</si>
  <si>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</si>
  <si>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</si>
  <si>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 xml:space="preserve"> 右の『クリスマスツリー　カラーバリエーション』から一番ご希望に近いツリーの番号をご記入ください</t>
    <rPh sb="1" eb="2">
      <t>ミギ</t>
    </rPh>
    <phoneticPr fontId="8"/>
  </si>
  <si>
    <t>【　　　　　　　】</t>
    <phoneticPr fontId="8"/>
  </si>
  <si>
    <t>m　】</t>
    <phoneticPr fontId="8"/>
  </si>
  <si>
    <t>【　おおよそ</t>
    <phoneticPr fontId="8"/>
  </si>
  <si>
    <t>クリスマスの王道、「赤」を主役にしたツリーは華やかさNO.1！　一番人気のお色味です。</t>
    <rPh sb="6" eb="8">
      <t>オウドウ</t>
    </rPh>
    <rPh sb="10" eb="11">
      <t>アカ</t>
    </rPh>
    <rPh sb="13" eb="15">
      <t>シュヤク</t>
    </rPh>
    <rPh sb="22" eb="23">
      <t>ハナ</t>
    </rPh>
    <rPh sb="32" eb="34">
      <t>イチバン</t>
    </rPh>
    <rPh sb="34" eb="36">
      <t>ニンキ</t>
    </rPh>
    <rPh sb="38" eb="40">
      <t>イロミ</t>
    </rPh>
    <phoneticPr fontId="8"/>
  </si>
  <si>
    <t>【参考】カラーバリエーション</t>
    <rPh sb="1" eb="3">
      <t>サンコウ</t>
    </rPh>
    <phoneticPr fontId="8"/>
  </si>
  <si>
    <t>ゴールドツリーはゴージャスにも、上品にも、シックにも。合わせる色や足元BOXで雰囲気が変わります。</t>
    <phoneticPr fontId="8"/>
  </si>
  <si>
    <t>上品でシックな印象になるお色です。いつもと印象を変えて大人のクリスマスはいかがでしょうか。</t>
    <rPh sb="21" eb="23">
      <t>インショウ</t>
    </rPh>
    <rPh sb="24" eb="25">
      <t>カ</t>
    </rPh>
    <rPh sb="27" eb="29">
      <t>オトナ</t>
    </rPh>
    <phoneticPr fontId="8"/>
  </si>
  <si>
    <t>パープル</t>
    <phoneticPr fontId="8"/>
  </si>
  <si>
    <t>白で飾るツリーは清楚でナチュラルな印象に。ツリー自体、雪が降ったようなタイプもご用意がございます。</t>
    <phoneticPr fontId="8"/>
  </si>
  <si>
    <t>高貴なパープルはあまりみかけないお色なので、ぱっと目を引くオリジナリティのあるツリーに仕上がります。</t>
    <phoneticPr fontId="8"/>
  </si>
  <si>
    <t>他とは違う、印象的なツリーを作るなら、青系がお勧めです！　老若男女問わず人気のお色味です。</t>
    <phoneticPr fontId="8"/>
  </si>
  <si>
    <t>ブルー</t>
    <phoneticPr fontId="8"/>
  </si>
  <si>
    <t>ホワイト</t>
    <phoneticPr fontId="8"/>
  </si>
  <si>
    <t>グリーン</t>
    <phoneticPr fontId="8"/>
  </si>
  <si>
    <t>飾りをたくさん付けてもツリー本体の色と馴染むので、遠目からはナチュラルに見えて素敵です！</t>
    <rPh sb="39" eb="41">
      <t>ステキ</t>
    </rPh>
    <phoneticPr fontId="8"/>
  </si>
  <si>
    <t>番外編（ツリー以外のアイテム）</t>
    <rPh sb="0" eb="3">
      <t>バンガイヘン</t>
    </rPh>
    <rPh sb="7" eb="9">
      <t>イガイ</t>
    </rPh>
    <phoneticPr fontId="8"/>
  </si>
  <si>
    <t>変わったツリーのご紹介</t>
    <rPh sb="0" eb="1">
      <t>カ</t>
    </rPh>
    <rPh sb="9" eb="11">
      <t>ショウカイ</t>
    </rPh>
    <phoneticPr fontId="8"/>
  </si>
  <si>
    <t>ご希望に合わせてご用意させていただきます</t>
    <rPh sb="1" eb="3">
      <t>キボウ</t>
    </rPh>
    <rPh sb="4" eb="5">
      <t>ア</t>
    </rPh>
    <rPh sb="9" eb="11">
      <t>ヨウイ</t>
    </rPh>
    <phoneticPr fontId="8"/>
  </si>
  <si>
    <t>受付カウンターや会議テーブルなど、ちょっとした場所に飾ってはいかがでしょうか。</t>
    <phoneticPr fontId="8"/>
  </si>
  <si>
    <r>
      <t>ご注文期限　</t>
    </r>
    <r>
      <rPr>
        <sz val="9"/>
        <color theme="0" tint="-0.499984740745262"/>
        <rFont val="Meiryo UI"/>
        <family val="3"/>
        <charset val="128"/>
      </rPr>
      <t>※日付・時間を過ぎていても承れるケースもございますのでお電話でお問い合わせください</t>
    </r>
    <r>
      <rPr>
        <sz val="10"/>
        <color theme="0" tint="-0.499984740745262"/>
        <rFont val="Meiryo UI"/>
        <family val="3"/>
        <charset val="128"/>
      </rPr>
      <t>（03-6451-0987）</t>
    </r>
    <rPh sb="1" eb="3">
      <t>チュウモン</t>
    </rPh>
    <rPh sb="3" eb="5">
      <t>キゲン</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</si>
  <si>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</si>
  <si>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</si>
  <si>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</si>
  <si>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</si>
  <si>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</si>
  <si>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</si>
  <si>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</si>
  <si>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</si>
  <si>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</si>
  <si>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</si>
  <si>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</si>
  <si>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</si>
  <si>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</si>
  <si>
    <t>(</t>
    <phoneticPr fontId="8"/>
  </si>
  <si>
    <t>)</t>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</si>
  <si>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</si>
  <si>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ポイントアプリ　</t>
    <phoneticPr fontId="8"/>
  </si>
  <si>
    <t>ポイント付与をご希望の場合は付与先をご入力ください</t>
    <phoneticPr fontId="8"/>
  </si>
  <si>
    <t>（</t>
    <phoneticPr fontId="8"/>
  </si>
  <si>
    <t>）</t>
    <phoneticPr fontId="8"/>
  </si>
  <si>
    <t>文字色やフォントもご自由にご設定いただいて構いません</t>
    <phoneticPr fontId="8"/>
  </si>
  <si>
    <t>（特殊フォント禁止）</t>
    <phoneticPr fontId="8"/>
  </si>
  <si>
    <t>札についての
その他ご指定
（ご自由にご記入
ください）</t>
    <rPh sb="0" eb="1">
      <t>フダ</t>
    </rPh>
    <rPh sb="9" eb="10">
      <t>タ</t>
    </rPh>
    <rPh sb="11" eb="13">
      <t>シテイ</t>
    </rPh>
    <rPh sb="16" eb="18">
      <t>ジユウ</t>
    </rPh>
    <rPh sb="20" eb="22">
      <t>キニュウ</t>
    </rPh>
    <phoneticPr fontId="8"/>
  </si>
  <si>
    <t>札を付ける場合、ご選択ください</t>
    <rPh sb="0" eb="1">
      <t>サツ</t>
    </rPh>
    <rPh sb="2" eb="3">
      <t>ツ</t>
    </rPh>
    <rPh sb="5" eb="7">
      <t>バアイ</t>
    </rPh>
    <rPh sb="9" eb="11">
      <t>センタク</t>
    </rPh>
    <phoneticPr fontId="8"/>
  </si>
  <si>
    <t>※費用のイメージがつかみやすいよう、最初から「含めない」を</t>
    <rPh sb="1" eb="3">
      <t>ヒヨウ</t>
    </rPh>
    <rPh sb="18" eb="20">
      <t>サイショ</t>
    </rPh>
    <rPh sb="23" eb="24">
      <t>フク</t>
    </rPh>
    <phoneticPr fontId="8"/>
  </si>
  <si>
    <t>選択してあります。ご希望に合わせてご変更ください。</t>
    <rPh sb="0" eb="2">
      <t>センタク</t>
    </rPh>
    <rPh sb="10" eb="12">
      <t>キボウ</t>
    </rPh>
    <rPh sb="13" eb="14">
      <t>ア</t>
    </rPh>
    <rPh sb="18" eb="20">
      <t>ヘンコウ</t>
    </rPh>
    <phoneticPr fontId="8"/>
  </si>
  <si>
    <t>基本情報</t>
    <rPh sb="0" eb="4">
      <t>キホンジョウホウ</t>
    </rPh>
    <phoneticPr fontId="8"/>
  </si>
  <si>
    <t>※見積もりを表示させるために「札不要」を選択しております。ご希望に合わせてご変更ください。</t>
    <rPh sb="1" eb="3">
      <t>ミツ</t>
    </rPh>
    <rPh sb="6" eb="8">
      <t>ヒョウジ</t>
    </rPh>
    <rPh sb="15" eb="16">
      <t>フダ</t>
    </rPh>
    <rPh sb="16" eb="18">
      <t>フヨウ</t>
    </rPh>
    <rPh sb="20" eb="22">
      <t>センタク</t>
    </rPh>
    <rPh sb="30" eb="32">
      <t>キボウ</t>
    </rPh>
    <rPh sb="33" eb="34">
      <t>ア</t>
    </rPh>
    <rPh sb="38" eb="40">
      <t>ヘンコウ</t>
    </rPh>
    <phoneticPr fontId="8"/>
  </si>
  <si>
    <t>Vo.47</t>
    <phoneticPr fontId="8"/>
  </si>
  <si>
    <t>オーダーシートが見難いというご意見を反映し、修正しました</t>
    <rPh sb="8" eb="10">
      <t>ミニク</t>
    </rPh>
    <rPh sb="15" eb="17">
      <t>イケン</t>
    </rPh>
    <rPh sb="18" eb="20">
      <t>ハンエイ</t>
    </rPh>
    <rPh sb="22" eb="24">
      <t>シュウセイ</t>
    </rPh>
    <phoneticPr fontId="8"/>
  </si>
  <si>
    <t>※画像はイメージです。</t>
    <rPh sb="1" eb="3">
      <t>ガゾウ</t>
    </rPh>
    <phoneticPr fontId="8"/>
  </si>
  <si>
    <t>※ツリーのサイズは、前後＋－10cmすることがございます。</t>
    <phoneticPr fontId="8"/>
  </si>
  <si>
    <t>レッド　イメージ</t>
    <phoneticPr fontId="8"/>
  </si>
  <si>
    <t>カッパー　イメージ</t>
    <phoneticPr fontId="8"/>
  </si>
  <si>
    <t>ゴールド　イメージ</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</si>
</sst>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9"/>
      <color theme="1" tint="0.249977111117893"/>
      <name val="ＭＳ Ｐゴシック"/>
      <family val="3"/>
      <charset val="128"/>
      <scheme val="minor"/>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2"/>
      <name val="ＤＦＰ超極太楷書体"/>
      <family val="4"/>
      <charset val="128"/>
    </font>
    <font>
      <sz val="11"/>
      <color rgb="FFC0504D"/>
      <name val="Meiryo UI"/>
      <family val="3"/>
      <charset val="128"/>
    </font>
    <font>
      <sz val="11"/>
      <color theme="5" tint="-0.249977111117893"/>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sz val="10"/>
      <color theme="0" tint="-0.499984740745262"/>
      <name val="Meiryo UI"/>
      <family val="3"/>
      <charset val="128"/>
    </font>
    <font>
      <b/>
      <sz val="11"/>
      <color rgb="FFFF0000"/>
      <name val="Meiryo UI"/>
      <family val="3"/>
      <charset val="128"/>
    </font>
    <font>
      <sz val="11"/>
      <color theme="1" tint="0.249977111117893"/>
      <name val="HGP教科書体"/>
      <family val="1"/>
      <charset val="128"/>
    </font>
    <font>
      <b/>
      <sz val="10"/>
      <color theme="1" tint="0.249977111117893"/>
      <name val="Meiryo UI"/>
      <family val="3"/>
      <charset val="128"/>
    </font>
    <font>
      <b/>
      <sz val="14"/>
      <color rgb="FFEE0000"/>
      <name val="Meiryo UI"/>
      <family val="3"/>
      <charset val="128"/>
    </font>
    <font>
      <b/>
      <sz val="14"/>
      <color rgb="FF42121D"/>
      <name val="Meiryo UI"/>
      <family val="3"/>
      <charset val="128"/>
    </font>
    <font>
      <b/>
      <sz val="14"/>
      <color rgb="FFBDB255"/>
      <name val="Meiryo UI"/>
      <family val="3"/>
      <charset val="128"/>
    </font>
    <font>
      <b/>
      <sz val="14"/>
      <color theme="0" tint="-0.499984740745262"/>
      <name val="Meiryo UI"/>
      <family val="3"/>
      <charset val="128"/>
    </font>
    <font>
      <b/>
      <sz val="14"/>
      <color rgb="FF7030A0"/>
      <name val="Meiryo UI"/>
      <family val="3"/>
      <charset val="128"/>
    </font>
    <font>
      <b/>
      <sz val="14"/>
      <color rgb="FF00B050"/>
      <name val="Meiryo UI"/>
      <family val="3"/>
      <charset val="128"/>
    </font>
    <font>
      <b/>
      <sz val="14"/>
      <color rgb="FFBE8351"/>
      <name val="Meiryo UI"/>
      <family val="3"/>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
      <sz val="20"/>
      <color theme="1" tint="0.249977111117893"/>
      <name val="Meiryo UI"/>
      <family val="3"/>
      <charset val="128"/>
    </font>
    <font>
      <sz val="11"/>
      <name val="HGPｺﾞｼｯｸE"/>
      <family val="3"/>
      <charset val="128"/>
    </font>
  </fonts>
  <fills count="6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rgb="FFEE0000"/>
        <bgColor indexed="64"/>
      </patternFill>
    </fill>
    <fill>
      <patternFill patternType="solid">
        <fgColor rgb="FF42121D"/>
        <bgColor indexed="64"/>
      </patternFill>
    </fill>
    <fill>
      <patternFill patternType="solid">
        <fgColor theme="0" tint="-0.34998626667073579"/>
        <bgColor indexed="64"/>
      </patternFill>
    </fill>
    <fill>
      <patternFill patternType="solid">
        <fgColor rgb="FF7030A0"/>
        <bgColor indexed="64"/>
      </patternFill>
    </fill>
    <fill>
      <patternFill patternType="solid">
        <fgColor rgb="FF0070C0"/>
        <bgColor indexed="64"/>
      </patternFill>
    </fill>
  </fills>
  <borders count="146">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thin">
        <color theme="1" tint="0.34998626667073579"/>
      </left>
      <right style="thin">
        <color theme="1" tint="0.34998626667073579"/>
      </right>
      <top/>
      <bottom style="hair">
        <color theme="1" tint="0.34998626667073579"/>
      </bottom>
      <diagonal/>
    </border>
    <border>
      <left/>
      <right/>
      <top/>
      <bottom style="hair">
        <color theme="1" tint="0.34998626667073579"/>
      </bottom>
      <diagonal/>
    </border>
    <border>
      <left/>
      <right style="thin">
        <color theme="1" tint="0.34998626667073579"/>
      </right>
      <top/>
      <bottom style="hair">
        <color theme="1" tint="0.34998626667073579"/>
      </bottom>
      <diagonal/>
    </border>
    <border>
      <left style="thin">
        <color theme="0" tint="-0.34998626667073579"/>
      </left>
      <right/>
      <top style="thin">
        <color theme="0" tint="-0.34998626667073579"/>
      </top>
      <bottom style="hair">
        <color theme="1" tint="0.34998626667073579"/>
      </bottom>
      <diagonal/>
    </border>
    <border>
      <left/>
      <right/>
      <top style="thin">
        <color theme="0" tint="-0.34998626667073579"/>
      </top>
      <bottom style="hair">
        <color theme="1" tint="0.34998626667073579"/>
      </bottom>
      <diagonal/>
    </border>
    <border>
      <left/>
      <right style="thin">
        <color theme="0" tint="-0.34998626667073579"/>
      </right>
      <top style="thin">
        <color theme="0" tint="-0.34998626667073579"/>
      </top>
      <bottom style="hair">
        <color theme="1" tint="0.34998626667073579"/>
      </bottom>
      <diagonal/>
    </border>
    <border>
      <left style="thin">
        <color theme="0" tint="-0.34998626667073579"/>
      </left>
      <right/>
      <top style="hair">
        <color theme="1" tint="0.34998626667073579"/>
      </top>
      <bottom style="thin">
        <color theme="0" tint="-0.34998626667073579"/>
      </bottom>
      <diagonal/>
    </border>
    <border>
      <left/>
      <right/>
      <top style="hair">
        <color theme="1" tint="0.34998626667073579"/>
      </top>
      <bottom style="thin">
        <color theme="0" tint="-0.34998626667073579"/>
      </bottom>
      <diagonal/>
    </border>
    <border>
      <left/>
      <right style="thin">
        <color theme="0" tint="-0.34998626667073579"/>
      </right>
      <top style="hair">
        <color theme="1"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hair">
        <color theme="1" tint="0.34998626667073579"/>
      </bottom>
      <diagonal/>
    </border>
    <border>
      <left style="thin">
        <color theme="1"/>
      </left>
      <right style="thin">
        <color theme="1"/>
      </right>
      <top style="hair">
        <color theme="1" tint="0.34998626667073579"/>
      </top>
      <bottom style="hair">
        <color theme="1" tint="0.34998626667073579"/>
      </bottom>
      <diagonal/>
    </border>
    <border>
      <left style="thin">
        <color theme="1"/>
      </left>
      <right style="thin">
        <color theme="1"/>
      </right>
      <top style="hair">
        <color theme="1" tint="0.34998626667073579"/>
      </top>
      <bottom style="thin">
        <color theme="1"/>
      </bottom>
      <diagonal/>
    </border>
    <border>
      <left/>
      <right/>
      <top style="thin">
        <color theme="1"/>
      </top>
      <bottom style="hair">
        <color theme="1" tint="0.34998626667073579"/>
      </bottom>
      <diagonal/>
    </border>
    <border>
      <left/>
      <right style="thin">
        <color theme="1"/>
      </right>
      <top style="thin">
        <color theme="1"/>
      </top>
      <bottom style="hair">
        <color theme="1" tint="0.34998626667073579"/>
      </bottom>
      <diagonal/>
    </border>
    <border>
      <left style="thin">
        <color theme="1"/>
      </left>
      <right/>
      <top style="hair">
        <color theme="1" tint="0.34998626667073579"/>
      </top>
      <bottom style="hair">
        <color theme="1" tint="0.34998626667073579"/>
      </bottom>
      <diagonal/>
    </border>
    <border>
      <left/>
      <right/>
      <top style="hair">
        <color theme="1" tint="0.34998626667073579"/>
      </top>
      <bottom style="thin">
        <color theme="1"/>
      </bottom>
      <diagonal/>
    </border>
    <border>
      <left/>
      <right style="thin">
        <color theme="1"/>
      </right>
      <top style="hair">
        <color theme="1" tint="0.34998626667073579"/>
      </top>
      <bottom style="thin">
        <color theme="1"/>
      </bottom>
      <diagonal/>
    </border>
    <border>
      <left style="thin">
        <color theme="1"/>
      </left>
      <right style="thin">
        <color theme="1" tint="0.34998626667073579"/>
      </right>
      <top style="thin">
        <color theme="1"/>
      </top>
      <bottom style="hair">
        <color theme="1" tint="0.34998626667073579"/>
      </bottom>
      <diagonal/>
    </border>
    <border>
      <left style="thin">
        <color theme="1" tint="0.34998626667073579"/>
      </left>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top style="hair">
        <color theme="1" tint="0.34998626667073579"/>
      </top>
      <bottom style="thin">
        <color theme="1"/>
      </bottom>
      <diagonal/>
    </border>
    <border>
      <left style="thin">
        <color theme="1" tint="0.34998626667073579"/>
      </left>
      <right style="thin">
        <color theme="1"/>
      </right>
      <top style="thin">
        <color theme="1"/>
      </top>
      <bottom/>
      <diagonal/>
    </border>
    <border>
      <left style="thin">
        <color theme="1" tint="0.34998626667073579"/>
      </left>
      <right style="thin">
        <color theme="1"/>
      </right>
      <top/>
      <bottom/>
      <diagonal/>
    </border>
    <border>
      <left style="thin">
        <color theme="1" tint="0.34998626667073579"/>
      </left>
      <right style="thin">
        <color theme="1"/>
      </right>
      <top/>
      <bottom style="thin">
        <color theme="1"/>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right>
      <top style="hair">
        <color theme="1" tint="0.34998626667073579"/>
      </top>
      <bottom style="thin">
        <color theme="1"/>
      </bottom>
      <diagonal/>
    </border>
    <border>
      <left style="thin">
        <color theme="1" tint="0.34998626667073579"/>
      </left>
      <right style="thin">
        <color theme="1" tint="0.34998626667073579"/>
      </right>
      <top style="thin">
        <color theme="1"/>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0"/>
      </top>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dotted">
        <color theme="1" tint="0.34998626667073579"/>
      </left>
      <right/>
      <top style="thin">
        <color theme="1" tint="0.34998626667073579"/>
      </top>
      <bottom/>
      <diagonal/>
    </border>
    <border>
      <left/>
      <right style="dotted">
        <color theme="1" tint="0.34998626667073579"/>
      </right>
      <top style="thin">
        <color theme="1" tint="0.34998626667073579"/>
      </top>
      <bottom/>
      <diagonal/>
    </border>
    <border>
      <left style="dotted">
        <color theme="1" tint="0.34998626667073579"/>
      </left>
      <right/>
      <top/>
      <bottom/>
      <diagonal/>
    </border>
    <border>
      <left/>
      <right style="dotted">
        <color theme="1" tint="0.34998626667073579"/>
      </right>
      <top/>
      <bottom/>
      <diagonal/>
    </border>
    <border>
      <left style="dotted">
        <color theme="1" tint="0.34998626667073579"/>
      </left>
      <right/>
      <top/>
      <bottom style="thin">
        <color theme="1" tint="0.34998626667073579"/>
      </bottom>
      <diagonal/>
    </border>
    <border>
      <left/>
      <right style="dotted">
        <color theme="1" tint="0.34998626667073579"/>
      </right>
      <top/>
      <bottom style="thin">
        <color theme="1" tint="0.34998626667073579"/>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diagonalDown="1">
      <left style="thin">
        <color theme="1" tint="0.34998626667073579"/>
      </left>
      <right style="thin">
        <color theme="1" tint="0.34998626667073579"/>
      </right>
      <top style="thin">
        <color theme="1" tint="0.34998626667073579"/>
      </top>
      <bottom/>
      <diagonal style="thin">
        <color theme="1" tint="0.34998626667073579"/>
      </diagonal>
    </border>
    <border diagonalDown="1">
      <left style="thin">
        <color theme="1" tint="0.34998626667073579"/>
      </left>
      <right style="thin">
        <color theme="1" tint="0.34998626667073579"/>
      </right>
      <top/>
      <bottom/>
      <diagonal style="thin">
        <color theme="1" tint="0.34998626667073579"/>
      </diagonal>
    </border>
    <border diagonalDown="1">
      <left style="thin">
        <color theme="1" tint="0.34998626667073579"/>
      </left>
      <right style="thin">
        <color theme="1" tint="0.34998626667073579"/>
      </right>
      <top/>
      <bottom style="thin">
        <color theme="1" tint="0.34998626667073579"/>
      </bottom>
      <diagonal style="thin">
        <color theme="1" tint="0.34998626667073579"/>
      </diagonal>
    </border>
    <border>
      <left style="thin">
        <color theme="1" tint="0.499984740745262"/>
      </left>
      <right/>
      <top/>
      <bottom/>
      <diagonal/>
    </border>
    <border>
      <left style="thin">
        <color theme="1" tint="0.34998626667073579"/>
      </left>
      <right/>
      <top/>
      <bottom style="hair">
        <color theme="1" tint="0.34998626667073579"/>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6" fillId="0" borderId="0"/>
    <xf numFmtId="0" fontId="27"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924">
    <xf numFmtId="0" fontId="0" fillId="0" borderId="0" xfId="0">
      <alignment vertical="center"/>
    </xf>
    <xf numFmtId="0" fontId="0" fillId="3" borderId="0" xfId="0" applyFill="1">
      <alignment vertical="center"/>
    </xf>
    <xf numFmtId="0" fontId="22" fillId="0" borderId="0" xfId="0" applyFont="1">
      <alignment vertical="center"/>
    </xf>
    <xf numFmtId="0" fontId="16" fillId="0" borderId="1" xfId="0" applyFont="1" applyBorder="1" applyAlignment="1">
      <alignment horizontal="center" vertical="center"/>
    </xf>
    <xf numFmtId="178" fontId="16" fillId="9" borderId="8" xfId="0" applyNumberFormat="1" applyFont="1" applyFill="1" applyBorder="1" applyAlignment="1">
      <alignment horizontal="center" vertical="center"/>
    </xf>
    <xf numFmtId="0" fontId="16" fillId="9" borderId="1"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10" borderId="8" xfId="0" applyFont="1" applyFill="1" applyBorder="1" applyAlignment="1">
      <alignment horizontal="center" vertical="center"/>
    </xf>
    <xf numFmtId="0" fontId="16" fillId="10" borderId="1" xfId="0" applyFont="1" applyFill="1" applyBorder="1">
      <alignment vertical="center"/>
    </xf>
    <xf numFmtId="0" fontId="16" fillId="11" borderId="1" xfId="0" applyFont="1" applyFill="1" applyBorder="1" applyAlignment="1">
      <alignment horizontal="center" vertical="center"/>
    </xf>
    <xf numFmtId="0" fontId="16" fillId="12" borderId="1" xfId="0" applyFont="1" applyFill="1" applyBorder="1" applyAlignment="1">
      <alignment horizontal="center" vertical="center"/>
    </xf>
    <xf numFmtId="176" fontId="16" fillId="12" borderId="3" xfId="0" applyNumberFormat="1" applyFont="1" applyFill="1" applyBorder="1" applyAlignment="1">
      <alignment horizontal="center" vertical="center"/>
    </xf>
    <xf numFmtId="176" fontId="16" fillId="12" borderId="8" xfId="0" applyNumberFormat="1"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1" xfId="0" applyFont="1" applyFill="1" applyBorder="1" applyAlignment="1">
      <alignment horizontal="center" vertical="center" shrinkToFit="1"/>
    </xf>
    <xf numFmtId="0" fontId="16" fillId="13" borderId="1" xfId="0" applyFont="1" applyFill="1" applyBorder="1">
      <alignment vertical="center"/>
    </xf>
    <xf numFmtId="0" fontId="16" fillId="13" borderId="3" xfId="0" applyFont="1" applyFill="1" applyBorder="1">
      <alignment vertical="center"/>
    </xf>
    <xf numFmtId="0" fontId="16" fillId="13" borderId="8" xfId="0" applyFont="1" applyFill="1" applyBorder="1">
      <alignment vertical="center"/>
    </xf>
    <xf numFmtId="0" fontId="16" fillId="13" borderId="9" xfId="1" applyNumberFormat="1" applyFont="1" applyFill="1" applyBorder="1" applyAlignment="1" applyProtection="1">
      <alignment vertical="center"/>
      <protection locked="0"/>
    </xf>
    <xf numFmtId="0" fontId="15" fillId="14" borderId="8" xfId="0" applyFont="1" applyFill="1" applyBorder="1" applyAlignment="1">
      <alignment horizontal="right" vertical="center"/>
    </xf>
    <xf numFmtId="177" fontId="16"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6" fillId="14" borderId="1"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5" fillId="14" borderId="9" xfId="0" applyNumberFormat="1" applyFont="1" applyFill="1" applyBorder="1" applyAlignment="1">
      <alignment horizontal="center" vertical="center"/>
    </xf>
    <xf numFmtId="0" fontId="16" fillId="15" borderId="8" xfId="0" applyFont="1" applyFill="1" applyBorder="1" applyAlignment="1">
      <alignment horizontal="right" vertical="center"/>
    </xf>
    <xf numFmtId="0" fontId="16" fillId="15" borderId="1" xfId="0" applyFont="1" applyFill="1" applyBorder="1" applyAlignment="1">
      <alignment horizontal="center" vertical="center"/>
    </xf>
    <xf numFmtId="0" fontId="16" fillId="15" borderId="1" xfId="0" applyFont="1" applyFill="1" applyBorder="1" applyAlignment="1">
      <alignment horizontal="left" vertical="center"/>
    </xf>
    <xf numFmtId="0" fontId="16" fillId="15" borderId="9" xfId="0" applyFont="1" applyFill="1" applyBorder="1" applyAlignment="1">
      <alignment horizontal="center" vertical="center"/>
    </xf>
    <xf numFmtId="49" fontId="16" fillId="16" borderId="2" xfId="0" applyNumberFormat="1" applyFont="1" applyFill="1" applyBorder="1" applyAlignment="1">
      <alignment horizontal="center" vertical="center" wrapText="1"/>
    </xf>
    <xf numFmtId="178" fontId="16" fillId="16" borderId="1" xfId="0" applyNumberFormat="1" applyFont="1" applyFill="1" applyBorder="1" applyAlignment="1">
      <alignment horizontal="center" vertical="center" wrapText="1"/>
    </xf>
    <xf numFmtId="178" fontId="16" fillId="16" borderId="3" xfId="0" applyNumberFormat="1" applyFont="1" applyFill="1" applyBorder="1" applyAlignment="1">
      <alignment horizontal="center" vertical="center" wrapText="1"/>
    </xf>
    <xf numFmtId="0" fontId="16" fillId="17" borderId="2" xfId="0" applyFont="1" applyFill="1" applyBorder="1" applyAlignment="1">
      <alignment horizontal="left" vertical="center"/>
    </xf>
    <xf numFmtId="0" fontId="16" fillId="17" borderId="1" xfId="0" applyFont="1" applyFill="1" applyBorder="1" applyAlignment="1">
      <alignment horizontal="left" vertical="center"/>
    </xf>
    <xf numFmtId="0" fontId="16" fillId="17" borderId="3" xfId="0" applyFont="1" applyFill="1" applyBorder="1" applyAlignment="1">
      <alignment horizontal="center" vertical="center"/>
    </xf>
    <xf numFmtId="0" fontId="16" fillId="17" borderId="3" xfId="0" applyFont="1" applyFill="1" applyBorder="1" applyAlignment="1">
      <alignment horizontal="left" vertical="center"/>
    </xf>
    <xf numFmtId="0" fontId="16" fillId="18" borderId="10" xfId="0" applyFont="1" applyFill="1" applyBorder="1" applyAlignment="1">
      <alignment horizontal="center" vertical="center" wrapText="1"/>
    </xf>
    <xf numFmtId="49" fontId="16" fillId="18" borderId="8" xfId="0" applyNumberFormat="1" applyFont="1" applyFill="1" applyBorder="1" applyAlignment="1">
      <alignment horizontal="center" vertical="center" wrapText="1"/>
    </xf>
    <xf numFmtId="0" fontId="16" fillId="18" borderId="1" xfId="0" applyFont="1" applyFill="1" applyBorder="1" applyAlignment="1">
      <alignment horizontal="center" vertical="center" wrapText="1"/>
    </xf>
    <xf numFmtId="0" fontId="16" fillId="18" borderId="9" xfId="0" applyFont="1" applyFill="1" applyBorder="1" applyAlignment="1">
      <alignment horizontal="center" vertical="center" wrapText="1"/>
    </xf>
    <xf numFmtId="0" fontId="16" fillId="15" borderId="10" xfId="0" applyFont="1" applyFill="1" applyBorder="1">
      <alignment vertical="center"/>
    </xf>
    <xf numFmtId="0" fontId="16" fillId="15" borderId="1" xfId="0" applyFont="1" applyFill="1" applyBorder="1">
      <alignment vertical="center"/>
    </xf>
    <xf numFmtId="0" fontId="16" fillId="19" borderId="1" xfId="0" applyFont="1" applyFill="1" applyBorder="1">
      <alignment vertical="center"/>
    </xf>
    <xf numFmtId="56" fontId="18" fillId="19" borderId="1" xfId="0" applyNumberFormat="1" applyFont="1" applyFill="1" applyBorder="1" applyProtection="1">
      <alignment vertical="center"/>
      <protection locked="0"/>
    </xf>
    <xf numFmtId="0" fontId="16" fillId="20" borderId="1" xfId="0" applyFont="1" applyFill="1" applyBorder="1" applyAlignment="1">
      <alignment horizontal="center" vertical="center"/>
    </xf>
    <xf numFmtId="0" fontId="23"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17" fillId="21" borderId="1" xfId="0" applyFont="1" applyFill="1" applyBorder="1" applyAlignment="1">
      <alignment horizontal="center" vertical="center"/>
    </xf>
    <xf numFmtId="0" fontId="16" fillId="21" borderId="3" xfId="0" applyFont="1" applyFill="1" applyBorder="1" applyAlignment="1">
      <alignment horizontal="center" vertical="center"/>
    </xf>
    <xf numFmtId="0" fontId="30" fillId="3" borderId="0" xfId="0" applyFont="1" applyFill="1">
      <alignment vertical="center"/>
    </xf>
    <xf numFmtId="20" fontId="16" fillId="13" borderId="1" xfId="1" applyNumberFormat="1" applyFont="1" applyFill="1" applyBorder="1" applyAlignment="1" applyProtection="1">
      <alignment vertical="center"/>
      <protection locked="0"/>
    </xf>
    <xf numFmtId="56" fontId="16" fillId="19" borderId="1" xfId="0" applyNumberFormat="1" applyFont="1" applyFill="1" applyBorder="1">
      <alignment vertical="center"/>
    </xf>
    <xf numFmtId="38" fontId="16" fillId="13" borderId="1" xfId="0" applyNumberFormat="1" applyFont="1" applyFill="1" applyBorder="1">
      <alignment vertical="center"/>
    </xf>
    <xf numFmtId="38" fontId="16" fillId="15" borderId="10" xfId="0" applyNumberFormat="1" applyFont="1" applyFill="1" applyBorder="1">
      <alignment vertical="center"/>
    </xf>
    <xf numFmtId="0" fontId="41" fillId="3" borderId="0" xfId="0" applyFont="1" applyFill="1">
      <alignment vertical="center"/>
    </xf>
    <xf numFmtId="0" fontId="34" fillId="7" borderId="36" xfId="2" applyFont="1" applyFill="1" applyBorder="1" applyAlignment="1">
      <alignment horizontal="center" vertical="center"/>
    </xf>
    <xf numFmtId="38" fontId="34" fillId="7" borderId="36" xfId="9" applyFont="1" applyFill="1" applyBorder="1" applyAlignment="1">
      <alignment horizontal="center" vertical="center"/>
    </xf>
    <xf numFmtId="0" fontId="34" fillId="7" borderId="16" xfId="0" applyFont="1" applyFill="1" applyBorder="1" applyAlignment="1">
      <alignment horizontal="center" vertical="center"/>
    </xf>
    <xf numFmtId="0" fontId="34" fillId="7" borderId="17" xfId="0" applyFont="1" applyFill="1" applyBorder="1" applyAlignment="1">
      <alignment horizontal="center" vertical="center"/>
    </xf>
    <xf numFmtId="0" fontId="55" fillId="0" borderId="0" xfId="0" applyFont="1">
      <alignment vertical="center"/>
    </xf>
    <xf numFmtId="0" fontId="9" fillId="29" borderId="0" xfId="0" applyFont="1" applyFill="1">
      <alignment vertical="center"/>
    </xf>
    <xf numFmtId="0" fontId="14" fillId="29" borderId="0" xfId="0" applyFont="1" applyFill="1" applyAlignment="1">
      <alignment horizontal="center" vertical="center"/>
    </xf>
    <xf numFmtId="0" fontId="10" fillId="29" borderId="0" xfId="0" applyFont="1" applyFill="1">
      <alignment vertical="center"/>
    </xf>
    <xf numFmtId="0" fontId="30" fillId="4" borderId="0" xfId="0" applyFont="1" applyFill="1">
      <alignment vertical="center"/>
    </xf>
    <xf numFmtId="0" fontId="9" fillId="31" borderId="0" xfId="0" applyFont="1" applyFill="1">
      <alignment vertical="center"/>
    </xf>
    <xf numFmtId="0" fontId="21" fillId="31" borderId="0" xfId="0" applyFont="1" applyFill="1" applyAlignment="1">
      <alignment vertical="top" shrinkToFit="1"/>
    </xf>
    <xf numFmtId="0" fontId="35" fillId="31" borderId="0" xfId="0" applyFont="1" applyFill="1" applyAlignment="1">
      <alignment horizontal="left" vertical="top"/>
    </xf>
    <xf numFmtId="0" fontId="40" fillId="31" borderId="0" xfId="0" applyFont="1" applyFill="1" applyAlignment="1">
      <alignment horizontal="left" vertical="center" shrinkToFit="1"/>
    </xf>
    <xf numFmtId="0" fontId="14" fillId="31" borderId="0" xfId="0" applyFont="1" applyFill="1" applyAlignment="1">
      <alignment horizontal="center" vertical="center"/>
    </xf>
    <xf numFmtId="0" fontId="10" fillId="31" borderId="0" xfId="0" applyFont="1" applyFill="1">
      <alignment vertical="center"/>
    </xf>
    <xf numFmtId="0" fontId="0" fillId="31" borderId="0" xfId="0" applyFill="1">
      <alignment vertical="center"/>
    </xf>
    <xf numFmtId="0" fontId="29" fillId="31" borderId="0" xfId="0" applyFont="1" applyFill="1">
      <alignment vertical="center"/>
    </xf>
    <xf numFmtId="0" fontId="35" fillId="31" borderId="0" xfId="0" applyFont="1" applyFill="1" applyAlignment="1">
      <alignment horizontal="left" vertical="center"/>
    </xf>
    <xf numFmtId="38" fontId="30" fillId="31" borderId="0" xfId="1" applyFont="1" applyFill="1" applyBorder="1" applyAlignment="1" applyProtection="1">
      <alignment horizontal="right" vertical="center"/>
    </xf>
    <xf numFmtId="38" fontId="30" fillId="31" borderId="0" xfId="1" applyFont="1" applyFill="1" applyBorder="1" applyProtection="1">
      <alignment vertical="center"/>
    </xf>
    <xf numFmtId="0" fontId="30" fillId="31" borderId="0" xfId="0" applyFont="1" applyFill="1">
      <alignment vertical="center"/>
    </xf>
    <xf numFmtId="0" fontId="40" fillId="31" borderId="0" xfId="0" applyFont="1" applyFill="1" applyAlignment="1">
      <alignment horizontal="right" vertical="center"/>
    </xf>
    <xf numFmtId="0" fontId="34" fillId="31" borderId="36" xfId="2" applyFont="1" applyFill="1" applyBorder="1" applyAlignment="1">
      <alignment horizontal="center" vertical="center"/>
    </xf>
    <xf numFmtId="179" fontId="34" fillId="31" borderId="36" xfId="9" applyNumberFormat="1" applyFont="1" applyFill="1" applyBorder="1">
      <alignment vertical="center"/>
    </xf>
    <xf numFmtId="0" fontId="41" fillId="3" borderId="17" xfId="0" applyFont="1" applyFill="1" applyBorder="1" applyAlignment="1" applyProtection="1">
      <alignment horizontal="left" vertical="center" indent="1" shrinkToFit="1"/>
      <protection locked="0"/>
    </xf>
    <xf numFmtId="0" fontId="41" fillId="3" borderId="18" xfId="0" applyFont="1" applyFill="1" applyBorder="1" applyAlignment="1" applyProtection="1">
      <alignment horizontal="left" vertical="center" indent="1"/>
      <protection locked="0"/>
    </xf>
    <xf numFmtId="49" fontId="41" fillId="3" borderId="16" xfId="0" applyNumberFormat="1" applyFont="1" applyFill="1" applyBorder="1" applyAlignment="1" applyProtection="1">
      <alignment horizontal="left" vertical="center" indent="1"/>
      <protection locked="0"/>
    </xf>
    <xf numFmtId="0" fontId="30" fillId="32" borderId="0" xfId="0" applyFont="1" applyFill="1">
      <alignment vertical="center"/>
    </xf>
    <xf numFmtId="0" fontId="35" fillId="32" borderId="0" xfId="0" applyFont="1" applyFill="1" applyAlignment="1">
      <alignment horizontal="left" vertical="top"/>
    </xf>
    <xf numFmtId="0" fontId="40" fillId="32" borderId="0" xfId="0" applyFont="1" applyFill="1" applyAlignment="1">
      <alignment horizontal="left" vertical="center" shrinkToFit="1"/>
    </xf>
    <xf numFmtId="0" fontId="63" fillId="32" borderId="0" xfId="0" applyFont="1" applyFill="1">
      <alignment vertical="center"/>
    </xf>
    <xf numFmtId="0" fontId="66" fillId="33" borderId="16" xfId="0" applyFont="1" applyFill="1" applyBorder="1" applyAlignment="1">
      <alignment horizontal="center" vertical="center"/>
    </xf>
    <xf numFmtId="0" fontId="66" fillId="33" borderId="17" xfId="0" applyFont="1" applyFill="1" applyBorder="1" applyAlignment="1">
      <alignment horizontal="center" vertical="center"/>
    </xf>
    <xf numFmtId="0" fontId="66" fillId="33" borderId="18" xfId="0" applyFont="1" applyFill="1" applyBorder="1" applyAlignment="1">
      <alignment horizontal="center" vertical="center"/>
    </xf>
    <xf numFmtId="0" fontId="35" fillId="32" borderId="0" xfId="0" applyFont="1" applyFill="1" applyAlignment="1" applyProtection="1">
      <alignment horizontal="left" vertical="top"/>
      <protection locked="0"/>
    </xf>
    <xf numFmtId="0" fontId="59" fillId="32" borderId="0" xfId="0" applyFont="1" applyFill="1">
      <alignment vertical="center"/>
    </xf>
    <xf numFmtId="0" fontId="35" fillId="32" borderId="0" xfId="0" applyFont="1" applyFill="1" applyAlignment="1" applyProtection="1">
      <alignment vertical="top"/>
      <protection locked="0"/>
    </xf>
    <xf numFmtId="0" fontId="35" fillId="32" borderId="0" xfId="0" applyFont="1" applyFill="1" applyAlignment="1">
      <alignment vertical="top"/>
    </xf>
    <xf numFmtId="0" fontId="40" fillId="32" borderId="0" xfId="0" applyFont="1" applyFill="1">
      <alignment vertical="center"/>
    </xf>
    <xf numFmtId="0" fontId="40" fillId="32" borderId="0" xfId="0" applyFont="1" applyFill="1" applyAlignment="1">
      <alignment vertical="top"/>
    </xf>
    <xf numFmtId="0" fontId="35" fillId="32" borderId="0" xfId="0" applyFont="1" applyFill="1" applyAlignment="1">
      <alignment horizontal="left" vertical="center"/>
    </xf>
    <xf numFmtId="0" fontId="67" fillId="6" borderId="0" xfId="0" applyFont="1" applyFill="1">
      <alignment vertical="center"/>
    </xf>
    <xf numFmtId="0" fontId="67" fillId="6" borderId="0" xfId="0" applyFont="1" applyFill="1" applyProtection="1">
      <alignment vertical="center"/>
      <protection locked="0"/>
    </xf>
    <xf numFmtId="0" fontId="68" fillId="6" borderId="5" xfId="0" applyFont="1" applyFill="1" applyBorder="1">
      <alignment vertical="center"/>
    </xf>
    <xf numFmtId="0" fontId="67" fillId="3" borderId="1" xfId="0" applyFont="1" applyFill="1" applyBorder="1" applyAlignment="1" applyProtection="1">
      <alignment horizontal="center" vertical="center"/>
      <protection locked="0"/>
    </xf>
    <xf numFmtId="0" fontId="67" fillId="3" borderId="1" xfId="0" applyFont="1" applyFill="1" applyBorder="1" applyProtection="1">
      <alignment vertical="center"/>
      <protection locked="0"/>
    </xf>
    <xf numFmtId="38" fontId="67" fillId="3" borderId="1" xfId="1" applyFont="1" applyFill="1" applyBorder="1" applyProtection="1">
      <alignment vertical="center"/>
      <protection locked="0"/>
    </xf>
    <xf numFmtId="38" fontId="67" fillId="3" borderId="1" xfId="1" applyFont="1" applyFill="1" applyBorder="1" applyAlignment="1" applyProtection="1">
      <alignment horizontal="center" vertical="center"/>
      <protection locked="0"/>
    </xf>
    <xf numFmtId="38" fontId="69" fillId="3" borderId="1" xfId="1" applyFont="1" applyFill="1" applyBorder="1" applyAlignment="1" applyProtection="1">
      <alignment horizontal="center" vertical="center"/>
      <protection locked="0"/>
    </xf>
    <xf numFmtId="38" fontId="67" fillId="3" borderId="1" xfId="1" applyFont="1" applyFill="1" applyBorder="1" applyAlignment="1" applyProtection="1">
      <alignment horizontal="right" vertical="center"/>
      <protection locked="0"/>
    </xf>
    <xf numFmtId="38" fontId="67" fillId="3" borderId="1" xfId="1" applyFont="1" applyFill="1" applyBorder="1" applyAlignment="1" applyProtection="1">
      <alignment vertical="center" wrapText="1"/>
      <protection locked="0"/>
    </xf>
    <xf numFmtId="38" fontId="67" fillId="3" borderId="1" xfId="1" applyFont="1" applyFill="1" applyBorder="1" applyAlignment="1" applyProtection="1">
      <alignment horizontal="right" vertical="center" wrapText="1"/>
      <protection locked="0"/>
    </xf>
    <xf numFmtId="0" fontId="67" fillId="24" borderId="0" xfId="0" applyFont="1" applyFill="1">
      <alignment vertical="center"/>
    </xf>
    <xf numFmtId="38" fontId="67" fillId="24" borderId="0" xfId="1" applyFont="1" applyFill="1">
      <alignment vertical="center"/>
    </xf>
    <xf numFmtId="0" fontId="67" fillId="3" borderId="5" xfId="0" applyFont="1" applyFill="1" applyBorder="1">
      <alignment vertical="center"/>
    </xf>
    <xf numFmtId="0" fontId="67" fillId="3" borderId="15" xfId="0" applyFont="1" applyFill="1" applyBorder="1">
      <alignment vertical="center"/>
    </xf>
    <xf numFmtId="0" fontId="67" fillId="3" borderId="0" xfId="0" applyFont="1" applyFill="1">
      <alignment vertical="center"/>
    </xf>
    <xf numFmtId="0" fontId="67" fillId="3" borderId="0" xfId="0" applyFont="1" applyFill="1" applyProtection="1">
      <alignment vertical="center"/>
      <protection locked="0"/>
    </xf>
    <xf numFmtId="0" fontId="67" fillId="0" borderId="1" xfId="0" applyFont="1" applyBorder="1" applyProtection="1">
      <alignment vertical="center"/>
      <protection locked="0"/>
    </xf>
    <xf numFmtId="38" fontId="67" fillId="3" borderId="5" xfId="1" applyFont="1" applyFill="1" applyBorder="1" applyAlignment="1" applyProtection="1">
      <alignment horizontal="center" vertical="center"/>
      <protection locked="0"/>
    </xf>
    <xf numFmtId="0" fontId="67" fillId="7" borderId="0" xfId="0" applyFont="1" applyFill="1">
      <alignment vertical="center"/>
    </xf>
    <xf numFmtId="38" fontId="67" fillId="7" borderId="0" xfId="1" applyFont="1" applyFill="1">
      <alignment vertical="center"/>
    </xf>
    <xf numFmtId="38" fontId="69" fillId="3" borderId="5" xfId="1" applyFont="1" applyFill="1" applyBorder="1" applyAlignment="1" applyProtection="1">
      <alignment horizontal="center" vertical="center"/>
      <protection locked="0"/>
    </xf>
    <xf numFmtId="0" fontId="67" fillId="22" borderId="0" xfId="0" applyFont="1" applyFill="1">
      <alignment vertical="center"/>
    </xf>
    <xf numFmtId="38" fontId="67" fillId="22" borderId="0" xfId="1" applyFont="1" applyFill="1">
      <alignment vertical="center"/>
    </xf>
    <xf numFmtId="0" fontId="67" fillId="2" borderId="0" xfId="0" applyFont="1" applyFill="1">
      <alignment vertical="center"/>
    </xf>
    <xf numFmtId="38" fontId="67" fillId="2" borderId="0" xfId="1" applyFont="1" applyFill="1">
      <alignment vertical="center"/>
    </xf>
    <xf numFmtId="0" fontId="67" fillId="23" borderId="0" xfId="0" applyFont="1" applyFill="1">
      <alignment vertical="center"/>
    </xf>
    <xf numFmtId="38" fontId="67" fillId="23" borderId="0" xfId="1" applyFont="1" applyFill="1">
      <alignment vertical="center"/>
    </xf>
    <xf numFmtId="0" fontId="67" fillId="5" borderId="1" xfId="0" applyFont="1" applyFill="1" applyBorder="1" applyAlignment="1" applyProtection="1">
      <alignment horizontal="center" vertical="center"/>
      <protection locked="0"/>
    </xf>
    <xf numFmtId="0" fontId="67" fillId="5" borderId="1" xfId="0" applyFont="1" applyFill="1" applyBorder="1" applyProtection="1">
      <alignment vertical="center"/>
      <protection locked="0"/>
    </xf>
    <xf numFmtId="38" fontId="67" fillId="5" borderId="1" xfId="1" applyFont="1" applyFill="1" applyBorder="1" applyProtection="1">
      <alignment vertical="center"/>
      <protection locked="0"/>
    </xf>
    <xf numFmtId="38" fontId="67" fillId="5" borderId="1" xfId="1" applyFont="1" applyFill="1" applyBorder="1" applyAlignment="1" applyProtection="1">
      <alignment horizontal="center" vertical="center"/>
      <protection locked="0"/>
    </xf>
    <xf numFmtId="38" fontId="69" fillId="5" borderId="1" xfId="1" applyFont="1" applyFill="1" applyBorder="1" applyAlignment="1" applyProtection="1">
      <alignment horizontal="center" vertical="center"/>
      <protection locked="0"/>
    </xf>
    <xf numFmtId="38" fontId="67" fillId="5" borderId="1" xfId="1" applyFont="1" applyFill="1" applyBorder="1" applyAlignment="1" applyProtection="1">
      <alignment vertical="center" wrapText="1"/>
      <protection locked="0"/>
    </xf>
    <xf numFmtId="38" fontId="67" fillId="5" borderId="1" xfId="1" applyFont="1" applyFill="1" applyBorder="1" applyAlignment="1" applyProtection="1">
      <alignment horizontal="right" vertical="center" wrapText="1"/>
      <protection locked="0"/>
    </xf>
    <xf numFmtId="38" fontId="67" fillId="5" borderId="1" xfId="1" applyFont="1" applyFill="1" applyBorder="1" applyAlignment="1" applyProtection="1">
      <alignment horizontal="right" vertical="center"/>
      <protection locked="0"/>
    </xf>
    <xf numFmtId="38" fontId="67" fillId="3" borderId="0" xfId="1" applyFont="1" applyFill="1" applyProtection="1">
      <alignment vertical="center"/>
      <protection locked="0"/>
    </xf>
    <xf numFmtId="38" fontId="67" fillId="3" borderId="0" xfId="1" applyFont="1" applyFill="1" applyAlignment="1" applyProtection="1">
      <alignment horizontal="center" vertical="center"/>
      <protection locked="0"/>
    </xf>
    <xf numFmtId="38" fontId="67" fillId="3" borderId="0" xfId="1" applyFont="1" applyFill="1" applyAlignment="1" applyProtection="1">
      <alignment vertical="center" wrapText="1"/>
      <protection locked="0"/>
    </xf>
    <xf numFmtId="38" fontId="67" fillId="3" borderId="0" xfId="1" applyFont="1" applyFill="1" applyAlignment="1" applyProtection="1">
      <alignment horizontal="right" vertical="center" wrapText="1"/>
      <protection locked="0"/>
    </xf>
    <xf numFmtId="0" fontId="35" fillId="3" borderId="0" xfId="0" applyFont="1" applyFill="1" applyProtection="1">
      <alignment vertical="center"/>
      <protection locked="0"/>
    </xf>
    <xf numFmtId="0" fontId="65" fillId="3" borderId="0" xfId="0" applyFont="1" applyFill="1" applyProtection="1">
      <alignment vertical="center"/>
      <protection locked="0"/>
    </xf>
    <xf numFmtId="38" fontId="65" fillId="3" borderId="0" xfId="1" applyFont="1" applyFill="1" applyProtection="1">
      <alignment vertical="center"/>
      <protection locked="0"/>
    </xf>
    <xf numFmtId="38" fontId="65" fillId="3" borderId="0" xfId="1" applyFont="1" applyFill="1" applyAlignment="1" applyProtection="1">
      <alignment horizontal="center" vertical="center"/>
      <protection locked="0"/>
    </xf>
    <xf numFmtId="0" fontId="65" fillId="6" borderId="0" xfId="0" applyFont="1" applyFill="1" applyProtection="1">
      <alignment vertical="center"/>
      <protection locked="0"/>
    </xf>
    <xf numFmtId="38" fontId="65" fillId="3" borderId="0" xfId="1" applyFont="1" applyFill="1" applyAlignment="1" applyProtection="1">
      <alignment vertical="center" wrapText="1"/>
      <protection locked="0"/>
    </xf>
    <xf numFmtId="38" fontId="65" fillId="3" borderId="0" xfId="1" applyFont="1" applyFill="1" applyAlignment="1" applyProtection="1">
      <alignment horizontal="right" vertical="center" wrapText="1"/>
      <protection locked="0"/>
    </xf>
    <xf numFmtId="38" fontId="35" fillId="3" borderId="0" xfId="1" applyFont="1" applyFill="1" applyProtection="1">
      <alignment vertical="center"/>
      <protection locked="0"/>
    </xf>
    <xf numFmtId="0" fontId="35" fillId="3" borderId="0" xfId="0" applyFont="1" applyFill="1">
      <alignment vertical="center"/>
    </xf>
    <xf numFmtId="0" fontId="65" fillId="3" borderId="0" xfId="0" applyFont="1" applyFill="1">
      <alignment vertical="center"/>
    </xf>
    <xf numFmtId="0" fontId="56" fillId="6" borderId="1" xfId="0" applyFont="1" applyFill="1" applyBorder="1" applyAlignment="1" applyProtection="1">
      <alignment horizontal="center" vertical="center"/>
      <protection locked="0"/>
    </xf>
    <xf numFmtId="0" fontId="31" fillId="6" borderId="0" xfId="0" applyFont="1" applyFill="1">
      <alignment vertical="center"/>
    </xf>
    <xf numFmtId="38" fontId="56" fillId="6" borderId="1" xfId="1" applyFont="1" applyFill="1" applyBorder="1" applyAlignment="1" applyProtection="1">
      <alignment horizontal="center" vertical="center"/>
      <protection locked="0"/>
    </xf>
    <xf numFmtId="0" fontId="31" fillId="6" borderId="0" xfId="0" applyFont="1" applyFill="1" applyProtection="1">
      <alignment vertical="center"/>
      <protection locked="0"/>
    </xf>
    <xf numFmtId="38" fontId="56" fillId="6" borderId="1" xfId="1" applyFont="1" applyFill="1" applyBorder="1" applyAlignment="1" applyProtection="1">
      <alignment horizontal="center" vertical="center" wrapText="1"/>
      <protection locked="0"/>
    </xf>
    <xf numFmtId="0" fontId="31" fillId="6" borderId="0" xfId="0" applyFont="1" applyFill="1" applyAlignment="1">
      <alignment horizontal="center" vertical="center"/>
    </xf>
    <xf numFmtId="0" fontId="56" fillId="6" borderId="5" xfId="0" applyFont="1" applyFill="1" applyBorder="1">
      <alignment vertical="center"/>
    </xf>
    <xf numFmtId="0" fontId="56" fillId="6" borderId="54" xfId="0" applyFont="1" applyFill="1" applyBorder="1">
      <alignment vertical="center"/>
    </xf>
    <xf numFmtId="0" fontId="31" fillId="6" borderId="0" xfId="0" applyFont="1" applyFill="1" applyAlignment="1" applyProtection="1">
      <alignment horizontal="center" vertical="center"/>
      <protection locked="0"/>
    </xf>
    <xf numFmtId="0" fontId="67" fillId="3" borderId="53" xfId="0" applyFont="1" applyFill="1" applyBorder="1" applyAlignment="1">
      <alignment horizontal="left" vertical="center"/>
    </xf>
    <xf numFmtId="0" fontId="59" fillId="32" borderId="0" xfId="0" applyFont="1" applyFill="1" applyAlignment="1"/>
    <xf numFmtId="0" fontId="66" fillId="33" borderId="16" xfId="0" applyFont="1" applyFill="1" applyBorder="1" applyAlignment="1" applyProtection="1">
      <alignment horizontal="center" vertical="center"/>
      <protection locked="0"/>
    </xf>
    <xf numFmtId="0" fontId="66" fillId="33" borderId="17" xfId="0" applyFont="1" applyFill="1" applyBorder="1" applyAlignment="1" applyProtection="1">
      <alignment horizontal="center" vertical="center"/>
      <protection locked="0"/>
    </xf>
    <xf numFmtId="0" fontId="66" fillId="33" borderId="18" xfId="0" applyFont="1" applyFill="1" applyBorder="1" applyAlignment="1" applyProtection="1">
      <alignment horizontal="center" vertical="center"/>
      <protection locked="0"/>
    </xf>
    <xf numFmtId="0" fontId="59" fillId="32" borderId="24" xfId="0" applyFont="1" applyFill="1" applyBorder="1">
      <alignment vertical="center"/>
    </xf>
    <xf numFmtId="0" fontId="30" fillId="32" borderId="24" xfId="0" applyFont="1" applyFill="1" applyBorder="1">
      <alignment vertical="center"/>
    </xf>
    <xf numFmtId="0" fontId="59" fillId="32" borderId="40" xfId="0" applyFont="1" applyFill="1" applyBorder="1">
      <alignment vertical="center"/>
    </xf>
    <xf numFmtId="0" fontId="30" fillId="32" borderId="40" xfId="0" applyFont="1" applyFill="1" applyBorder="1">
      <alignment vertical="center"/>
    </xf>
    <xf numFmtId="0" fontId="59" fillId="32" borderId="24" xfId="0" applyFont="1" applyFill="1" applyBorder="1" applyAlignment="1">
      <alignment horizontal="center" vertical="center"/>
    </xf>
    <xf numFmtId="0" fontId="59" fillId="32" borderId="40" xfId="0" applyFont="1" applyFill="1" applyBorder="1" applyAlignment="1">
      <alignment horizontal="center" vertical="center"/>
    </xf>
    <xf numFmtId="0" fontId="30" fillId="3" borderId="20" xfId="0" applyFont="1" applyFill="1" applyBorder="1">
      <alignment vertical="center"/>
    </xf>
    <xf numFmtId="0" fontId="30" fillId="3" borderId="19" xfId="0" applyFont="1" applyFill="1" applyBorder="1">
      <alignment vertical="center"/>
    </xf>
    <xf numFmtId="0" fontId="30" fillId="3" borderId="23" xfId="0" applyFont="1" applyFill="1" applyBorder="1">
      <alignment vertical="center"/>
    </xf>
    <xf numFmtId="0" fontId="30" fillId="3" borderId="25" xfId="0" applyFont="1" applyFill="1" applyBorder="1">
      <alignment vertical="center"/>
    </xf>
    <xf numFmtId="0" fontId="30" fillId="32" borderId="40" xfId="0" applyFont="1" applyFill="1" applyBorder="1" applyAlignment="1">
      <alignment horizontal="center" vertical="center"/>
    </xf>
    <xf numFmtId="0" fontId="59" fillId="32" borderId="40" xfId="0" applyFont="1" applyFill="1" applyBorder="1" applyAlignment="1"/>
    <xf numFmtId="0" fontId="30" fillId="34" borderId="0" xfId="0" applyFont="1" applyFill="1">
      <alignment vertical="center"/>
    </xf>
    <xf numFmtId="0" fontId="28" fillId="34" borderId="0" xfId="0" applyFont="1" applyFill="1">
      <alignment vertical="center"/>
    </xf>
    <xf numFmtId="0" fontId="56" fillId="34" borderId="0" xfId="0" applyFont="1" applyFill="1" applyAlignment="1">
      <alignment vertical="center" wrapText="1"/>
    </xf>
    <xf numFmtId="0" fontId="9" fillId="34" borderId="0" xfId="0" applyFont="1" applyFill="1">
      <alignment vertical="center"/>
    </xf>
    <xf numFmtId="0" fontId="63" fillId="34" borderId="0" xfId="0" applyFont="1" applyFill="1">
      <alignment vertical="center"/>
    </xf>
    <xf numFmtId="0" fontId="10" fillId="34" borderId="0" xfId="0" applyFont="1" applyFill="1">
      <alignment vertical="center"/>
    </xf>
    <xf numFmtId="0" fontId="28" fillId="34" borderId="0" xfId="0" applyFont="1" applyFill="1" applyAlignment="1">
      <alignment horizontal="left" vertical="center"/>
    </xf>
    <xf numFmtId="0" fontId="66" fillId="33" borderId="16" xfId="0" applyFont="1" applyFill="1" applyBorder="1" applyAlignment="1">
      <alignment horizontal="center" vertical="center" wrapText="1"/>
    </xf>
    <xf numFmtId="0" fontId="56" fillId="34" borderId="0" xfId="0" applyFont="1" applyFill="1">
      <alignment vertical="center"/>
    </xf>
    <xf numFmtId="0" fontId="57" fillId="32" borderId="0" xfId="0" applyFont="1" applyFill="1" applyAlignment="1">
      <alignment horizontal="left" vertical="center" indent="1"/>
    </xf>
    <xf numFmtId="0" fontId="49" fillId="34" borderId="0" xfId="0" applyFont="1" applyFill="1" applyAlignment="1">
      <alignment horizontal="center" vertical="center"/>
    </xf>
    <xf numFmtId="0" fontId="35" fillId="34" borderId="0" xfId="0" applyFont="1" applyFill="1" applyAlignment="1" applyProtection="1">
      <alignment vertical="top"/>
      <protection locked="0"/>
    </xf>
    <xf numFmtId="0" fontId="49" fillId="34" borderId="0" xfId="0" applyFont="1" applyFill="1" applyProtection="1">
      <alignment vertical="center"/>
      <protection locked="0"/>
    </xf>
    <xf numFmtId="0" fontId="30" fillId="34" borderId="0" xfId="0" applyFont="1" applyFill="1" applyProtection="1">
      <alignment vertical="center"/>
      <protection locked="0"/>
    </xf>
    <xf numFmtId="0" fontId="9" fillId="34" borderId="0" xfId="0" applyFont="1" applyFill="1" applyProtection="1">
      <alignment vertical="center"/>
      <protection locked="0"/>
    </xf>
    <xf numFmtId="0" fontId="34" fillId="3" borderId="27" xfId="0" applyFont="1" applyFill="1" applyBorder="1" applyProtection="1">
      <alignment vertical="center"/>
      <protection locked="0"/>
    </xf>
    <xf numFmtId="0" fontId="34" fillId="3" borderId="28" xfId="0" applyFont="1" applyFill="1" applyBorder="1" applyAlignment="1" applyProtection="1">
      <alignment horizontal="center" vertical="center"/>
      <protection locked="0"/>
    </xf>
    <xf numFmtId="0" fontId="34" fillId="3" borderId="29" xfId="0" applyFont="1" applyFill="1" applyBorder="1" applyAlignment="1" applyProtection="1">
      <alignment horizontal="center" vertical="center"/>
      <protection locked="0"/>
    </xf>
    <xf numFmtId="0" fontId="34" fillId="3" borderId="27" xfId="0" applyFont="1" applyFill="1" applyBorder="1" applyAlignment="1" applyProtection="1">
      <alignment horizontal="left" vertical="center" indent="1"/>
      <protection locked="0"/>
    </xf>
    <xf numFmtId="38" fontId="54" fillId="3" borderId="28" xfId="1" applyFont="1" applyFill="1" applyBorder="1" applyAlignment="1" applyProtection="1">
      <alignment horizontal="center" vertical="center"/>
      <protection locked="0"/>
    </xf>
    <xf numFmtId="0" fontId="54" fillId="3" borderId="29" xfId="0" applyFont="1" applyFill="1" applyBorder="1" applyAlignment="1" applyProtection="1">
      <alignment horizontal="center" vertical="center"/>
      <protection locked="0"/>
    </xf>
    <xf numFmtId="3" fontId="54" fillId="3" borderId="29" xfId="0" applyNumberFormat="1" applyFont="1" applyFill="1" applyBorder="1" applyAlignment="1" applyProtection="1">
      <alignment horizontal="center" vertical="center"/>
      <protection locked="0"/>
    </xf>
    <xf numFmtId="0" fontId="34" fillId="3" borderId="30" xfId="0" applyFont="1" applyFill="1" applyBorder="1" applyAlignment="1" applyProtection="1">
      <alignment horizontal="left" vertical="center" indent="1"/>
      <protection locked="0"/>
    </xf>
    <xf numFmtId="38" fontId="54" fillId="3" borderId="31" xfId="1" applyFont="1" applyFill="1" applyBorder="1" applyAlignment="1" applyProtection="1">
      <alignment horizontal="center" vertical="center"/>
      <protection locked="0"/>
    </xf>
    <xf numFmtId="38" fontId="54" fillId="3" borderId="32" xfId="1" applyFont="1" applyFill="1" applyBorder="1" applyAlignment="1" applyProtection="1">
      <alignment horizontal="center" vertical="center"/>
      <protection locked="0"/>
    </xf>
    <xf numFmtId="0" fontId="34" fillId="3" borderId="33" xfId="0" applyFont="1" applyFill="1" applyBorder="1" applyAlignment="1" applyProtection="1">
      <alignment horizontal="left" vertical="center" indent="1"/>
      <protection locked="0"/>
    </xf>
    <xf numFmtId="38" fontId="54" fillId="3" borderId="34" xfId="1" applyFont="1" applyFill="1" applyBorder="1" applyAlignment="1" applyProtection="1">
      <alignment horizontal="center" vertical="center"/>
      <protection locked="0"/>
    </xf>
    <xf numFmtId="38" fontId="54" fillId="3" borderId="35" xfId="1" applyFont="1" applyFill="1" applyBorder="1" applyAlignment="1" applyProtection="1">
      <alignment horizontal="center" vertical="center"/>
      <protection locked="0"/>
    </xf>
    <xf numFmtId="0" fontId="49" fillId="34" borderId="0" xfId="0" applyFont="1" applyFill="1" applyAlignment="1" applyProtection="1">
      <alignment horizontal="center" vertical="center"/>
      <protection locked="0"/>
    </xf>
    <xf numFmtId="0" fontId="56"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4" fillId="3" borderId="29" xfId="0" applyNumberFormat="1" applyFont="1" applyFill="1" applyBorder="1" applyAlignment="1" applyProtection="1">
      <alignment horizontal="center" vertical="center"/>
      <protection locked="0"/>
    </xf>
    <xf numFmtId="14" fontId="16" fillId="13" borderId="8" xfId="0" applyNumberFormat="1" applyFont="1" applyFill="1" applyBorder="1">
      <alignment vertical="center"/>
    </xf>
    <xf numFmtId="20" fontId="0" fillId="0" borderId="0" xfId="0" applyNumberFormat="1">
      <alignment vertical="center"/>
    </xf>
    <xf numFmtId="49" fontId="16" fillId="15" borderId="1" xfId="0" applyNumberFormat="1" applyFont="1" applyFill="1" applyBorder="1">
      <alignment vertical="center"/>
    </xf>
    <xf numFmtId="0" fontId="16" fillId="23" borderId="56" xfId="0" applyFont="1" applyFill="1" applyBorder="1" applyAlignment="1">
      <alignment horizontal="center" vertical="center"/>
    </xf>
    <xf numFmtId="38" fontId="16" fillId="23" borderId="57" xfId="1" applyFont="1" applyFill="1" applyBorder="1" applyAlignment="1">
      <alignment horizontal="center" vertical="center"/>
    </xf>
    <xf numFmtId="0" fontId="16" fillId="23" borderId="58" xfId="0" applyFont="1" applyFill="1" applyBorder="1" applyAlignment="1">
      <alignment horizontal="center" vertical="center"/>
    </xf>
    <xf numFmtId="38" fontId="16" fillId="23" borderId="59" xfId="1" applyFont="1" applyFill="1" applyBorder="1" applyAlignment="1">
      <alignment horizontal="center" vertical="center"/>
    </xf>
    <xf numFmtId="38" fontId="16" fillId="23" borderId="60" xfId="1" applyFont="1" applyFill="1" applyBorder="1" applyAlignment="1">
      <alignment horizontal="center" vertical="center"/>
    </xf>
    <xf numFmtId="0" fontId="16" fillId="23" borderId="61" xfId="0" applyFont="1" applyFill="1" applyBorder="1" applyAlignment="1">
      <alignment horizontal="center" vertical="center"/>
    </xf>
    <xf numFmtId="38" fontId="16" fillId="35" borderId="56" xfId="1" applyFont="1" applyFill="1" applyBorder="1" applyAlignment="1">
      <alignment horizontal="center" vertical="center"/>
    </xf>
    <xf numFmtId="38" fontId="16" fillId="35" borderId="62" xfId="1" applyFont="1" applyFill="1" applyBorder="1" applyAlignment="1">
      <alignment horizontal="center" vertical="center"/>
    </xf>
    <xf numFmtId="38" fontId="16" fillId="23" borderId="56" xfId="1" applyFont="1" applyFill="1" applyBorder="1" applyAlignment="1">
      <alignment horizontal="center" vertical="center"/>
    </xf>
    <xf numFmtId="38" fontId="16" fillId="23" borderId="62" xfId="1" applyFont="1" applyFill="1" applyBorder="1" applyAlignment="1">
      <alignment horizontal="center" vertical="center"/>
    </xf>
    <xf numFmtId="0" fontId="72" fillId="36" borderId="59" xfId="0" applyFont="1" applyFill="1" applyBorder="1" applyAlignment="1">
      <alignment horizontal="center" vertical="center"/>
    </xf>
    <xf numFmtId="38" fontId="16" fillId="35" borderId="63" xfId="1" applyFont="1" applyFill="1" applyBorder="1" applyAlignment="1">
      <alignment horizontal="center" vertical="center"/>
    </xf>
    <xf numFmtId="0" fontId="16" fillId="35" borderId="64" xfId="0" applyFont="1" applyFill="1" applyBorder="1" applyAlignment="1">
      <alignment horizontal="center" vertical="center"/>
    </xf>
    <xf numFmtId="38" fontId="16" fillId="35" borderId="9" xfId="1" applyFont="1" applyFill="1" applyBorder="1" applyAlignment="1">
      <alignment horizontal="center" vertical="center"/>
    </xf>
    <xf numFmtId="38" fontId="72" fillId="36" borderId="8" xfId="1" applyFont="1" applyFill="1" applyBorder="1" applyAlignment="1">
      <alignment horizontal="center" vertical="center"/>
    </xf>
    <xf numFmtId="38" fontId="16" fillId="36" borderId="1" xfId="1" applyFont="1" applyFill="1" applyBorder="1" applyAlignment="1">
      <alignment horizontal="center" vertical="center"/>
    </xf>
    <xf numFmtId="0" fontId="72" fillId="36" borderId="9" xfId="0" applyFont="1" applyFill="1" applyBorder="1" applyAlignment="1">
      <alignment horizontal="center" vertical="center"/>
    </xf>
    <xf numFmtId="0" fontId="59" fillId="31" borderId="0" xfId="0" applyFont="1" applyFill="1">
      <alignment vertical="center"/>
    </xf>
    <xf numFmtId="0" fontId="30" fillId="29" borderId="0" xfId="0" applyFont="1" applyFill="1">
      <alignment vertical="center"/>
    </xf>
    <xf numFmtId="0" fontId="28" fillId="29" borderId="0" xfId="0" applyFont="1" applyFill="1">
      <alignment vertical="center"/>
    </xf>
    <xf numFmtId="0" fontId="56" fillId="29" borderId="0" xfId="0" applyFont="1" applyFill="1" applyAlignment="1">
      <alignment vertical="center" wrapText="1"/>
    </xf>
    <xf numFmtId="0" fontId="56" fillId="29" borderId="0" xfId="0" applyFont="1" applyFill="1" applyAlignment="1">
      <alignment horizontal="center" vertical="center" wrapText="1"/>
    </xf>
    <xf numFmtId="0" fontId="28" fillId="29" borderId="0" xfId="0" applyFont="1" applyFill="1" applyAlignment="1">
      <alignment horizontal="left" vertical="center"/>
    </xf>
    <xf numFmtId="0" fontId="59" fillId="31" borderId="24" xfId="0" applyFont="1" applyFill="1" applyBorder="1" applyAlignment="1">
      <alignment horizontal="center" vertical="center"/>
    </xf>
    <xf numFmtId="0" fontId="59" fillId="31" borderId="24" xfId="0" applyFont="1" applyFill="1" applyBorder="1">
      <alignment vertical="center"/>
    </xf>
    <xf numFmtId="0" fontId="30" fillId="31" borderId="24" xfId="0" applyFont="1" applyFill="1" applyBorder="1">
      <alignment vertical="center"/>
    </xf>
    <xf numFmtId="0" fontId="59" fillId="31" borderId="40" xfId="0" applyFont="1" applyFill="1" applyBorder="1" applyAlignment="1">
      <alignment horizontal="center" vertical="center"/>
    </xf>
    <xf numFmtId="0" fontId="59" fillId="31" borderId="40" xfId="0" applyFont="1" applyFill="1" applyBorder="1">
      <alignment vertical="center"/>
    </xf>
    <xf numFmtId="0" fontId="30" fillId="31" borderId="40" xfId="0" applyFont="1" applyFill="1" applyBorder="1">
      <alignment vertical="center"/>
    </xf>
    <xf numFmtId="38" fontId="30" fillId="29" borderId="0" xfId="1" applyFont="1" applyFill="1" applyBorder="1" applyAlignment="1" applyProtection="1">
      <alignment horizontal="right" vertical="center"/>
    </xf>
    <xf numFmtId="38" fontId="30" fillId="29" borderId="0" xfId="1" applyFont="1" applyFill="1" applyBorder="1" applyProtection="1">
      <alignment vertical="center"/>
    </xf>
    <xf numFmtId="0" fontId="28" fillId="31" borderId="0" xfId="0" applyFont="1" applyFill="1" applyAlignment="1">
      <alignment horizontal="left" vertical="center"/>
    </xf>
    <xf numFmtId="0" fontId="56" fillId="31" borderId="0" xfId="0" applyFont="1" applyFill="1" applyAlignment="1">
      <alignment vertical="center" wrapText="1"/>
    </xf>
    <xf numFmtId="0" fontId="56" fillId="31" borderId="0" xfId="0" applyFont="1" applyFill="1" applyAlignment="1">
      <alignment horizontal="center" vertical="center" wrapText="1"/>
    </xf>
    <xf numFmtId="0" fontId="34" fillId="31" borderId="0" xfId="0" applyFont="1" applyFill="1" applyAlignment="1">
      <alignment vertical="top"/>
    </xf>
    <xf numFmtId="0" fontId="35" fillId="31" borderId="0" xfId="0" applyFont="1" applyFill="1">
      <alignment vertical="center"/>
    </xf>
    <xf numFmtId="0" fontId="34" fillId="31" borderId="0" xfId="0" applyFont="1" applyFill="1">
      <alignment vertical="center"/>
    </xf>
    <xf numFmtId="0" fontId="56" fillId="29" borderId="0" xfId="0" applyFont="1" applyFill="1" applyAlignment="1">
      <alignment horizontal="left" vertical="top"/>
    </xf>
    <xf numFmtId="38" fontId="67" fillId="3" borderId="13" xfId="1" applyFont="1" applyFill="1" applyBorder="1">
      <alignment vertical="center"/>
    </xf>
    <xf numFmtId="0" fontId="67" fillId="3" borderId="14" xfId="0" applyFont="1" applyFill="1" applyBorder="1" applyProtection="1">
      <alignment vertical="center"/>
      <protection locked="0"/>
    </xf>
    <xf numFmtId="0" fontId="67" fillId="3" borderId="12" xfId="0" applyFont="1" applyFill="1" applyBorder="1" applyProtection="1">
      <alignment vertical="center"/>
      <protection locked="0"/>
    </xf>
    <xf numFmtId="0" fontId="67" fillId="3" borderId="14" xfId="0" applyFont="1" applyFill="1" applyBorder="1">
      <alignment vertical="center"/>
    </xf>
    <xf numFmtId="0" fontId="49" fillId="29" borderId="0" xfId="0" applyFont="1" applyFill="1" applyAlignment="1" applyProtection="1">
      <alignment horizontal="center" vertical="center"/>
      <protection locked="0"/>
    </xf>
    <xf numFmtId="38" fontId="49" fillId="29" borderId="0" xfId="1" applyFont="1" applyFill="1" applyBorder="1" applyAlignment="1" applyProtection="1">
      <alignment horizontal="center" vertical="center"/>
      <protection locked="0"/>
    </xf>
    <xf numFmtId="0" fontId="56" fillId="6" borderId="15" xfId="0" applyFont="1" applyFill="1" applyBorder="1">
      <alignment vertical="center"/>
    </xf>
    <xf numFmtId="38" fontId="67" fillId="3" borderId="5" xfId="1" applyFont="1" applyFill="1" applyBorder="1">
      <alignment vertical="center"/>
    </xf>
    <xf numFmtId="0" fontId="56" fillId="6" borderId="13" xfId="0" applyFont="1" applyFill="1" applyBorder="1">
      <alignment vertical="center"/>
    </xf>
    <xf numFmtId="0" fontId="75" fillId="31" borderId="0" xfId="0" applyFont="1" applyFill="1">
      <alignment vertical="center"/>
    </xf>
    <xf numFmtId="0" fontId="34" fillId="31" borderId="18" xfId="0" applyFont="1" applyFill="1" applyBorder="1" applyAlignment="1">
      <alignment horizontal="center" vertical="center"/>
    </xf>
    <xf numFmtId="0" fontId="34" fillId="31" borderId="36" xfId="2" applyFont="1" applyFill="1" applyBorder="1" applyAlignment="1">
      <alignment horizontal="center" vertical="center" shrinkToFit="1"/>
    </xf>
    <xf numFmtId="0" fontId="35" fillId="37" borderId="0" xfId="0" applyFont="1" applyFill="1">
      <alignment vertical="center"/>
    </xf>
    <xf numFmtId="0" fontId="39" fillId="37" borderId="0" xfId="0" applyFont="1" applyFill="1">
      <alignment vertical="center"/>
    </xf>
    <xf numFmtId="0" fontId="73" fillId="3" borderId="36" xfId="2" applyFont="1" applyFill="1" applyBorder="1" applyAlignment="1">
      <alignment horizontal="center" vertical="center"/>
    </xf>
    <xf numFmtId="38" fontId="34" fillId="3" borderId="36" xfId="9" applyFont="1" applyFill="1" applyBorder="1" applyAlignment="1">
      <alignment horizontal="center" vertical="center"/>
    </xf>
    <xf numFmtId="179" fontId="34" fillId="3" borderId="39" xfId="9" applyNumberFormat="1" applyFont="1" applyFill="1" applyBorder="1">
      <alignment vertical="center"/>
    </xf>
    <xf numFmtId="181" fontId="36" fillId="3" borderId="41" xfId="9" applyNumberFormat="1" applyFont="1" applyFill="1" applyBorder="1" applyAlignment="1">
      <alignment horizontal="left" vertical="center"/>
    </xf>
    <xf numFmtId="0" fontId="34" fillId="7" borderId="75" xfId="0" applyFont="1" applyFill="1" applyBorder="1" applyAlignment="1">
      <alignment horizontal="center" vertical="center"/>
    </xf>
    <xf numFmtId="0" fontId="34" fillId="7" borderId="76" xfId="0" applyFont="1" applyFill="1" applyBorder="1" applyAlignment="1">
      <alignment horizontal="center" vertical="center"/>
    </xf>
    <xf numFmtId="0" fontId="34" fillId="7" borderId="77" xfId="0" applyFont="1" applyFill="1" applyBorder="1" applyAlignment="1">
      <alignment horizontal="center" vertical="center"/>
    </xf>
    <xf numFmtId="0" fontId="34" fillId="7" borderId="74" xfId="0" applyFont="1" applyFill="1" applyBorder="1" applyAlignment="1">
      <alignment horizontal="center" vertical="center"/>
    </xf>
    <xf numFmtId="0" fontId="34" fillId="7" borderId="83" xfId="0" applyFont="1" applyFill="1" applyBorder="1" applyAlignment="1">
      <alignment horizontal="center" vertical="center" wrapText="1"/>
    </xf>
    <xf numFmtId="0" fontId="34" fillId="7" borderId="85" xfId="0" applyFont="1" applyFill="1" applyBorder="1" applyAlignment="1">
      <alignment horizontal="center" vertical="center"/>
    </xf>
    <xf numFmtId="0" fontId="34" fillId="7" borderId="86" xfId="0" applyFont="1" applyFill="1" applyBorder="1" applyAlignment="1">
      <alignment horizontal="center" vertical="center"/>
    </xf>
    <xf numFmtId="0" fontId="34" fillId="7" borderId="83" xfId="0" applyFont="1" applyFill="1" applyBorder="1" applyAlignment="1">
      <alignment horizontal="center" vertical="center"/>
    </xf>
    <xf numFmtId="0" fontId="41" fillId="3" borderId="88" xfId="0" applyFont="1" applyFill="1" applyBorder="1" applyAlignment="1">
      <alignment horizontal="left" vertical="center" indent="1"/>
    </xf>
    <xf numFmtId="0" fontId="41" fillId="3" borderId="89" xfId="0" applyFont="1" applyFill="1" applyBorder="1" applyAlignment="1">
      <alignment horizontal="left" vertical="center" indent="1"/>
    </xf>
    <xf numFmtId="0" fontId="41" fillId="3" borderId="90" xfId="0" applyFont="1" applyFill="1" applyBorder="1" applyAlignment="1">
      <alignment horizontal="left" vertical="center" indent="1"/>
    </xf>
    <xf numFmtId="0" fontId="34" fillId="7" borderId="86" xfId="2" applyFont="1" applyFill="1" applyBorder="1" applyAlignment="1">
      <alignment horizontal="center" vertical="center"/>
    </xf>
    <xf numFmtId="0" fontId="41" fillId="3" borderId="80" xfId="0" applyFont="1" applyFill="1" applyBorder="1">
      <alignment vertical="center"/>
    </xf>
    <xf numFmtId="0" fontId="41" fillId="3" borderId="47" xfId="0" applyFont="1" applyFill="1" applyBorder="1">
      <alignment vertical="center"/>
    </xf>
    <xf numFmtId="0" fontId="17" fillId="38" borderId="1" xfId="0" applyFont="1" applyFill="1" applyBorder="1" applyAlignment="1">
      <alignment horizontal="center" vertical="center"/>
    </xf>
    <xf numFmtId="0" fontId="15" fillId="39" borderId="1" xfId="0" applyFont="1" applyFill="1" applyBorder="1" applyAlignment="1">
      <alignment horizontal="center" vertical="center"/>
    </xf>
    <xf numFmtId="0" fontId="15" fillId="23" borderId="1" xfId="0" applyFont="1" applyFill="1" applyBorder="1" applyAlignment="1">
      <alignment horizontal="center" vertical="center"/>
    </xf>
    <xf numFmtId="176" fontId="15" fillId="23" borderId="3" xfId="0" applyNumberFormat="1" applyFont="1" applyFill="1" applyBorder="1" applyAlignment="1">
      <alignment horizontal="center" vertical="center"/>
    </xf>
    <xf numFmtId="176" fontId="15" fillId="23" borderId="8" xfId="0" applyNumberFormat="1" applyFont="1" applyFill="1" applyBorder="1" applyAlignment="1">
      <alignment horizontal="center" vertical="center"/>
    </xf>
    <xf numFmtId="176" fontId="15" fillId="23" borderId="1" xfId="0" applyNumberFormat="1" applyFont="1" applyFill="1" applyBorder="1" applyAlignment="1">
      <alignment horizontal="right" vertical="center"/>
    </xf>
    <xf numFmtId="0" fontId="15" fillId="23" borderId="2" xfId="0" applyFont="1" applyFill="1" applyBorder="1" applyAlignment="1">
      <alignment horizontal="center" vertical="center"/>
    </xf>
    <xf numFmtId="0" fontId="15" fillId="23" borderId="9" xfId="0" applyFont="1" applyFill="1" applyBorder="1" applyAlignment="1">
      <alignment horizontal="center" vertical="center" shrinkToFit="1"/>
    </xf>
    <xf numFmtId="0" fontId="15" fillId="35" borderId="8" xfId="0" applyFont="1" applyFill="1" applyBorder="1" applyAlignment="1">
      <alignment horizontal="right" vertical="center" shrinkToFit="1"/>
    </xf>
    <xf numFmtId="177" fontId="15" fillId="35" borderId="2" xfId="0" applyNumberFormat="1" applyFont="1" applyFill="1" applyBorder="1" applyAlignment="1">
      <alignment horizontal="center" vertical="center"/>
    </xf>
    <xf numFmtId="177" fontId="15" fillId="35" borderId="1" xfId="0" applyNumberFormat="1" applyFont="1" applyFill="1" applyBorder="1" applyAlignment="1">
      <alignment horizontal="center" vertical="center"/>
    </xf>
    <xf numFmtId="177" fontId="15" fillId="35" borderId="1" xfId="0" applyNumberFormat="1" applyFont="1" applyFill="1" applyBorder="1" applyAlignment="1">
      <alignment horizontal="left" vertical="center"/>
    </xf>
    <xf numFmtId="177" fontId="15" fillId="35" borderId="9" xfId="0" applyNumberFormat="1" applyFont="1" applyFill="1" applyBorder="1" applyAlignment="1">
      <alignment horizontal="center" vertical="center"/>
    </xf>
    <xf numFmtId="49" fontId="15" fillId="40" borderId="2" xfId="0" applyNumberFormat="1" applyFont="1" applyFill="1" applyBorder="1" applyAlignment="1">
      <alignment horizontal="center" vertical="center"/>
    </xf>
    <xf numFmtId="178" fontId="15" fillId="40" borderId="1" xfId="0" applyNumberFormat="1" applyFont="1" applyFill="1" applyBorder="1" applyAlignment="1">
      <alignment horizontal="center" vertical="center"/>
    </xf>
    <xf numFmtId="178" fontId="15" fillId="40" borderId="3" xfId="0" applyNumberFormat="1" applyFont="1" applyFill="1" applyBorder="1" applyAlignment="1">
      <alignment horizontal="center" vertical="center"/>
    </xf>
    <xf numFmtId="178" fontId="15" fillId="41" borderId="8" xfId="0" applyNumberFormat="1" applyFont="1" applyFill="1" applyBorder="1" applyAlignment="1">
      <alignment horizontal="center" vertical="center"/>
    </xf>
    <xf numFmtId="0" fontId="76" fillId="41" borderId="0" xfId="0" applyFont="1" applyFill="1" applyAlignment="1">
      <alignment horizontal="center" vertical="center"/>
    </xf>
    <xf numFmtId="0" fontId="15" fillId="41" borderId="59" xfId="0" applyFont="1" applyFill="1" applyBorder="1" applyAlignment="1">
      <alignment horizontal="center" vertical="center"/>
    </xf>
    <xf numFmtId="0" fontId="15" fillId="18" borderId="10" xfId="0" applyFont="1" applyFill="1" applyBorder="1" applyAlignment="1">
      <alignment horizontal="center" vertical="center"/>
    </xf>
    <xf numFmtId="0" fontId="15" fillId="37" borderId="60" xfId="0" applyFont="1" applyFill="1" applyBorder="1" applyAlignment="1">
      <alignment horizontal="center" vertical="center"/>
    </xf>
    <xf numFmtId="0" fontId="15" fillId="37" borderId="3" xfId="0" applyFont="1" applyFill="1" applyBorder="1" applyAlignment="1">
      <alignment horizontal="center" vertical="center"/>
    </xf>
    <xf numFmtId="0" fontId="15" fillId="37" borderId="59" xfId="0" applyFont="1" applyFill="1" applyBorder="1">
      <alignment vertical="center"/>
    </xf>
    <xf numFmtId="0" fontId="15" fillId="37" borderId="2" xfId="0" applyFont="1" applyFill="1" applyBorder="1">
      <alignment vertical="center"/>
    </xf>
    <xf numFmtId="38" fontId="15" fillId="43" borderId="59" xfId="1" applyFont="1" applyFill="1" applyBorder="1" applyAlignment="1">
      <alignment vertical="center"/>
    </xf>
    <xf numFmtId="38" fontId="15" fillId="43" borderId="2" xfId="1" applyFont="1" applyFill="1" applyBorder="1" applyAlignment="1">
      <alignment vertical="center"/>
    </xf>
    <xf numFmtId="0" fontId="15" fillId="43" borderId="3" xfId="0" applyFont="1" applyFill="1" applyBorder="1" applyAlignment="1">
      <alignment horizontal="center" vertical="center"/>
    </xf>
    <xf numFmtId="0" fontId="15" fillId="43" borderId="59" xfId="0" applyFont="1" applyFill="1" applyBorder="1" applyAlignment="1">
      <alignment horizontal="center" vertical="center"/>
    </xf>
    <xf numFmtId="0" fontId="16" fillId="36" borderId="59" xfId="0" applyFont="1" applyFill="1" applyBorder="1">
      <alignment vertical="center"/>
    </xf>
    <xf numFmtId="38" fontId="16" fillId="36" borderId="8" xfId="1" applyFont="1" applyFill="1" applyBorder="1" applyAlignment="1">
      <alignment horizontal="center" vertical="center"/>
    </xf>
    <xf numFmtId="38" fontId="16" fillId="36" borderId="1" xfId="1" applyFont="1" applyFill="1" applyBorder="1" applyAlignment="1">
      <alignment horizontal="right" vertical="center"/>
    </xf>
    <xf numFmtId="0" fontId="16" fillId="36" borderId="9" xfId="0" applyFont="1" applyFill="1" applyBorder="1">
      <alignment vertical="center"/>
    </xf>
    <xf numFmtId="182" fontId="16" fillId="43" borderId="3" xfId="0" applyNumberFormat="1" applyFont="1" applyFill="1" applyBorder="1" applyAlignment="1">
      <alignment horizontal="center" vertical="center"/>
    </xf>
    <xf numFmtId="182" fontId="16" fillId="44" borderId="1" xfId="0" applyNumberFormat="1" applyFont="1" applyFill="1" applyBorder="1" applyAlignment="1">
      <alignment horizontal="center" vertical="center"/>
    </xf>
    <xf numFmtId="182" fontId="16" fillId="45" borderId="1" xfId="0" applyNumberFormat="1" applyFont="1" applyFill="1" applyBorder="1" applyAlignment="1">
      <alignment horizontal="center" vertical="center"/>
    </xf>
    <xf numFmtId="182" fontId="16" fillId="46" borderId="1" xfId="0" applyNumberFormat="1" applyFont="1" applyFill="1" applyBorder="1" applyAlignment="1">
      <alignment horizontal="center" vertical="center"/>
    </xf>
    <xf numFmtId="182" fontId="16" fillId="47" borderId="1" xfId="0" applyNumberFormat="1" applyFont="1" applyFill="1" applyBorder="1" applyAlignment="1">
      <alignment horizontal="center" vertical="center"/>
    </xf>
    <xf numFmtId="182" fontId="16" fillId="37" borderId="1" xfId="0" applyNumberFormat="1" applyFont="1" applyFill="1" applyBorder="1" applyAlignment="1">
      <alignment horizontal="center" vertical="center"/>
    </xf>
    <xf numFmtId="182" fontId="16" fillId="48" borderId="1" xfId="0" applyNumberFormat="1" applyFont="1" applyFill="1" applyBorder="1" applyAlignment="1">
      <alignment horizontal="center" vertical="center"/>
    </xf>
    <xf numFmtId="182" fontId="16" fillId="36" borderId="1" xfId="0" applyNumberFormat="1" applyFont="1" applyFill="1" applyBorder="1">
      <alignment vertical="center"/>
    </xf>
    <xf numFmtId="182" fontId="16" fillId="49" borderId="1" xfId="0" applyNumberFormat="1" applyFont="1" applyFill="1" applyBorder="1" applyAlignment="1">
      <alignment horizontal="center" vertical="center"/>
    </xf>
    <xf numFmtId="182" fontId="16" fillId="50" borderId="1" xfId="0" applyNumberFormat="1" applyFont="1" applyFill="1" applyBorder="1" applyAlignment="1">
      <alignment horizontal="center" vertical="center"/>
    </xf>
    <xf numFmtId="182" fontId="16" fillId="8" borderId="1" xfId="0" applyNumberFormat="1" applyFont="1" applyFill="1" applyBorder="1" applyAlignment="1">
      <alignment horizontal="center" vertical="center"/>
    </xf>
    <xf numFmtId="182" fontId="16" fillId="43" borderId="1" xfId="0" applyNumberFormat="1" applyFont="1" applyFill="1" applyBorder="1" applyAlignment="1">
      <alignment horizontal="center" vertical="center"/>
    </xf>
    <xf numFmtId="182" fontId="16" fillId="7" borderId="1" xfId="0" applyNumberFormat="1" applyFont="1" applyFill="1" applyBorder="1" applyAlignment="1">
      <alignment horizontal="center" vertical="center"/>
    </xf>
    <xf numFmtId="177" fontId="16" fillId="7" borderId="1" xfId="0" applyNumberFormat="1" applyFont="1" applyFill="1" applyBorder="1" applyAlignment="1">
      <alignment horizontal="center" vertical="center"/>
    </xf>
    <xf numFmtId="0" fontId="76" fillId="0" borderId="1" xfId="0" applyFont="1" applyBorder="1" applyAlignment="1">
      <alignment horizontal="center" vertical="center"/>
    </xf>
    <xf numFmtId="0" fontId="30" fillId="3" borderId="52" xfId="0" applyFont="1" applyFill="1" applyBorder="1">
      <alignment vertical="center"/>
    </xf>
    <xf numFmtId="0" fontId="30" fillId="3" borderId="107" xfId="0" applyFont="1" applyFill="1" applyBorder="1">
      <alignment vertical="center"/>
    </xf>
    <xf numFmtId="0" fontId="30" fillId="3" borderId="108" xfId="0" applyFont="1" applyFill="1" applyBorder="1">
      <alignment vertical="center"/>
    </xf>
    <xf numFmtId="0" fontId="30" fillId="3" borderId="109" xfId="0" applyFont="1" applyFill="1" applyBorder="1">
      <alignment vertical="center"/>
    </xf>
    <xf numFmtId="0" fontId="30" fillId="3" borderId="110" xfId="0" applyFont="1" applyFill="1" applyBorder="1">
      <alignment vertical="center"/>
    </xf>
    <xf numFmtId="0" fontId="30" fillId="3" borderId="111" xfId="0" applyFont="1" applyFill="1" applyBorder="1">
      <alignment vertical="center"/>
    </xf>
    <xf numFmtId="0" fontId="44" fillId="3" borderId="0" xfId="19" applyFont="1" applyFill="1">
      <alignment vertical="center"/>
    </xf>
    <xf numFmtId="0" fontId="30" fillId="3" borderId="112" xfId="0" applyFont="1" applyFill="1" applyBorder="1">
      <alignment vertical="center"/>
    </xf>
    <xf numFmtId="0" fontId="30" fillId="3" borderId="113" xfId="0" applyFont="1" applyFill="1" applyBorder="1">
      <alignment vertical="center"/>
    </xf>
    <xf numFmtId="0" fontId="37" fillId="3" borderId="0" xfId="0" applyFont="1" applyFill="1" applyAlignment="1" applyProtection="1">
      <alignment horizontal="left" vertical="center" indent="1"/>
      <protection locked="0"/>
    </xf>
    <xf numFmtId="0" fontId="41" fillId="3" borderId="110" xfId="0" applyFont="1" applyFill="1" applyBorder="1">
      <alignment vertical="center"/>
    </xf>
    <xf numFmtId="0" fontId="48" fillId="3" borderId="0" xfId="0" applyFont="1" applyFill="1">
      <alignment vertical="center"/>
    </xf>
    <xf numFmtId="0" fontId="31" fillId="3" borderId="0" xfId="0" applyFont="1" applyFill="1">
      <alignment vertical="center"/>
    </xf>
    <xf numFmtId="0" fontId="80" fillId="4" borderId="0" xfId="0" applyFont="1" applyFill="1">
      <alignment vertical="center"/>
    </xf>
    <xf numFmtId="0" fontId="57" fillId="4" borderId="0" xfId="0" applyFont="1" applyFill="1">
      <alignment vertical="center"/>
    </xf>
    <xf numFmtId="0" fontId="58" fillId="3" borderId="0" xfId="0" applyFont="1" applyFill="1" applyAlignment="1">
      <alignment horizontal="center" vertical="center"/>
    </xf>
    <xf numFmtId="0" fontId="41" fillId="3" borderId="110" xfId="0" applyFont="1" applyFill="1" applyBorder="1" applyAlignment="1">
      <alignment horizontal="left" vertical="center" indent="1"/>
    </xf>
    <xf numFmtId="0" fontId="41" fillId="3" borderId="110" xfId="0" applyFont="1" applyFill="1" applyBorder="1" applyAlignment="1">
      <alignment vertical="center" wrapText="1"/>
    </xf>
    <xf numFmtId="0" fontId="41" fillId="3" borderId="0" xfId="0" applyFont="1" applyFill="1" applyAlignment="1">
      <alignment vertical="center" wrapText="1"/>
    </xf>
    <xf numFmtId="0" fontId="41" fillId="3" borderId="112" xfId="0" applyFont="1" applyFill="1" applyBorder="1">
      <alignment vertical="center"/>
    </xf>
    <xf numFmtId="0" fontId="49" fillId="53" borderId="0" xfId="0" applyFont="1" applyFill="1" applyAlignment="1">
      <alignment horizontal="left" vertical="center" indent="1"/>
    </xf>
    <xf numFmtId="0" fontId="49" fillId="53" borderId="0" xfId="0" applyFont="1" applyFill="1">
      <alignment vertical="center"/>
    </xf>
    <xf numFmtId="0" fontId="30" fillId="53" borderId="0" xfId="0" applyFont="1" applyFill="1">
      <alignment vertical="center"/>
    </xf>
    <xf numFmtId="0" fontId="41" fillId="3" borderId="0" xfId="0" applyFont="1" applyFill="1" applyAlignment="1">
      <alignment horizontal="left" vertical="center" indent="1"/>
    </xf>
    <xf numFmtId="0" fontId="49" fillId="11" borderId="0" xfId="0" applyFont="1" applyFill="1" applyAlignment="1">
      <alignment horizontal="left" vertical="center" indent="1"/>
    </xf>
    <xf numFmtId="0" fontId="30" fillId="11" borderId="0" xfId="0" applyFont="1" applyFill="1">
      <alignment vertical="center"/>
    </xf>
    <xf numFmtId="0" fontId="49" fillId="26" borderId="0" xfId="0" applyFont="1" applyFill="1" applyAlignment="1">
      <alignment horizontal="left" vertical="center" indent="1"/>
    </xf>
    <xf numFmtId="0" fontId="30" fillId="26" borderId="0" xfId="0" applyFont="1" applyFill="1">
      <alignment vertical="center"/>
    </xf>
    <xf numFmtId="0" fontId="49" fillId="27" borderId="0" xfId="0" applyFont="1" applyFill="1" applyAlignment="1">
      <alignment horizontal="left" vertical="center" indent="1"/>
    </xf>
    <xf numFmtId="0" fontId="30" fillId="27" borderId="0" xfId="0" applyFont="1" applyFill="1">
      <alignment vertical="center"/>
    </xf>
    <xf numFmtId="0" fontId="49" fillId="54" borderId="0" xfId="0" applyFont="1" applyFill="1" applyAlignment="1">
      <alignment horizontal="left" vertical="center" indent="1"/>
    </xf>
    <xf numFmtId="0" fontId="30" fillId="54" borderId="0" xfId="0" applyFont="1" applyFill="1">
      <alignment vertical="center"/>
    </xf>
    <xf numFmtId="0" fontId="32" fillId="3" borderId="111" xfId="0" applyFont="1" applyFill="1" applyBorder="1">
      <alignment vertical="center"/>
    </xf>
    <xf numFmtId="0" fontId="0" fillId="3" borderId="110" xfId="0" applyFill="1" applyBorder="1">
      <alignment vertical="center"/>
    </xf>
    <xf numFmtId="0" fontId="52" fillId="4" borderId="0" xfId="0" applyFont="1" applyFill="1">
      <alignment vertical="center"/>
    </xf>
    <xf numFmtId="42" fontId="41" fillId="3" borderId="0" xfId="1" applyNumberFormat="1" applyFont="1" applyFill="1" applyBorder="1" applyAlignment="1" applyProtection="1">
      <alignment horizontal="center" vertical="center"/>
      <protection locked="0"/>
    </xf>
    <xf numFmtId="0" fontId="37" fillId="3" borderId="0" xfId="0" applyFont="1" applyFill="1">
      <alignment vertical="center"/>
    </xf>
    <xf numFmtId="0" fontId="36" fillId="3" borderId="0" xfId="0" applyFont="1" applyFill="1" applyAlignment="1">
      <alignment horizontal="left" vertical="center" indent="1"/>
    </xf>
    <xf numFmtId="0" fontId="82" fillId="3" borderId="0" xfId="0" applyFont="1" applyFill="1" applyAlignment="1"/>
    <xf numFmtId="0" fontId="82" fillId="3" borderId="12" xfId="0" applyFont="1" applyFill="1" applyBorder="1" applyAlignment="1"/>
    <xf numFmtId="0" fontId="56"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5" fillId="31" borderId="0" xfId="0" applyFont="1" applyFill="1" applyAlignment="1">
      <alignment vertical="top"/>
    </xf>
    <xf numFmtId="0" fontId="41" fillId="3" borderId="16" xfId="0" applyFont="1" applyFill="1" applyBorder="1" applyAlignment="1" applyProtection="1">
      <alignment horizontal="left" vertical="center" indent="1" shrinkToFit="1"/>
      <protection locked="0"/>
    </xf>
    <xf numFmtId="180" fontId="30" fillId="3" borderId="17" xfId="0" applyNumberFormat="1" applyFont="1" applyFill="1" applyBorder="1" applyAlignment="1" applyProtection="1">
      <alignment horizontal="left" vertical="center" indent="1" shrinkToFit="1"/>
      <protection locked="0"/>
    </xf>
    <xf numFmtId="0" fontId="41" fillId="3" borderId="91" xfId="0" applyFont="1" applyFill="1" applyBorder="1" applyAlignment="1" applyProtection="1">
      <alignment horizontal="left" vertical="center" indent="1" shrinkToFit="1"/>
      <protection locked="0"/>
    </xf>
    <xf numFmtId="0" fontId="41" fillId="3" borderId="92" xfId="0" applyFont="1" applyFill="1" applyBorder="1" applyAlignment="1" applyProtection="1">
      <alignment horizontal="left" vertical="center" indent="1" shrinkToFit="1"/>
      <protection locked="0"/>
    </xf>
    <xf numFmtId="0" fontId="41" fillId="3" borderId="93" xfId="0" applyFont="1" applyFill="1" applyBorder="1" applyAlignment="1" applyProtection="1">
      <alignment horizontal="left" vertical="center" indent="1" shrinkToFit="1"/>
      <protection locked="0"/>
    </xf>
    <xf numFmtId="0" fontId="30" fillId="3" borderId="91" xfId="0" applyFont="1" applyFill="1" applyBorder="1" applyAlignment="1" applyProtection="1">
      <alignment horizontal="left" vertical="center" indent="1" shrinkToFit="1"/>
      <protection locked="0"/>
    </xf>
    <xf numFmtId="0" fontId="30" fillId="3" borderId="92" xfId="0" applyFont="1" applyFill="1" applyBorder="1" applyAlignment="1" applyProtection="1">
      <alignment horizontal="left" vertical="center" indent="1" shrinkToFit="1"/>
      <protection locked="0"/>
    </xf>
    <xf numFmtId="56" fontId="62" fillId="3" borderId="93" xfId="0" applyNumberFormat="1" applyFont="1" applyFill="1" applyBorder="1" applyAlignment="1" applyProtection="1">
      <alignment horizontal="left" vertical="center" indent="1" shrinkToFit="1"/>
      <protection locked="0"/>
    </xf>
    <xf numFmtId="49" fontId="41" fillId="3" borderId="91" xfId="0" applyNumberFormat="1" applyFont="1" applyFill="1" applyBorder="1" applyAlignment="1" applyProtection="1">
      <alignment horizontal="left" vertical="center" indent="1"/>
      <protection locked="0"/>
    </xf>
    <xf numFmtId="0" fontId="41" fillId="3" borderId="93" xfId="0" applyFont="1" applyFill="1" applyBorder="1" applyAlignment="1" applyProtection="1">
      <alignment horizontal="left" vertical="center" indent="1"/>
      <protection locked="0"/>
    </xf>
    <xf numFmtId="49" fontId="41" fillId="3" borderId="17" xfId="0" applyNumberFormat="1" applyFont="1" applyFill="1" applyBorder="1" applyAlignment="1" applyProtection="1">
      <alignment horizontal="left" vertical="center" indent="1"/>
      <protection locked="0"/>
    </xf>
    <xf numFmtId="49" fontId="41" fillId="3" borderId="17" xfId="0" applyNumberFormat="1" applyFont="1" applyFill="1" applyBorder="1" applyAlignment="1" applyProtection="1">
      <alignment horizontal="left" vertical="center" indent="1" shrinkToFit="1"/>
      <protection locked="0"/>
    </xf>
    <xf numFmtId="49" fontId="41" fillId="3" borderId="18" xfId="0" applyNumberFormat="1" applyFont="1" applyFill="1" applyBorder="1" applyAlignment="1" applyProtection="1">
      <alignment horizontal="left" vertical="center" indent="1" shrinkToFit="1"/>
      <protection locked="0"/>
    </xf>
    <xf numFmtId="49" fontId="41" fillId="3" borderId="93" xfId="0" applyNumberFormat="1" applyFont="1" applyFill="1" applyBorder="1" applyAlignment="1" applyProtection="1">
      <alignment horizontal="left" vertical="center" indent="1" shrinkToFit="1"/>
      <protection locked="0"/>
    </xf>
    <xf numFmtId="49" fontId="41" fillId="3" borderId="92" xfId="0" applyNumberFormat="1" applyFont="1" applyFill="1" applyBorder="1" applyAlignment="1" applyProtection="1">
      <alignment horizontal="left" vertical="center" indent="1" shrinkToFit="1"/>
      <protection locked="0"/>
    </xf>
    <xf numFmtId="49" fontId="41" fillId="3" borderId="92" xfId="0" applyNumberFormat="1" applyFont="1" applyFill="1" applyBorder="1" applyAlignment="1" applyProtection="1">
      <alignment horizontal="left" vertical="center" indent="1"/>
      <protection locked="0"/>
    </xf>
    <xf numFmtId="49" fontId="30" fillId="3" borderId="92" xfId="0" applyNumberFormat="1" applyFont="1" applyFill="1" applyBorder="1" applyAlignment="1" applyProtection="1">
      <alignment horizontal="left" vertical="center" indent="1" shrinkToFit="1"/>
      <protection locked="0"/>
    </xf>
    <xf numFmtId="0" fontId="49" fillId="34" borderId="120" xfId="0" applyFont="1" applyFill="1" applyBorder="1" applyAlignment="1" applyProtection="1">
      <alignment horizontal="center" vertical="center"/>
      <protection locked="0"/>
    </xf>
    <xf numFmtId="0" fontId="70" fillId="34" borderId="120" xfId="0" applyFont="1" applyFill="1" applyBorder="1" applyAlignment="1" applyProtection="1">
      <alignment horizontal="center" vertical="center"/>
      <protection locked="0"/>
    </xf>
    <xf numFmtId="0" fontId="49" fillId="29" borderId="120" xfId="0" applyFont="1" applyFill="1" applyBorder="1" applyAlignment="1" applyProtection="1">
      <alignment horizontal="center" vertical="center"/>
      <protection locked="0"/>
    </xf>
    <xf numFmtId="0" fontId="49" fillId="34" borderId="120" xfId="0" applyFont="1" applyFill="1" applyBorder="1">
      <alignment vertical="center"/>
    </xf>
    <xf numFmtId="0" fontId="71" fillId="34" borderId="120" xfId="0" applyFont="1" applyFill="1" applyBorder="1">
      <alignment vertical="center"/>
    </xf>
    <xf numFmtId="0" fontId="49" fillId="34" borderId="0" xfId="0" applyFont="1" applyFill="1">
      <alignment vertical="center"/>
    </xf>
    <xf numFmtId="0" fontId="49" fillId="34" borderId="120" xfId="0" applyFont="1" applyFill="1" applyBorder="1" applyAlignment="1">
      <alignment horizontal="left" vertical="center"/>
    </xf>
    <xf numFmtId="0" fontId="49" fillId="29" borderId="0" xfId="0" applyFont="1" applyFill="1">
      <alignment vertical="center"/>
    </xf>
    <xf numFmtId="0" fontId="49" fillId="29" borderId="120" xfId="0" applyFont="1" applyFill="1" applyBorder="1">
      <alignment vertical="center"/>
    </xf>
    <xf numFmtId="0" fontId="49" fillId="29" borderId="0" xfId="0" applyFont="1" applyFill="1" applyAlignment="1">
      <alignment horizontal="left" vertical="center"/>
    </xf>
    <xf numFmtId="0" fontId="49" fillId="29" borderId="120" xfId="0" applyFont="1" applyFill="1" applyBorder="1" applyAlignment="1">
      <alignment horizontal="left" vertical="center"/>
    </xf>
    <xf numFmtId="38" fontId="49" fillId="29" borderId="0" xfId="1" applyFont="1" applyFill="1" applyBorder="1" applyAlignment="1" applyProtection="1">
      <alignment horizontal="left" vertical="center"/>
    </xf>
    <xf numFmtId="0" fontId="85" fillId="29" borderId="0" xfId="0" applyFont="1" applyFill="1" applyAlignment="1">
      <alignment horizontal="left" vertical="center"/>
    </xf>
    <xf numFmtId="0" fontId="86" fillId="29" borderId="121" xfId="0" applyFont="1" applyFill="1" applyBorder="1">
      <alignment vertical="center"/>
    </xf>
    <xf numFmtId="0" fontId="86" fillId="29" borderId="121" xfId="0" applyFont="1" applyFill="1" applyBorder="1" applyAlignment="1" applyProtection="1">
      <alignment horizontal="center" vertical="center"/>
      <protection locked="0"/>
    </xf>
    <xf numFmtId="0" fontId="86" fillId="29" borderId="121" xfId="0" applyFont="1" applyFill="1" applyBorder="1" applyAlignment="1">
      <alignment horizontal="left" vertical="center"/>
    </xf>
    <xf numFmtId="49" fontId="16" fillId="17" borderId="3" xfId="0" applyNumberFormat="1" applyFont="1" applyFill="1" applyBorder="1" applyAlignment="1">
      <alignment horizontal="left" vertical="center"/>
    </xf>
    <xf numFmtId="0" fontId="49" fillId="34" borderId="0" xfId="0" applyFont="1" applyFill="1" applyAlignment="1">
      <alignment horizontal="left" vertical="center"/>
    </xf>
    <xf numFmtId="0" fontId="59" fillId="4" borderId="0" xfId="0" applyFont="1" applyFill="1" applyAlignment="1">
      <alignment vertical="top"/>
    </xf>
    <xf numFmtId="0" fontId="30" fillId="32" borderId="0" xfId="0" applyFont="1" applyFill="1" applyAlignment="1">
      <alignment horizontal="center" vertical="center"/>
    </xf>
    <xf numFmtId="0" fontId="30" fillId="55" borderId="0" xfId="0" applyFont="1" applyFill="1">
      <alignment vertical="center"/>
    </xf>
    <xf numFmtId="0" fontId="28" fillId="55" borderId="0" xfId="0" applyFont="1" applyFill="1">
      <alignment vertical="center"/>
    </xf>
    <xf numFmtId="0" fontId="56" fillId="55" borderId="0" xfId="0" applyFont="1" applyFill="1" applyAlignment="1">
      <alignment vertical="center" wrapText="1"/>
    </xf>
    <xf numFmtId="0" fontId="63" fillId="55" borderId="0" xfId="0" applyFont="1" applyFill="1">
      <alignment vertical="center"/>
    </xf>
    <xf numFmtId="0" fontId="66" fillId="56" borderId="16" xfId="0" applyFont="1" applyFill="1" applyBorder="1" applyAlignment="1">
      <alignment horizontal="center" vertical="center"/>
    </xf>
    <xf numFmtId="0" fontId="66" fillId="56" borderId="17" xfId="0" applyFont="1" applyFill="1" applyBorder="1" applyAlignment="1">
      <alignment horizontal="center" vertical="center"/>
    </xf>
    <xf numFmtId="0" fontId="66" fillId="56" borderId="18" xfId="0" applyFont="1" applyFill="1" applyBorder="1" applyAlignment="1">
      <alignment horizontal="center" vertical="center"/>
    </xf>
    <xf numFmtId="0" fontId="66" fillId="56" borderId="36" xfId="0" applyFont="1" applyFill="1" applyBorder="1" applyAlignment="1">
      <alignment horizontal="center" vertical="center"/>
    </xf>
    <xf numFmtId="20" fontId="62" fillId="3" borderId="17" xfId="1" applyNumberFormat="1" applyFont="1" applyFill="1" applyBorder="1" applyAlignment="1" applyProtection="1">
      <alignment horizontal="center" vertical="center" shrinkToFit="1"/>
      <protection locked="0"/>
    </xf>
    <xf numFmtId="0" fontId="66" fillId="32" borderId="0" xfId="0" applyFont="1" applyFill="1" applyAlignment="1">
      <alignment horizontal="center" vertical="center"/>
    </xf>
    <xf numFmtId="180" fontId="41" fillId="3" borderId="17" xfId="0" applyNumberFormat="1" applyFont="1" applyFill="1" applyBorder="1" applyAlignment="1" applyProtection="1">
      <alignment horizontal="left" vertical="center" indent="1" shrinkToFit="1"/>
      <protection locked="0"/>
    </xf>
    <xf numFmtId="0" fontId="90" fillId="32" borderId="0" xfId="0" applyFont="1" applyFill="1">
      <alignment vertical="center"/>
    </xf>
    <xf numFmtId="0" fontId="83" fillId="32" borderId="0" xfId="0" applyFont="1" applyFill="1">
      <alignment vertical="center"/>
    </xf>
    <xf numFmtId="0" fontId="90" fillId="32" borderId="24" xfId="0" applyFont="1" applyFill="1" applyBorder="1">
      <alignment vertical="center"/>
    </xf>
    <xf numFmtId="0" fontId="35" fillId="32" borderId="0" xfId="0" applyFont="1" applyFill="1" applyAlignment="1">
      <alignment horizontal="center" vertical="top"/>
    </xf>
    <xf numFmtId="0" fontId="30" fillId="55" borderId="0" xfId="0" applyFont="1" applyFill="1" applyAlignment="1">
      <alignment horizontal="center" vertical="center"/>
    </xf>
    <xf numFmtId="0" fontId="91" fillId="3" borderId="0" xfId="0" applyFont="1" applyFill="1">
      <alignment vertical="center"/>
    </xf>
    <xf numFmtId="0" fontId="38" fillId="55" borderId="0" xfId="0" applyFont="1" applyFill="1" applyAlignment="1">
      <alignment vertical="center" wrapText="1"/>
    </xf>
    <xf numFmtId="0" fontId="34" fillId="31" borderId="36" xfId="0" applyFont="1" applyFill="1" applyBorder="1" applyAlignment="1">
      <alignment horizontal="center" vertical="center"/>
    </xf>
    <xf numFmtId="176" fontId="89" fillId="3" borderId="16" xfId="0" applyNumberFormat="1" applyFont="1" applyFill="1" applyBorder="1" applyAlignment="1" applyProtection="1">
      <alignment horizontal="center" vertical="center"/>
      <protection locked="0"/>
    </xf>
    <xf numFmtId="176" fontId="89" fillId="3" borderId="17" xfId="0" applyNumberFormat="1" applyFont="1" applyFill="1" applyBorder="1" applyAlignment="1" applyProtection="1">
      <alignment horizontal="center" vertical="center"/>
      <protection locked="0"/>
    </xf>
    <xf numFmtId="38" fontId="37" fillId="32" borderId="36" xfId="1" applyFont="1" applyFill="1" applyBorder="1" applyAlignment="1">
      <alignment horizontal="right" vertical="center" indent="1"/>
    </xf>
    <xf numFmtId="38" fontId="64" fillId="3" borderId="36" xfId="1" applyFont="1" applyFill="1" applyBorder="1" applyAlignment="1">
      <alignment horizontal="right" vertical="center" indent="1" shrinkToFit="1"/>
    </xf>
    <xf numFmtId="0" fontId="30" fillId="3" borderId="21" xfId="0" applyFont="1" applyFill="1" applyBorder="1">
      <alignment vertical="center"/>
    </xf>
    <xf numFmtId="0" fontId="30" fillId="3" borderId="127" xfId="0" applyFont="1" applyFill="1" applyBorder="1">
      <alignment vertical="center"/>
    </xf>
    <xf numFmtId="0" fontId="30" fillId="3" borderId="128" xfId="0" applyFont="1" applyFill="1" applyBorder="1">
      <alignment vertical="center"/>
    </xf>
    <xf numFmtId="0" fontId="30" fillId="3" borderId="24" xfId="0" applyFont="1" applyFill="1" applyBorder="1">
      <alignment vertical="center"/>
    </xf>
    <xf numFmtId="0" fontId="30" fillId="3" borderId="129" xfId="0" applyFont="1" applyFill="1" applyBorder="1">
      <alignment vertical="center"/>
    </xf>
    <xf numFmtId="0" fontId="30" fillId="3" borderId="130" xfId="0" applyFont="1" applyFill="1" applyBorder="1">
      <alignment vertical="center"/>
    </xf>
    <xf numFmtId="0" fontId="30" fillId="3" borderId="122" xfId="0" applyFont="1" applyFill="1" applyBorder="1">
      <alignment vertical="center"/>
    </xf>
    <xf numFmtId="0" fontId="30" fillId="3" borderId="125" xfId="0" applyFont="1" applyFill="1" applyBorder="1">
      <alignment vertical="center"/>
    </xf>
    <xf numFmtId="0" fontId="30" fillId="3" borderId="126" xfId="0" applyFont="1" applyFill="1" applyBorder="1">
      <alignment vertical="center"/>
    </xf>
    <xf numFmtId="0" fontId="90" fillId="3" borderId="40" xfId="0" applyFont="1" applyFill="1" applyBorder="1">
      <alignment vertical="center"/>
    </xf>
    <xf numFmtId="0" fontId="30" fillId="3" borderId="40" xfId="0" applyFont="1" applyFill="1" applyBorder="1">
      <alignment vertical="center"/>
    </xf>
    <xf numFmtId="0" fontId="49" fillId="55" borderId="120" xfId="0" applyFont="1" applyFill="1" applyBorder="1" applyProtection="1">
      <alignment vertical="center"/>
      <protection locked="0"/>
    </xf>
    <xf numFmtId="0" fontId="49" fillId="55" borderId="120" xfId="0" applyFont="1" applyFill="1" applyBorder="1" applyAlignment="1" applyProtection="1">
      <alignment horizontal="center" vertical="center"/>
      <protection locked="0"/>
    </xf>
    <xf numFmtId="183" fontId="36" fillId="22" borderId="123" xfId="0" applyNumberFormat="1" applyFont="1" applyFill="1" applyBorder="1" applyAlignment="1" applyProtection="1">
      <alignment horizontal="center" vertical="center"/>
      <protection locked="0"/>
    </xf>
    <xf numFmtId="184" fontId="36" fillId="3" borderId="124" xfId="0" applyNumberFormat="1" applyFont="1" applyFill="1" applyBorder="1" applyAlignment="1" applyProtection="1">
      <alignment horizontal="center" vertical="center"/>
      <protection locked="0"/>
    </xf>
    <xf numFmtId="0" fontId="63" fillId="55" borderId="0" xfId="0" applyFont="1" applyFill="1" applyProtection="1">
      <alignment vertical="center"/>
      <protection locked="0"/>
    </xf>
    <xf numFmtId="0" fontId="30" fillId="55" borderId="0" xfId="0" applyFont="1" applyFill="1" applyProtection="1">
      <alignment vertical="center"/>
      <protection locked="0"/>
    </xf>
    <xf numFmtId="0" fontId="68" fillId="58" borderId="0" xfId="0" applyFont="1" applyFill="1">
      <alignment vertical="center"/>
    </xf>
    <xf numFmtId="0" fontId="68" fillId="26" borderId="0" xfId="0" applyFont="1" applyFill="1">
      <alignment vertical="center"/>
    </xf>
    <xf numFmtId="0" fontId="94" fillId="32" borderId="0" xfId="0" applyFont="1" applyFill="1" applyAlignment="1">
      <alignment horizontal="left" vertical="center" indent="1"/>
    </xf>
    <xf numFmtId="0" fontId="95" fillId="32" borderId="0" xfId="0" applyFont="1" applyFill="1" applyAlignment="1">
      <alignment horizontal="left" vertical="center" indent="1"/>
    </xf>
    <xf numFmtId="0" fontId="96" fillId="32" borderId="0" xfId="0" applyFont="1" applyFill="1" applyAlignment="1">
      <alignment horizontal="left" vertical="center" indent="1"/>
    </xf>
    <xf numFmtId="0" fontId="68" fillId="57" borderId="144" xfId="0" applyFont="1" applyFill="1" applyBorder="1" applyAlignment="1">
      <alignment horizontal="left" vertical="center"/>
    </xf>
    <xf numFmtId="0" fontId="97" fillId="32" borderId="0" xfId="0" applyFont="1" applyFill="1" applyAlignment="1">
      <alignment horizontal="left" vertical="center" indent="1"/>
    </xf>
    <xf numFmtId="0" fontId="68" fillId="59" borderId="144" xfId="0" applyFont="1" applyFill="1" applyBorder="1" applyAlignment="1">
      <alignment horizontal="left" vertical="center"/>
    </xf>
    <xf numFmtId="0" fontId="98" fillId="32" borderId="0" xfId="0" applyFont="1" applyFill="1" applyAlignment="1">
      <alignment horizontal="left" vertical="center" indent="1"/>
    </xf>
    <xf numFmtId="0" fontId="68" fillId="60" borderId="0" xfId="0" applyFont="1" applyFill="1">
      <alignment vertical="center"/>
    </xf>
    <xf numFmtId="0" fontId="46" fillId="32" borderId="0" xfId="0" applyFont="1" applyFill="1" applyAlignment="1">
      <alignment horizontal="left" vertical="center" indent="1"/>
    </xf>
    <xf numFmtId="0" fontId="68" fillId="61" borderId="0" xfId="0" applyFont="1" applyFill="1">
      <alignment vertical="center"/>
    </xf>
    <xf numFmtId="0" fontId="68" fillId="56" borderId="144" xfId="0" applyFont="1" applyFill="1" applyBorder="1" applyAlignment="1">
      <alignment horizontal="left" vertical="center"/>
    </xf>
    <xf numFmtId="0" fontId="99" fillId="32" borderId="0" xfId="0" applyFont="1" applyFill="1" applyAlignment="1">
      <alignment horizontal="left" vertical="center" indent="1"/>
    </xf>
    <xf numFmtId="0" fontId="68" fillId="11" borderId="0" xfId="0" applyFont="1" applyFill="1">
      <alignment vertical="center"/>
    </xf>
    <xf numFmtId="0" fontId="100" fillId="32" borderId="0" xfId="0" applyFont="1" applyFill="1" applyAlignment="1">
      <alignment horizontal="left" vertical="center" indent="1"/>
    </xf>
    <xf numFmtId="0" fontId="88" fillId="4" borderId="0" xfId="0" applyFont="1" applyFill="1" applyAlignment="1">
      <alignment horizontal="center" vertical="center"/>
    </xf>
    <xf numFmtId="0" fontId="52" fillId="3" borderId="0" xfId="0" applyFont="1" applyFill="1">
      <alignment vertical="center"/>
    </xf>
    <xf numFmtId="0" fontId="88" fillId="3" borderId="0" xfId="0" applyFont="1" applyFill="1" applyAlignment="1">
      <alignment horizontal="center" vertical="center"/>
    </xf>
    <xf numFmtId="0" fontId="87" fillId="3" borderId="0" xfId="0" applyFont="1" applyFill="1" applyAlignment="1">
      <alignment horizontal="center" vertical="center"/>
    </xf>
    <xf numFmtId="0" fontId="67" fillId="3" borderId="0" xfId="0" applyFont="1" applyFill="1" applyAlignment="1">
      <alignment vertical="top"/>
    </xf>
    <xf numFmtId="0" fontId="105" fillId="3" borderId="0" xfId="0" applyFont="1" applyFill="1">
      <alignment vertical="center"/>
    </xf>
    <xf numFmtId="0" fontId="41" fillId="3" borderId="0" xfId="0" applyFont="1" applyFill="1" applyAlignment="1">
      <alignment horizontal="right" vertical="center" indent="1"/>
    </xf>
    <xf numFmtId="0" fontId="80" fillId="3" borderId="0" xfId="0" applyFont="1" applyFill="1" applyAlignment="1">
      <alignment horizontal="right" vertical="center"/>
    </xf>
    <xf numFmtId="0" fontId="41" fillId="3" borderId="12" xfId="0" applyFont="1" applyFill="1" applyBorder="1">
      <alignment vertical="center"/>
    </xf>
    <xf numFmtId="0" fontId="48" fillId="3" borderId="12" xfId="0" applyFont="1" applyFill="1" applyBorder="1">
      <alignment vertical="center"/>
    </xf>
    <xf numFmtId="0" fontId="103" fillId="3" borderId="12" xfId="0" applyFont="1" applyFill="1" applyBorder="1">
      <alignment vertical="center"/>
    </xf>
    <xf numFmtId="0" fontId="41" fillId="3" borderId="0" xfId="0" applyFont="1" applyFill="1" applyAlignment="1">
      <alignment horizontal="right" vertical="center"/>
    </xf>
    <xf numFmtId="0" fontId="41" fillId="3" borderId="0" xfId="0" applyFont="1" applyFill="1" applyAlignment="1">
      <alignment horizontal="left" vertical="center" indent="2"/>
    </xf>
    <xf numFmtId="0" fontId="47" fillId="4" borderId="0" xfId="0" applyFont="1" applyFill="1">
      <alignment vertical="center"/>
    </xf>
    <xf numFmtId="0" fontId="41" fillId="3" borderId="0" xfId="0" applyFont="1" applyFill="1" applyAlignment="1" applyProtection="1">
      <alignment horizontal="left" vertical="center" wrapText="1"/>
      <protection locked="0"/>
    </xf>
    <xf numFmtId="0" fontId="38" fillId="34" borderId="0" xfId="0" applyFont="1" applyFill="1" applyAlignment="1">
      <alignment vertical="center" wrapText="1"/>
    </xf>
    <xf numFmtId="0" fontId="57" fillId="32" borderId="0" xfId="0" applyFont="1" applyFill="1" applyAlignment="1">
      <alignment horizontal="right" vertical="center"/>
    </xf>
    <xf numFmtId="0" fontId="57" fillId="32" borderId="0" xfId="0" applyFont="1" applyFill="1" applyAlignment="1">
      <alignment horizontal="right" vertical="center" wrapText="1"/>
    </xf>
    <xf numFmtId="0" fontId="30" fillId="32" borderId="21" xfId="0" applyFont="1" applyFill="1" applyBorder="1">
      <alignment vertical="center"/>
    </xf>
    <xf numFmtId="49" fontId="41" fillId="3" borderId="23" xfId="0" applyNumberFormat="1" applyFont="1" applyFill="1" applyBorder="1" applyAlignment="1" applyProtection="1">
      <alignment vertical="center" shrinkToFit="1"/>
      <protection locked="0"/>
    </xf>
    <xf numFmtId="49" fontId="41" fillId="3" borderId="24" xfId="0" applyNumberFormat="1" applyFont="1" applyFill="1" applyBorder="1" applyAlignment="1" applyProtection="1">
      <alignment horizontal="right" vertical="center" shrinkToFit="1"/>
      <protection locked="0"/>
    </xf>
    <xf numFmtId="49" fontId="41" fillId="3" borderId="25" xfId="0" applyNumberFormat="1" applyFont="1" applyFill="1" applyBorder="1" applyAlignment="1" applyProtection="1">
      <alignment horizontal="center" vertical="center" shrinkToFit="1"/>
      <protection locked="0"/>
    </xf>
    <xf numFmtId="0" fontId="38" fillId="32" borderId="0" xfId="0" applyFont="1" applyFill="1" applyAlignment="1">
      <alignment vertical="center" wrapText="1"/>
    </xf>
    <xf numFmtId="0" fontId="59" fillId="32" borderId="0" xfId="0" applyFont="1" applyFill="1" applyAlignment="1">
      <alignment horizontal="left" vertical="center" indent="1"/>
    </xf>
    <xf numFmtId="0" fontId="30" fillId="3" borderId="22" xfId="0" applyFont="1" applyFill="1" applyBorder="1">
      <alignment vertical="center"/>
    </xf>
    <xf numFmtId="49" fontId="41" fillId="3" borderId="37" xfId="0" applyNumberFormat="1" applyFont="1" applyFill="1" applyBorder="1" applyProtection="1">
      <alignment vertical="center"/>
      <protection locked="0"/>
    </xf>
    <xf numFmtId="49" fontId="41" fillId="3" borderId="42" xfId="0" applyNumberFormat="1" applyFont="1" applyFill="1" applyBorder="1" applyProtection="1">
      <alignment vertical="center"/>
      <protection locked="0"/>
    </xf>
    <xf numFmtId="49" fontId="41" fillId="3" borderId="38" xfId="0" applyNumberFormat="1" applyFont="1" applyFill="1" applyBorder="1" applyProtection="1">
      <alignment vertical="center"/>
      <protection locked="0"/>
    </xf>
    <xf numFmtId="0" fontId="30" fillId="3" borderId="24" xfId="0" applyFont="1" applyFill="1" applyBorder="1" applyAlignment="1">
      <alignment horizontal="right" vertical="center"/>
    </xf>
    <xf numFmtId="0" fontId="40" fillId="32" borderId="0" xfId="0" applyFont="1" applyFill="1" applyAlignment="1"/>
    <xf numFmtId="49" fontId="41" fillId="3" borderId="21" xfId="0" applyNumberFormat="1" applyFont="1" applyFill="1" applyBorder="1" applyAlignment="1" applyProtection="1">
      <alignment vertical="center" shrinkToFit="1"/>
      <protection locked="0"/>
    </xf>
    <xf numFmtId="49" fontId="41" fillId="3" borderId="22" xfId="0" applyNumberFormat="1" applyFont="1" applyFill="1" applyBorder="1" applyAlignment="1" applyProtection="1">
      <alignment vertical="center" shrinkToFit="1"/>
      <protection locked="0"/>
    </xf>
    <xf numFmtId="49" fontId="41" fillId="3" borderId="19" xfId="0" applyNumberFormat="1" applyFont="1" applyFill="1" applyBorder="1" applyAlignment="1" applyProtection="1">
      <alignment vertical="center" shrinkToFit="1"/>
      <protection locked="0"/>
    </xf>
    <xf numFmtId="49" fontId="41" fillId="3" borderId="122" xfId="0" applyNumberFormat="1" applyFont="1" applyFill="1" applyBorder="1" applyAlignment="1" applyProtection="1">
      <alignment vertical="center" shrinkToFit="1"/>
      <protection locked="0"/>
    </xf>
    <xf numFmtId="49" fontId="41" fillId="3" borderId="20" xfId="0" applyNumberFormat="1" applyFont="1" applyFill="1" applyBorder="1" applyAlignment="1" applyProtection="1">
      <alignment vertical="center" shrinkToFit="1"/>
      <protection locked="0"/>
    </xf>
    <xf numFmtId="49" fontId="41" fillId="3" borderId="0" xfId="0" applyNumberFormat="1" applyFont="1" applyFill="1" applyAlignment="1" applyProtection="1">
      <alignment vertical="center" shrinkToFit="1"/>
      <protection locked="0"/>
    </xf>
    <xf numFmtId="49" fontId="41" fillId="3" borderId="145" xfId="0" applyNumberFormat="1" applyFont="1" applyFill="1" applyBorder="1">
      <alignment vertical="center"/>
    </xf>
    <xf numFmtId="49" fontId="41" fillId="3" borderId="66" xfId="0" applyNumberFormat="1" applyFont="1" applyFill="1" applyBorder="1">
      <alignment vertical="center"/>
    </xf>
    <xf numFmtId="0" fontId="41" fillId="3" borderId="43" xfId="0" applyFont="1" applyFill="1" applyBorder="1">
      <alignment vertical="center"/>
    </xf>
    <xf numFmtId="0" fontId="41" fillId="3" borderId="45" xfId="0" applyFont="1" applyFill="1" applyBorder="1">
      <alignment vertical="center"/>
    </xf>
    <xf numFmtId="0" fontId="41" fillId="3" borderId="55" xfId="0" applyFont="1" applyFill="1" applyBorder="1">
      <alignment vertical="center"/>
    </xf>
    <xf numFmtId="0" fontId="30" fillId="3" borderId="39" xfId="0" applyFont="1" applyFill="1" applyBorder="1">
      <alignment vertical="center"/>
    </xf>
    <xf numFmtId="0" fontId="30" fillId="3" borderId="41" xfId="0" applyFont="1" applyFill="1" applyBorder="1">
      <alignment vertical="center"/>
    </xf>
    <xf numFmtId="49" fontId="16" fillId="10" borderId="1" xfId="0" applyNumberFormat="1" applyFont="1" applyFill="1" applyBorder="1">
      <alignment vertical="center"/>
    </xf>
    <xf numFmtId="0" fontId="102" fillId="55" borderId="0" xfId="20" applyFont="1" applyFill="1" applyAlignment="1">
      <alignment horizontal="center" vertical="center" wrapText="1"/>
    </xf>
    <xf numFmtId="0" fontId="102" fillId="55" borderId="0" xfId="20" applyFont="1" applyFill="1" applyAlignment="1">
      <alignment horizontal="center" vertical="center"/>
    </xf>
    <xf numFmtId="0" fontId="68" fillId="55" borderId="0" xfId="0" applyFont="1" applyFill="1" applyAlignment="1">
      <alignment horizontal="center" vertical="top" wrapText="1"/>
    </xf>
    <xf numFmtId="0" fontId="68" fillId="55" borderId="0" xfId="0" applyFont="1" applyFill="1" applyAlignment="1">
      <alignment horizontal="center" vertical="top"/>
    </xf>
    <xf numFmtId="0" fontId="102" fillId="34" borderId="0" xfId="20" applyFont="1" applyFill="1" applyAlignment="1">
      <alignment horizontal="center" vertical="center" wrapText="1"/>
    </xf>
    <xf numFmtId="0" fontId="102" fillId="34" borderId="0" xfId="20" applyFont="1" applyFill="1" applyAlignment="1">
      <alignment horizontal="center" vertical="center"/>
    </xf>
    <xf numFmtId="0" fontId="102" fillId="29" borderId="0" xfId="20" applyFont="1" applyFill="1" applyAlignment="1">
      <alignment horizontal="center" vertical="center" wrapText="1"/>
    </xf>
    <xf numFmtId="0" fontId="102" fillId="29" borderId="0" xfId="20" applyFont="1" applyFill="1" applyAlignment="1">
      <alignment horizontal="center" vertical="center"/>
    </xf>
    <xf numFmtId="0" fontId="68" fillId="34" borderId="0" xfId="0" applyFont="1" applyFill="1" applyAlignment="1">
      <alignment horizontal="center" vertical="top" wrapText="1"/>
    </xf>
    <xf numFmtId="0" fontId="68" fillId="34" borderId="0" xfId="0" applyFont="1" applyFill="1" applyAlignment="1">
      <alignment horizontal="center" vertical="top"/>
    </xf>
    <xf numFmtId="0" fontId="68" fillId="29" borderId="0" xfId="0" applyFont="1" applyFill="1" applyAlignment="1">
      <alignment horizontal="center" vertical="top" wrapText="1"/>
    </xf>
    <xf numFmtId="0" fontId="68" fillId="29" borderId="0" xfId="0" applyFont="1" applyFill="1" applyAlignment="1">
      <alignment horizontal="center" vertical="top"/>
    </xf>
    <xf numFmtId="5" fontId="62" fillId="3" borderId="37" xfId="0" applyNumberFormat="1" applyFont="1" applyFill="1" applyBorder="1" applyAlignment="1" applyProtection="1">
      <alignment horizontal="left" vertical="center" indent="1" shrinkToFit="1"/>
      <protection locked="0"/>
    </xf>
    <xf numFmtId="5" fontId="62" fillId="3" borderId="42" xfId="0" applyNumberFormat="1" applyFont="1" applyFill="1" applyBorder="1" applyAlignment="1" applyProtection="1">
      <alignment horizontal="left" vertical="center" indent="1" shrinkToFit="1"/>
      <protection locked="0"/>
    </xf>
    <xf numFmtId="5" fontId="62" fillId="3" borderId="38" xfId="0" applyNumberFormat="1" applyFont="1" applyFill="1" applyBorder="1" applyAlignment="1" applyProtection="1">
      <alignment horizontal="left" vertical="center" indent="1" shrinkToFit="1"/>
      <protection locked="0"/>
    </xf>
    <xf numFmtId="38" fontId="62" fillId="3" borderId="43" xfId="1" applyFont="1" applyFill="1" applyBorder="1" applyAlignment="1" applyProtection="1">
      <alignment horizontal="left" vertical="center" indent="1"/>
      <protection locked="0"/>
    </xf>
    <xf numFmtId="38" fontId="62" fillId="3" borderId="47" xfId="1" applyFont="1" applyFill="1" applyBorder="1" applyAlignment="1" applyProtection="1">
      <alignment horizontal="left" vertical="center" indent="1"/>
      <protection locked="0"/>
    </xf>
    <xf numFmtId="38" fontId="62" fillId="3" borderId="44" xfId="1" applyFont="1" applyFill="1" applyBorder="1" applyAlignment="1" applyProtection="1">
      <alignment horizontal="left" vertical="center" indent="1"/>
      <protection locked="0"/>
    </xf>
    <xf numFmtId="38" fontId="62" fillId="3" borderId="43" xfId="1" applyFont="1" applyFill="1" applyBorder="1" applyAlignment="1" applyProtection="1">
      <alignment vertical="center"/>
      <protection locked="0"/>
    </xf>
    <xf numFmtId="38" fontId="62" fillId="3" borderId="47" xfId="1" applyFont="1" applyFill="1" applyBorder="1" applyAlignment="1" applyProtection="1">
      <alignment vertical="center"/>
      <protection locked="0"/>
    </xf>
    <xf numFmtId="38" fontId="62" fillId="3" borderId="44" xfId="1" applyFont="1" applyFill="1" applyBorder="1" applyAlignment="1" applyProtection="1">
      <alignment vertical="center"/>
      <protection locked="0"/>
    </xf>
    <xf numFmtId="38" fontId="62" fillId="3" borderId="45" xfId="1" applyFont="1" applyFill="1" applyBorder="1" applyAlignment="1" applyProtection="1">
      <alignment vertical="center"/>
      <protection locked="0"/>
    </xf>
    <xf numFmtId="38" fontId="62" fillId="3" borderId="55" xfId="1" applyFont="1" applyFill="1" applyBorder="1" applyAlignment="1" applyProtection="1">
      <alignment vertical="center"/>
      <protection locked="0"/>
    </xf>
    <xf numFmtId="38" fontId="62" fillId="3" borderId="46" xfId="1" applyFont="1" applyFill="1" applyBorder="1" applyAlignment="1" applyProtection="1">
      <alignment vertical="center"/>
      <protection locked="0"/>
    </xf>
    <xf numFmtId="0" fontId="35" fillId="3" borderId="19" xfId="0" applyFont="1" applyFill="1" applyBorder="1" applyAlignment="1">
      <alignment horizontal="center" vertical="top"/>
    </xf>
    <xf numFmtId="0" fontId="35" fillId="3" borderId="122" xfId="0" applyFont="1" applyFill="1" applyBorder="1" applyAlignment="1">
      <alignment horizontal="center" vertical="top"/>
    </xf>
    <xf numFmtId="0" fontId="35" fillId="3" borderId="20" xfId="0" applyFont="1" applyFill="1" applyBorder="1" applyAlignment="1">
      <alignment horizontal="center" vertical="top"/>
    </xf>
    <xf numFmtId="0" fontId="35" fillId="3" borderId="21" xfId="0" applyFont="1" applyFill="1" applyBorder="1" applyAlignment="1">
      <alignment horizontal="center" vertical="top"/>
    </xf>
    <xf numFmtId="0" fontId="35" fillId="3" borderId="0" xfId="0" applyFont="1" applyFill="1" applyAlignment="1">
      <alignment horizontal="center" vertical="top"/>
    </xf>
    <xf numFmtId="0" fontId="35" fillId="3" borderId="22" xfId="0" applyFont="1" applyFill="1" applyBorder="1" applyAlignment="1">
      <alignment horizontal="center" vertical="top"/>
    </xf>
    <xf numFmtId="0" fontId="35" fillId="3" borderId="23" xfId="0" applyFont="1" applyFill="1" applyBorder="1" applyAlignment="1">
      <alignment horizontal="center" vertical="top"/>
    </xf>
    <xf numFmtId="0" fontId="35" fillId="3" borderId="24" xfId="0" applyFont="1" applyFill="1" applyBorder="1" applyAlignment="1">
      <alignment horizontal="center" vertical="top"/>
    </xf>
    <xf numFmtId="0" fontId="35" fillId="3" borderId="25" xfId="0" applyFont="1" applyFill="1" applyBorder="1" applyAlignment="1">
      <alignment horizontal="center" vertical="top"/>
    </xf>
    <xf numFmtId="0" fontId="30" fillId="3" borderId="19" xfId="0" applyFont="1" applyFill="1" applyBorder="1" applyAlignment="1">
      <alignment horizontal="center" vertical="center"/>
    </xf>
    <xf numFmtId="0" fontId="30" fillId="3" borderId="122" xfId="0" applyFont="1" applyFill="1" applyBorder="1" applyAlignment="1">
      <alignment horizontal="center" vertical="center"/>
    </xf>
    <xf numFmtId="0" fontId="30" fillId="3" borderId="20"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0" xfId="0" applyFont="1" applyFill="1" applyAlignment="1">
      <alignment horizontal="center" vertical="center"/>
    </xf>
    <xf numFmtId="0" fontId="30" fillId="3" borderId="22" xfId="0" applyFont="1" applyFill="1" applyBorder="1" applyAlignment="1">
      <alignment horizontal="center" vertical="center"/>
    </xf>
    <xf numFmtId="0" fontId="30" fillId="3" borderId="23" xfId="0" applyFont="1" applyFill="1" applyBorder="1" applyAlignment="1">
      <alignment horizontal="center" vertical="center"/>
    </xf>
    <xf numFmtId="0" fontId="30" fillId="3" borderId="24" xfId="0" applyFont="1" applyFill="1" applyBorder="1" applyAlignment="1">
      <alignment horizontal="center" vertical="center"/>
    </xf>
    <xf numFmtId="0" fontId="30" fillId="3" borderId="25" xfId="0" applyFont="1" applyFill="1" applyBorder="1" applyAlignment="1">
      <alignment horizontal="center" vertical="center"/>
    </xf>
    <xf numFmtId="38" fontId="37" fillId="32" borderId="39" xfId="1" applyFont="1" applyFill="1" applyBorder="1">
      <alignment vertical="center"/>
    </xf>
    <xf numFmtId="38" fontId="37" fillId="32" borderId="41" xfId="1" applyFont="1" applyFill="1" applyBorder="1">
      <alignment vertical="center"/>
    </xf>
    <xf numFmtId="38" fontId="64" fillId="32" borderId="39" xfId="1" applyFont="1" applyFill="1" applyBorder="1">
      <alignment vertical="center"/>
    </xf>
    <xf numFmtId="38" fontId="64" fillId="32" borderId="41" xfId="1" applyFont="1" applyFill="1" applyBorder="1">
      <alignment vertical="center"/>
    </xf>
    <xf numFmtId="38" fontId="34" fillId="5" borderId="39" xfId="1" applyFont="1" applyFill="1" applyBorder="1" applyAlignment="1">
      <alignment horizontal="left" vertical="center" indent="1"/>
    </xf>
    <xf numFmtId="38" fontId="34" fillId="5" borderId="41" xfId="1" applyFont="1" applyFill="1" applyBorder="1" applyAlignment="1">
      <alignment horizontal="left" vertical="center" indent="1"/>
    </xf>
    <xf numFmtId="0" fontId="41" fillId="3" borderId="37" xfId="0" applyFont="1" applyFill="1" applyBorder="1" applyAlignment="1" applyProtection="1">
      <alignment horizontal="left" vertical="center" indent="1" shrinkToFit="1"/>
      <protection locked="0"/>
    </xf>
    <xf numFmtId="0" fontId="41" fillId="3" borderId="42" xfId="0" applyFont="1" applyFill="1" applyBorder="1" applyAlignment="1" applyProtection="1">
      <alignment horizontal="left" vertical="center" indent="1" shrinkToFit="1"/>
      <protection locked="0"/>
    </xf>
    <xf numFmtId="0" fontId="41" fillId="3" borderId="38" xfId="0" applyFont="1" applyFill="1" applyBorder="1" applyAlignment="1" applyProtection="1">
      <alignment horizontal="left" vertical="center" indent="1" shrinkToFit="1"/>
      <protection locked="0"/>
    </xf>
    <xf numFmtId="0" fontId="41" fillId="3" borderId="43" xfId="0" applyFont="1" applyFill="1" applyBorder="1" applyAlignment="1" applyProtection="1">
      <alignment horizontal="left" vertical="center" indent="1" shrinkToFit="1"/>
      <protection locked="0"/>
    </xf>
    <xf numFmtId="0" fontId="41" fillId="3" borderId="47" xfId="0" applyFont="1" applyFill="1" applyBorder="1" applyAlignment="1" applyProtection="1">
      <alignment horizontal="left" vertical="center" indent="1" shrinkToFit="1"/>
      <protection locked="0"/>
    </xf>
    <xf numFmtId="0" fontId="41" fillId="3" borderId="44" xfId="0" applyFont="1" applyFill="1" applyBorder="1" applyAlignment="1" applyProtection="1">
      <alignment horizontal="left" vertical="center" indent="1" shrinkToFit="1"/>
      <protection locked="0"/>
    </xf>
    <xf numFmtId="180" fontId="30" fillId="3" borderId="43" xfId="0" applyNumberFormat="1" applyFont="1" applyFill="1" applyBorder="1" applyAlignment="1" applyProtection="1">
      <alignment horizontal="left" vertical="center" indent="1" shrinkToFit="1"/>
      <protection locked="0"/>
    </xf>
    <xf numFmtId="180" fontId="30" fillId="3" borderId="47" xfId="0" applyNumberFormat="1" applyFont="1" applyFill="1" applyBorder="1" applyAlignment="1" applyProtection="1">
      <alignment horizontal="left" vertical="center" indent="1" shrinkToFit="1"/>
      <protection locked="0"/>
    </xf>
    <xf numFmtId="180" fontId="30" fillId="3" borderId="44" xfId="0" applyNumberFormat="1" applyFont="1" applyFill="1" applyBorder="1" applyAlignment="1" applyProtection="1">
      <alignment horizontal="left" vertical="center" indent="1" shrinkToFit="1"/>
      <protection locked="0"/>
    </xf>
    <xf numFmtId="49" fontId="41" fillId="3" borderId="43" xfId="0" applyNumberFormat="1" applyFont="1" applyFill="1" applyBorder="1" applyAlignment="1" applyProtection="1">
      <alignment horizontal="left" vertical="center" indent="1" shrinkToFit="1"/>
      <protection locked="0"/>
    </xf>
    <xf numFmtId="49" fontId="41" fillId="3" borderId="47" xfId="0" applyNumberFormat="1" applyFont="1" applyFill="1" applyBorder="1" applyAlignment="1" applyProtection="1">
      <alignment horizontal="left" vertical="center" indent="1" shrinkToFit="1"/>
      <protection locked="0"/>
    </xf>
    <xf numFmtId="49" fontId="41" fillId="3" borderId="44" xfId="0" applyNumberFormat="1" applyFont="1" applyFill="1" applyBorder="1" applyAlignment="1" applyProtection="1">
      <alignment horizontal="left" vertical="center" indent="1" shrinkToFit="1"/>
      <protection locked="0"/>
    </xf>
    <xf numFmtId="49" fontId="41" fillId="3" borderId="45" xfId="0" applyNumberFormat="1" applyFont="1" applyFill="1" applyBorder="1" applyAlignment="1" applyProtection="1">
      <alignment horizontal="left" vertical="center" indent="1" shrinkToFit="1"/>
      <protection locked="0"/>
    </xf>
    <xf numFmtId="49" fontId="41" fillId="3" borderId="55" xfId="0" applyNumberFormat="1" applyFont="1" applyFill="1" applyBorder="1" applyAlignment="1" applyProtection="1">
      <alignment horizontal="left" vertical="center" indent="1" shrinkToFit="1"/>
      <protection locked="0"/>
    </xf>
    <xf numFmtId="49" fontId="41" fillId="3" borderId="46" xfId="0" applyNumberFormat="1" applyFont="1" applyFill="1" applyBorder="1" applyAlignment="1" applyProtection="1">
      <alignment horizontal="left" vertical="center" indent="1" shrinkToFit="1"/>
      <protection locked="0"/>
    </xf>
    <xf numFmtId="0" fontId="34" fillId="5" borderId="36" xfId="0" applyFont="1" applyFill="1" applyBorder="1">
      <alignment vertical="center"/>
    </xf>
    <xf numFmtId="0" fontId="28" fillId="34" borderId="0" xfId="0" applyFont="1" applyFill="1" applyAlignment="1">
      <alignment horizontal="left" vertical="center"/>
    </xf>
    <xf numFmtId="0" fontId="34" fillId="5" borderId="39" xfId="0" applyFont="1" applyFill="1" applyBorder="1" applyAlignment="1">
      <alignment horizontal="center" vertical="center"/>
    </xf>
    <xf numFmtId="0" fontId="34" fillId="5" borderId="41" xfId="0" applyFont="1" applyFill="1" applyBorder="1" applyAlignment="1">
      <alignment horizontal="center" vertical="center"/>
    </xf>
    <xf numFmtId="176" fontId="30" fillId="3" borderId="37" xfId="0" applyNumberFormat="1" applyFont="1" applyFill="1" applyBorder="1" applyAlignment="1" applyProtection="1">
      <alignment horizontal="left" vertical="center" indent="1"/>
      <protection locked="0"/>
    </xf>
    <xf numFmtId="176" fontId="30" fillId="3" borderId="42" xfId="0" applyNumberFormat="1" applyFont="1" applyFill="1" applyBorder="1" applyAlignment="1" applyProtection="1">
      <alignment horizontal="left" vertical="center" indent="1"/>
      <protection locked="0"/>
    </xf>
    <xf numFmtId="176" fontId="30" fillId="3" borderId="38" xfId="0" applyNumberFormat="1" applyFont="1" applyFill="1" applyBorder="1" applyAlignment="1" applyProtection="1">
      <alignment horizontal="left" vertical="center" indent="1"/>
      <protection locked="0"/>
    </xf>
    <xf numFmtId="20" fontId="62" fillId="3" borderId="45" xfId="1" applyNumberFormat="1" applyFont="1" applyFill="1" applyBorder="1" applyAlignment="1" applyProtection="1">
      <alignment horizontal="left" vertical="center" indent="1" shrinkToFit="1"/>
      <protection locked="0"/>
    </xf>
    <xf numFmtId="20" fontId="62" fillId="3" borderId="55" xfId="1" applyNumberFormat="1" applyFont="1" applyFill="1" applyBorder="1" applyAlignment="1" applyProtection="1">
      <alignment horizontal="left" vertical="center" indent="1" shrinkToFit="1"/>
      <protection locked="0"/>
    </xf>
    <xf numFmtId="20" fontId="62" fillId="3" borderId="46" xfId="1" applyNumberFormat="1" applyFont="1" applyFill="1" applyBorder="1" applyAlignment="1" applyProtection="1">
      <alignment horizontal="left" vertical="center" indent="1" shrinkToFit="1"/>
      <protection locked="0"/>
    </xf>
    <xf numFmtId="49" fontId="41" fillId="3" borderId="37" xfId="0" applyNumberFormat="1" applyFont="1" applyFill="1" applyBorder="1" applyAlignment="1" applyProtection="1">
      <alignment horizontal="left" vertical="center" indent="1"/>
      <protection locked="0"/>
    </xf>
    <xf numFmtId="49" fontId="41" fillId="3" borderId="42" xfId="0" applyNumberFormat="1" applyFont="1" applyFill="1" applyBorder="1" applyAlignment="1" applyProtection="1">
      <alignment horizontal="left" vertical="center" indent="1"/>
      <protection locked="0"/>
    </xf>
    <xf numFmtId="49" fontId="41" fillId="3" borderId="38" xfId="0" applyNumberFormat="1" applyFont="1" applyFill="1" applyBorder="1" applyAlignment="1" applyProtection="1">
      <alignment horizontal="left" vertical="center" indent="1"/>
      <protection locked="0"/>
    </xf>
    <xf numFmtId="49" fontId="41" fillId="3" borderId="43" xfId="0" applyNumberFormat="1" applyFont="1" applyFill="1" applyBorder="1" applyAlignment="1" applyProtection="1">
      <alignment horizontal="left" vertical="center" indent="1"/>
      <protection locked="0"/>
    </xf>
    <xf numFmtId="49" fontId="41" fillId="3" borderId="47" xfId="0" applyNumberFormat="1" applyFont="1" applyFill="1" applyBorder="1" applyAlignment="1" applyProtection="1">
      <alignment horizontal="left" vertical="center" indent="1"/>
      <protection locked="0"/>
    </xf>
    <xf numFmtId="49" fontId="41" fillId="3" borderId="44" xfId="0" applyNumberFormat="1" applyFont="1" applyFill="1" applyBorder="1" applyAlignment="1" applyProtection="1">
      <alignment horizontal="left" vertical="center" indent="1"/>
      <protection locked="0"/>
    </xf>
    <xf numFmtId="0" fontId="41" fillId="3" borderId="45" xfId="0" applyFont="1" applyFill="1" applyBorder="1" applyAlignment="1" applyProtection="1">
      <alignment horizontal="left" vertical="center" indent="1"/>
      <protection locked="0"/>
    </xf>
    <xf numFmtId="0" fontId="41" fillId="3" borderId="55" xfId="0" applyFont="1" applyFill="1" applyBorder="1" applyAlignment="1" applyProtection="1">
      <alignment horizontal="left" vertical="center" indent="1"/>
      <protection locked="0"/>
    </xf>
    <xf numFmtId="0" fontId="41" fillId="3" borderId="46" xfId="0" applyFont="1" applyFill="1" applyBorder="1" applyAlignment="1" applyProtection="1">
      <alignment horizontal="left" vertical="center" indent="1"/>
      <protection locked="0"/>
    </xf>
    <xf numFmtId="0" fontId="66" fillId="33" borderId="37" xfId="0" applyFont="1" applyFill="1" applyBorder="1" applyAlignment="1">
      <alignment horizontal="center" vertical="center"/>
    </xf>
    <xf numFmtId="0" fontId="66" fillId="33" borderId="38" xfId="0" applyFont="1" applyFill="1" applyBorder="1" applyAlignment="1">
      <alignment horizontal="center" vertical="center"/>
    </xf>
    <xf numFmtId="0" fontId="101" fillId="34" borderId="0" xfId="20" applyFont="1" applyFill="1" applyAlignment="1" applyProtection="1">
      <alignment horizontal="left" vertical="center"/>
      <protection locked="0"/>
    </xf>
    <xf numFmtId="0" fontId="66" fillId="33" borderId="16" xfId="0" applyFont="1" applyFill="1" applyBorder="1" applyAlignment="1">
      <alignment horizontal="center" vertical="top" wrapText="1"/>
    </xf>
    <xf numFmtId="0" fontId="66" fillId="33" borderId="17" xfId="0" applyFont="1" applyFill="1" applyBorder="1" applyAlignment="1">
      <alignment horizontal="center" vertical="top" wrapText="1"/>
    </xf>
    <xf numFmtId="0" fontId="66" fillId="33" borderId="16" xfId="0" applyFont="1" applyFill="1" applyBorder="1" applyAlignment="1">
      <alignment horizontal="center" vertical="center"/>
    </xf>
    <xf numFmtId="0" fontId="66" fillId="33" borderId="17" xfId="0" applyFont="1" applyFill="1" applyBorder="1" applyAlignment="1">
      <alignment horizontal="center" vertical="center"/>
    </xf>
    <xf numFmtId="0" fontId="66" fillId="33" borderId="18" xfId="0" applyFont="1" applyFill="1" applyBorder="1" applyAlignment="1">
      <alignment horizontal="center" vertical="center"/>
    </xf>
    <xf numFmtId="0" fontId="110" fillId="3" borderId="19" xfId="0" applyFont="1" applyFill="1" applyBorder="1" applyAlignment="1" applyProtection="1">
      <alignment horizontal="center" vertical="center"/>
      <protection locked="0"/>
    </xf>
    <xf numFmtId="0" fontId="110" fillId="3" borderId="122" xfId="0" applyFont="1" applyFill="1" applyBorder="1" applyAlignment="1" applyProtection="1">
      <alignment horizontal="center" vertical="center"/>
      <protection locked="0"/>
    </xf>
    <xf numFmtId="0" fontId="110" fillId="3" borderId="20" xfId="0" applyFont="1" applyFill="1" applyBorder="1" applyAlignment="1" applyProtection="1">
      <alignment horizontal="center" vertical="center"/>
      <protection locked="0"/>
    </xf>
    <xf numFmtId="0" fontId="110" fillId="3" borderId="21" xfId="0"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110" fillId="3" borderId="22" xfId="0" applyFont="1" applyFill="1" applyBorder="1" applyAlignment="1" applyProtection="1">
      <alignment horizontal="center" vertical="center"/>
      <protection locked="0"/>
    </xf>
    <xf numFmtId="0" fontId="110" fillId="3" borderId="23" xfId="0" applyFont="1" applyFill="1" applyBorder="1" applyAlignment="1" applyProtection="1">
      <alignment horizontal="center" vertical="center"/>
      <protection locked="0"/>
    </xf>
    <xf numFmtId="0" fontId="110" fillId="3" borderId="24" xfId="0" applyFont="1" applyFill="1" applyBorder="1" applyAlignment="1" applyProtection="1">
      <alignment horizontal="center" vertical="center"/>
      <protection locked="0"/>
    </xf>
    <xf numFmtId="0" fontId="110" fillId="3" borderId="25" xfId="0" applyFont="1" applyFill="1" applyBorder="1" applyAlignment="1" applyProtection="1">
      <alignment horizontal="center" vertical="center"/>
      <protection locked="0"/>
    </xf>
    <xf numFmtId="0" fontId="41" fillId="3" borderId="45" xfId="0" applyFont="1" applyFill="1" applyBorder="1" applyAlignment="1" applyProtection="1">
      <alignment horizontal="left" vertical="center" indent="1" shrinkToFit="1"/>
      <protection locked="0"/>
    </xf>
    <xf numFmtId="0" fontId="41" fillId="3" borderId="55" xfId="0" applyFont="1" applyFill="1" applyBorder="1" applyAlignment="1" applyProtection="1">
      <alignment horizontal="left" vertical="center" indent="1" shrinkToFit="1"/>
      <protection locked="0"/>
    </xf>
    <xf numFmtId="0" fontId="41" fillId="3" borderId="46" xfId="0" applyFont="1" applyFill="1" applyBorder="1" applyAlignment="1" applyProtection="1">
      <alignment horizontal="left" vertical="center" indent="1" shrinkToFit="1"/>
      <protection locked="0"/>
    </xf>
    <xf numFmtId="0" fontId="66" fillId="33" borderId="45" xfId="0" applyFont="1" applyFill="1" applyBorder="1" applyAlignment="1">
      <alignment horizontal="center" vertical="center"/>
    </xf>
    <xf numFmtId="0" fontId="66" fillId="33" borderId="46" xfId="0" applyFont="1" applyFill="1" applyBorder="1" applyAlignment="1">
      <alignment horizontal="center" vertical="center"/>
    </xf>
    <xf numFmtId="176" fontId="30" fillId="32" borderId="24" xfId="0" applyNumberFormat="1" applyFont="1" applyFill="1" applyBorder="1" applyAlignment="1">
      <alignment horizontal="center" vertical="center"/>
    </xf>
    <xf numFmtId="176" fontId="30" fillId="32" borderId="40" xfId="0" applyNumberFormat="1" applyFont="1" applyFill="1" applyBorder="1" applyAlignment="1">
      <alignment horizontal="center" vertical="center"/>
    </xf>
    <xf numFmtId="176" fontId="60" fillId="32" borderId="24" xfId="0" applyNumberFormat="1" applyFont="1" applyFill="1" applyBorder="1" applyAlignment="1">
      <alignment horizontal="center" vertical="center"/>
    </xf>
    <xf numFmtId="176" fontId="60" fillId="32" borderId="40" xfId="0" applyNumberFormat="1" applyFont="1" applyFill="1" applyBorder="1" applyAlignment="1">
      <alignment horizontal="center" vertical="center"/>
    </xf>
    <xf numFmtId="0" fontId="56" fillId="34" borderId="0" xfId="0" applyFont="1" applyFill="1" applyAlignment="1">
      <alignment horizontal="left" vertical="center" indent="1"/>
    </xf>
    <xf numFmtId="0" fontId="40" fillId="32" borderId="24" xfId="0" applyFont="1" applyFill="1" applyBorder="1" applyAlignment="1">
      <alignment horizontal="left" vertical="center" shrinkToFit="1"/>
    </xf>
    <xf numFmtId="0" fontId="66" fillId="33" borderId="43" xfId="0" applyFont="1" applyFill="1" applyBorder="1" applyAlignment="1">
      <alignment horizontal="center" vertical="center"/>
    </xf>
    <xf numFmtId="0" fontId="66" fillId="33" borderId="44" xfId="0" applyFont="1" applyFill="1" applyBorder="1" applyAlignment="1">
      <alignment horizontal="center" vertical="center"/>
    </xf>
    <xf numFmtId="0" fontId="38" fillId="34" borderId="0" xfId="0" applyFont="1" applyFill="1" applyAlignment="1">
      <alignment horizontal="center" vertical="center" wrapText="1"/>
    </xf>
    <xf numFmtId="38" fontId="54" fillId="32" borderId="39" xfId="1" applyFont="1" applyFill="1" applyBorder="1" applyAlignment="1">
      <alignment horizontal="center" vertical="center"/>
    </xf>
    <xf numFmtId="38" fontId="54" fillId="32" borderId="41" xfId="1" applyFont="1" applyFill="1" applyBorder="1" applyAlignment="1">
      <alignment horizontal="center" vertical="center"/>
    </xf>
    <xf numFmtId="38" fontId="34" fillId="5" borderId="36" xfId="0" applyNumberFormat="1" applyFont="1" applyFill="1" applyBorder="1">
      <alignment vertical="center"/>
    </xf>
    <xf numFmtId="38" fontId="34" fillId="32" borderId="39" xfId="1" applyFont="1" applyFill="1" applyBorder="1" applyAlignment="1">
      <alignment horizontal="center" vertical="center" shrinkToFit="1"/>
    </xf>
    <xf numFmtId="38" fontId="34" fillId="32" borderId="41" xfId="1" applyFont="1" applyFill="1" applyBorder="1" applyAlignment="1">
      <alignment horizontal="center" vertical="center" shrinkToFit="1"/>
    </xf>
    <xf numFmtId="38" fontId="54" fillId="32" borderId="39" xfId="1" applyFont="1" applyFill="1" applyBorder="1" applyAlignment="1">
      <alignment horizontal="center" vertical="center" shrinkToFit="1"/>
    </xf>
    <xf numFmtId="38" fontId="54" fillId="32" borderId="41" xfId="1" applyFont="1" applyFill="1" applyBorder="1" applyAlignment="1">
      <alignment horizontal="center" vertical="center" shrinkToFit="1"/>
    </xf>
    <xf numFmtId="38" fontId="34" fillId="32" borderId="39" xfId="1" applyFont="1" applyFill="1" applyBorder="1" applyAlignment="1">
      <alignment horizontal="center" vertical="center"/>
    </xf>
    <xf numFmtId="38" fontId="34" fillId="32" borderId="41" xfId="1" applyFont="1" applyFill="1" applyBorder="1" applyAlignment="1">
      <alignment horizontal="center" vertical="center"/>
    </xf>
    <xf numFmtId="0" fontId="35" fillId="30" borderId="0" xfId="0" applyFont="1" applyFill="1">
      <alignment vertical="center"/>
    </xf>
    <xf numFmtId="0" fontId="34" fillId="30" borderId="0" xfId="0" applyFont="1" applyFill="1">
      <alignment vertical="center"/>
    </xf>
    <xf numFmtId="0" fontId="39" fillId="28" borderId="0" xfId="0" applyFont="1" applyFill="1">
      <alignment vertical="center"/>
    </xf>
    <xf numFmtId="0" fontId="30" fillId="3" borderId="19" xfId="0" applyFont="1" applyFill="1" applyBorder="1" applyAlignment="1" applyProtection="1">
      <alignment horizontal="left" vertical="top" wrapText="1"/>
      <protection locked="0"/>
    </xf>
    <xf numFmtId="0" fontId="30" fillId="3" borderId="122" xfId="0" applyFont="1" applyFill="1" applyBorder="1" applyAlignment="1" applyProtection="1">
      <alignment horizontal="left" vertical="top" wrapText="1"/>
      <protection locked="0"/>
    </xf>
    <xf numFmtId="0" fontId="30" fillId="3" borderId="20" xfId="0" applyFont="1" applyFill="1" applyBorder="1" applyAlignment="1" applyProtection="1">
      <alignment horizontal="left" vertical="top" wrapText="1"/>
      <protection locked="0"/>
    </xf>
    <xf numFmtId="0" fontId="30" fillId="3" borderId="21" xfId="0" applyFont="1" applyFill="1" applyBorder="1" applyAlignment="1" applyProtection="1">
      <alignment horizontal="left" vertical="top" wrapText="1"/>
      <protection locked="0"/>
    </xf>
    <xf numFmtId="0" fontId="30" fillId="3" borderId="0" xfId="0" applyFont="1" applyFill="1" applyAlignment="1" applyProtection="1">
      <alignment horizontal="left" vertical="top" wrapText="1"/>
      <protection locked="0"/>
    </xf>
    <xf numFmtId="0" fontId="30" fillId="3" borderId="22" xfId="0" applyFont="1" applyFill="1" applyBorder="1" applyAlignment="1" applyProtection="1">
      <alignment horizontal="left" vertical="top" wrapText="1"/>
      <protection locked="0"/>
    </xf>
    <xf numFmtId="0" fontId="30" fillId="3" borderId="23" xfId="0" applyFont="1" applyFill="1" applyBorder="1" applyAlignment="1" applyProtection="1">
      <alignment horizontal="left" vertical="top" wrapText="1"/>
      <protection locked="0"/>
    </xf>
    <xf numFmtId="0" fontId="30" fillId="3" borderId="24" xfId="0" applyFont="1" applyFill="1" applyBorder="1" applyAlignment="1" applyProtection="1">
      <alignment horizontal="left" vertical="top" wrapText="1"/>
      <protection locked="0"/>
    </xf>
    <xf numFmtId="0" fontId="30" fillId="3" borderId="25" xfId="0" applyFont="1" applyFill="1" applyBorder="1" applyAlignment="1" applyProtection="1">
      <alignment horizontal="left" vertical="top" wrapText="1"/>
      <protection locked="0"/>
    </xf>
    <xf numFmtId="0" fontId="41" fillId="3" borderId="19" xfId="0" applyFont="1" applyFill="1" applyBorder="1" applyAlignment="1">
      <alignment horizontal="center" vertical="center"/>
    </xf>
    <xf numFmtId="0" fontId="41" fillId="3" borderId="122" xfId="0" applyFont="1" applyFill="1" applyBorder="1" applyAlignment="1">
      <alignment horizontal="center" vertical="center"/>
    </xf>
    <xf numFmtId="0" fontId="41" fillId="3" borderId="20" xfId="0" applyFont="1" applyFill="1" applyBorder="1" applyAlignment="1">
      <alignment horizontal="center" vertical="center"/>
    </xf>
    <xf numFmtId="0" fontId="41" fillId="3" borderId="21" xfId="0" applyFont="1" applyFill="1" applyBorder="1" applyAlignment="1">
      <alignment horizontal="center" vertical="center"/>
    </xf>
    <xf numFmtId="0" fontId="41" fillId="3" borderId="0" xfId="0" applyFont="1" applyFill="1" applyAlignment="1">
      <alignment horizontal="center" vertical="center"/>
    </xf>
    <xf numFmtId="0" fontId="41" fillId="3" borderId="22" xfId="0" applyFont="1" applyFill="1" applyBorder="1" applyAlignment="1">
      <alignment horizontal="center" vertical="center"/>
    </xf>
    <xf numFmtId="0" fontId="41" fillId="3" borderId="23" xfId="0" applyFont="1" applyFill="1" applyBorder="1" applyAlignment="1">
      <alignment horizontal="center" vertical="center"/>
    </xf>
    <xf numFmtId="0" fontId="41" fillId="3" borderId="24" xfId="0" applyFont="1" applyFill="1" applyBorder="1" applyAlignment="1">
      <alignment horizontal="center" vertical="center"/>
    </xf>
    <xf numFmtId="0" fontId="41" fillId="3" borderId="25" xfId="0" applyFont="1" applyFill="1" applyBorder="1" applyAlignment="1">
      <alignment horizontal="center" vertical="center"/>
    </xf>
    <xf numFmtId="0" fontId="66" fillId="33" borderId="49" xfId="0" applyFont="1" applyFill="1" applyBorder="1" applyAlignment="1">
      <alignment horizontal="center" vertical="center"/>
    </xf>
    <xf numFmtId="0" fontId="66" fillId="33" borderId="48" xfId="0" applyFont="1" applyFill="1" applyBorder="1" applyAlignment="1">
      <alignment horizontal="center" vertical="center"/>
    </xf>
    <xf numFmtId="0" fontId="66" fillId="33" borderId="26" xfId="0" applyFont="1" applyFill="1" applyBorder="1" applyAlignment="1">
      <alignment horizontal="center" vertical="center"/>
    </xf>
    <xf numFmtId="0" fontId="66" fillId="33" borderId="19" xfId="0" applyFont="1" applyFill="1" applyBorder="1" applyAlignment="1">
      <alignment horizontal="center" vertical="center"/>
    </xf>
    <xf numFmtId="0" fontId="66" fillId="33" borderId="20" xfId="0" applyFont="1" applyFill="1" applyBorder="1" applyAlignment="1">
      <alignment horizontal="center" vertical="center"/>
    </xf>
    <xf numFmtId="0" fontId="66" fillId="33" borderId="21" xfId="0" applyFont="1" applyFill="1" applyBorder="1" applyAlignment="1">
      <alignment horizontal="center" vertical="center"/>
    </xf>
    <xf numFmtId="0" fontId="66" fillId="33" borderId="22" xfId="0" applyFont="1" applyFill="1" applyBorder="1" applyAlignment="1">
      <alignment horizontal="center" vertical="center"/>
    </xf>
    <xf numFmtId="0" fontId="66" fillId="33" borderId="23" xfId="0" applyFont="1" applyFill="1" applyBorder="1" applyAlignment="1">
      <alignment horizontal="center" vertical="center"/>
    </xf>
    <xf numFmtId="0" fontId="66" fillId="33" borderId="25" xfId="0" applyFont="1" applyFill="1" applyBorder="1" applyAlignment="1">
      <alignment horizontal="center" vertical="center"/>
    </xf>
    <xf numFmtId="0" fontId="66" fillId="33" borderId="39" xfId="0" applyFont="1" applyFill="1" applyBorder="1" applyAlignment="1">
      <alignment horizontal="center" vertical="center"/>
    </xf>
    <xf numFmtId="0" fontId="66" fillId="33" borderId="41" xfId="0" applyFont="1" applyFill="1" applyBorder="1" applyAlignment="1">
      <alignment horizontal="center" vertical="center"/>
    </xf>
    <xf numFmtId="49" fontId="41" fillId="3" borderId="24" xfId="0" applyNumberFormat="1" applyFont="1" applyFill="1" applyBorder="1" applyAlignment="1" applyProtection="1">
      <alignment horizontal="center" vertical="center" shrinkToFit="1"/>
      <protection locked="0"/>
    </xf>
    <xf numFmtId="0" fontId="41" fillId="3" borderId="19" xfId="0" applyFont="1" applyFill="1" applyBorder="1" applyAlignment="1" applyProtection="1">
      <alignment horizontal="center" vertical="center"/>
      <protection locked="0"/>
    </xf>
    <xf numFmtId="0" fontId="41" fillId="3" borderId="122" xfId="0" applyFont="1" applyFill="1" applyBorder="1" applyAlignment="1" applyProtection="1">
      <alignment horizontal="center" vertical="center"/>
      <protection locked="0"/>
    </xf>
    <xf numFmtId="0" fontId="41" fillId="3" borderId="20" xfId="0" applyFont="1" applyFill="1" applyBorder="1" applyAlignment="1" applyProtection="1">
      <alignment horizontal="center" vertical="center"/>
      <protection locked="0"/>
    </xf>
    <xf numFmtId="0" fontId="41" fillId="3" borderId="23" xfId="0" applyFont="1" applyFill="1" applyBorder="1" applyAlignment="1" applyProtection="1">
      <alignment horizontal="center" vertical="center"/>
      <protection locked="0"/>
    </xf>
    <xf numFmtId="0" fontId="41" fillId="3" borderId="24" xfId="0" applyFont="1" applyFill="1" applyBorder="1" applyAlignment="1" applyProtection="1">
      <alignment horizontal="center" vertical="center"/>
      <protection locked="0"/>
    </xf>
    <xf numFmtId="0" fontId="41" fillId="3" borderId="25" xfId="0" applyFont="1" applyFill="1" applyBorder="1" applyAlignment="1" applyProtection="1">
      <alignment horizontal="center" vertical="center"/>
      <protection locked="0"/>
    </xf>
    <xf numFmtId="0" fontId="66" fillId="33" borderId="36" xfId="0" applyFont="1" applyFill="1" applyBorder="1" applyAlignment="1">
      <alignment horizontal="center" vertical="center"/>
    </xf>
    <xf numFmtId="49" fontId="41" fillId="3" borderId="45" xfId="0" applyNumberFormat="1" applyFont="1" applyFill="1" applyBorder="1" applyAlignment="1" applyProtection="1">
      <alignment horizontal="left" vertical="center" indent="1"/>
      <protection locked="0"/>
    </xf>
    <xf numFmtId="49" fontId="41" fillId="3" borderId="55" xfId="0" applyNumberFormat="1" applyFont="1" applyFill="1" applyBorder="1" applyAlignment="1" applyProtection="1">
      <alignment horizontal="left" vertical="center" indent="1"/>
      <protection locked="0"/>
    </xf>
    <xf numFmtId="49" fontId="41" fillId="3" borderId="46" xfId="0" applyNumberFormat="1" applyFont="1" applyFill="1" applyBorder="1" applyAlignment="1" applyProtection="1">
      <alignment horizontal="left" vertical="center" indent="1"/>
      <protection locked="0"/>
    </xf>
    <xf numFmtId="0" fontId="66" fillId="33" borderId="0" xfId="0" applyFont="1" applyFill="1" applyAlignment="1">
      <alignment horizontal="center" vertical="center"/>
    </xf>
    <xf numFmtId="0" fontId="66" fillId="33" borderId="24" xfId="0" applyFont="1" applyFill="1" applyBorder="1" applyAlignment="1">
      <alignment horizontal="center" vertical="center"/>
    </xf>
    <xf numFmtId="0" fontId="66" fillId="33" borderId="36" xfId="0" applyFont="1" applyFill="1" applyBorder="1" applyAlignment="1">
      <alignment horizontal="center" vertical="center" wrapText="1"/>
    </xf>
    <xf numFmtId="0" fontId="30" fillId="32" borderId="40" xfId="0" applyFont="1" applyFill="1" applyBorder="1" applyAlignment="1">
      <alignment horizontal="center" vertical="center"/>
    </xf>
    <xf numFmtId="0" fontId="30" fillId="3" borderId="19" xfId="0" applyFont="1" applyFill="1" applyBorder="1" applyAlignment="1" applyProtection="1">
      <alignment horizontal="left" vertical="center"/>
      <protection locked="0"/>
    </xf>
    <xf numFmtId="0" fontId="30" fillId="3" borderId="122" xfId="0" applyFont="1" applyFill="1" applyBorder="1" applyAlignment="1" applyProtection="1">
      <alignment horizontal="left" vertical="center"/>
      <protection locked="0"/>
    </xf>
    <xf numFmtId="0" fontId="30" fillId="3" borderId="20" xfId="0" applyFont="1" applyFill="1" applyBorder="1" applyAlignment="1" applyProtection="1">
      <alignment horizontal="left" vertical="center"/>
      <protection locked="0"/>
    </xf>
    <xf numFmtId="0" fontId="30" fillId="3" borderId="21" xfId="0" applyFont="1" applyFill="1" applyBorder="1" applyAlignment="1" applyProtection="1">
      <alignment horizontal="left" vertical="center"/>
      <protection locked="0"/>
    </xf>
    <xf numFmtId="0" fontId="30" fillId="3" borderId="0" xfId="0" applyFont="1" applyFill="1" applyAlignment="1" applyProtection="1">
      <alignment horizontal="left" vertical="center"/>
      <protection locked="0"/>
    </xf>
    <xf numFmtId="0" fontId="30" fillId="3" borderId="22" xfId="0" applyFont="1" applyFill="1" applyBorder="1" applyAlignment="1" applyProtection="1">
      <alignment horizontal="left" vertical="center"/>
      <protection locked="0"/>
    </xf>
    <xf numFmtId="0" fontId="30" fillId="3" borderId="23" xfId="0" applyFont="1" applyFill="1" applyBorder="1" applyAlignment="1" applyProtection="1">
      <alignment horizontal="left" vertical="center"/>
      <protection locked="0"/>
    </xf>
    <xf numFmtId="0" fontId="30" fillId="3" borderId="24" xfId="0" applyFont="1" applyFill="1" applyBorder="1" applyAlignment="1" applyProtection="1">
      <alignment horizontal="left" vertical="center"/>
      <protection locked="0"/>
    </xf>
    <xf numFmtId="0" fontId="30" fillId="3" borderId="25" xfId="0" applyFont="1" applyFill="1" applyBorder="1" applyAlignment="1" applyProtection="1">
      <alignment horizontal="left" vertical="center"/>
      <protection locked="0"/>
    </xf>
    <xf numFmtId="38" fontId="53" fillId="31" borderId="16" xfId="1" applyFont="1" applyFill="1" applyBorder="1" applyAlignment="1" applyProtection="1">
      <alignment horizontal="center" vertical="center"/>
    </xf>
    <xf numFmtId="38" fontId="53" fillId="31" borderId="17" xfId="1" applyFont="1" applyFill="1" applyBorder="1" applyAlignment="1" applyProtection="1">
      <alignment horizontal="center" vertical="center"/>
    </xf>
    <xf numFmtId="0" fontId="28" fillId="29" borderId="0" xfId="0" applyFont="1" applyFill="1" applyAlignment="1">
      <alignment horizontal="left" vertical="center"/>
    </xf>
    <xf numFmtId="0" fontId="30" fillId="3" borderId="135" xfId="0" applyFont="1" applyFill="1" applyBorder="1" applyAlignment="1" applyProtection="1">
      <alignment horizontal="left" vertical="top"/>
      <protection locked="0"/>
    </xf>
    <xf numFmtId="0" fontId="30" fillId="3" borderId="136" xfId="0" applyFont="1" applyFill="1" applyBorder="1" applyAlignment="1" applyProtection="1">
      <alignment horizontal="left" vertical="top"/>
      <protection locked="0"/>
    </xf>
    <xf numFmtId="0" fontId="30" fillId="3" borderId="137" xfId="0" applyFont="1" applyFill="1" applyBorder="1" applyAlignment="1" applyProtection="1">
      <alignment horizontal="left" vertical="top"/>
      <protection locked="0"/>
    </xf>
    <xf numFmtId="0" fontId="30" fillId="3" borderId="138" xfId="0" applyFont="1" applyFill="1" applyBorder="1" applyAlignment="1" applyProtection="1">
      <alignment horizontal="left" vertical="top"/>
      <protection locked="0"/>
    </xf>
    <xf numFmtId="0" fontId="30" fillId="3" borderId="139" xfId="0" applyFont="1" applyFill="1" applyBorder="1" applyAlignment="1" applyProtection="1">
      <alignment horizontal="left" vertical="top"/>
      <protection locked="0"/>
    </xf>
    <xf numFmtId="0" fontId="30" fillId="3" borderId="140" xfId="0" applyFont="1" applyFill="1" applyBorder="1" applyAlignment="1" applyProtection="1">
      <alignment horizontal="left" vertical="top"/>
      <protection locked="0"/>
    </xf>
    <xf numFmtId="38" fontId="53" fillId="31" borderId="18" xfId="1" applyFont="1" applyFill="1" applyBorder="1" applyAlignment="1" applyProtection="1">
      <alignment horizontal="center" vertical="center"/>
    </xf>
    <xf numFmtId="38" fontId="74" fillId="31" borderId="18" xfId="1" applyFont="1" applyFill="1" applyBorder="1" applyAlignment="1" applyProtection="1">
      <alignment horizontal="center" vertical="center"/>
    </xf>
    <xf numFmtId="0" fontId="41" fillId="3" borderId="40" xfId="0" applyFont="1" applyFill="1" applyBorder="1" applyAlignment="1" applyProtection="1">
      <alignment horizontal="center" vertical="center"/>
      <protection locked="0"/>
    </xf>
    <xf numFmtId="0" fontId="41" fillId="3" borderId="41" xfId="0" applyFont="1" applyFill="1" applyBorder="1" applyAlignment="1" applyProtection="1">
      <alignment horizontal="center" vertical="center"/>
      <protection locked="0"/>
    </xf>
    <xf numFmtId="38" fontId="74" fillId="3" borderId="17" xfId="1" applyFont="1" applyFill="1" applyBorder="1" applyAlignment="1" applyProtection="1">
      <alignment horizontal="center" vertical="center"/>
      <protection locked="0"/>
    </xf>
    <xf numFmtId="49" fontId="41" fillId="3" borderId="84" xfId="0" applyNumberFormat="1" applyFont="1" applyFill="1" applyBorder="1" applyProtection="1">
      <alignment vertical="center"/>
      <protection locked="0"/>
    </xf>
    <xf numFmtId="49" fontId="41" fillId="3" borderId="78" xfId="0" applyNumberFormat="1" applyFont="1" applyFill="1" applyBorder="1" applyProtection="1">
      <alignment vertical="center"/>
      <protection locked="0"/>
    </xf>
    <xf numFmtId="49" fontId="41" fillId="3" borderId="79" xfId="0" applyNumberFormat="1" applyFont="1" applyFill="1" applyBorder="1" applyProtection="1">
      <alignment vertical="center"/>
      <protection locked="0"/>
    </xf>
    <xf numFmtId="49" fontId="41" fillId="3" borderId="87" xfId="0" applyNumberFormat="1" applyFont="1" applyFill="1" applyBorder="1" applyAlignment="1" applyProtection="1">
      <alignment horizontal="left" vertical="center" indent="1"/>
      <protection locked="0"/>
    </xf>
    <xf numFmtId="49" fontId="41" fillId="3" borderId="81" xfId="0" applyNumberFormat="1" applyFont="1" applyFill="1" applyBorder="1" applyAlignment="1" applyProtection="1">
      <alignment horizontal="left" vertical="center" indent="1"/>
      <protection locked="0"/>
    </xf>
    <xf numFmtId="49" fontId="41" fillId="3" borderId="82" xfId="0" applyNumberFormat="1" applyFont="1" applyFill="1" applyBorder="1" applyAlignment="1" applyProtection="1">
      <alignment horizontal="left" vertical="center" indent="1"/>
      <protection locked="0"/>
    </xf>
    <xf numFmtId="0" fontId="34" fillId="31" borderId="114" xfId="0" applyFont="1" applyFill="1" applyBorder="1" applyAlignment="1">
      <alignment horizontal="center" vertical="center"/>
    </xf>
    <xf numFmtId="0" fontId="34" fillId="31" borderId="115" xfId="0" applyFont="1" applyFill="1" applyBorder="1" applyAlignment="1">
      <alignment horizontal="center" vertical="center"/>
    </xf>
    <xf numFmtId="38" fontId="80" fillId="31" borderId="118" xfId="1" applyFont="1" applyFill="1" applyBorder="1" applyAlignment="1" applyProtection="1">
      <alignment horizontal="right" vertical="center" shrinkToFit="1"/>
    </xf>
    <xf numFmtId="38" fontId="80" fillId="31" borderId="119" xfId="1" applyFont="1" applyFill="1" applyBorder="1" applyAlignment="1" applyProtection="1">
      <alignment horizontal="right" vertical="center" shrinkToFit="1"/>
    </xf>
    <xf numFmtId="0" fontId="34" fillId="31" borderId="16" xfId="0" applyFont="1" applyFill="1" applyBorder="1" applyAlignment="1">
      <alignment horizontal="center" vertical="center"/>
    </xf>
    <xf numFmtId="0" fontId="34" fillId="31" borderId="37" xfId="0" applyFont="1" applyFill="1" applyBorder="1" applyAlignment="1">
      <alignment horizontal="center" vertical="center"/>
    </xf>
    <xf numFmtId="38" fontId="83" fillId="31" borderId="33" xfId="1" applyFont="1" applyFill="1" applyBorder="1" applyAlignment="1" applyProtection="1">
      <alignment horizontal="right" vertical="center"/>
    </xf>
    <xf numFmtId="38" fontId="83" fillId="31" borderId="34" xfId="1" applyFont="1" applyFill="1" applyBorder="1" applyAlignment="1" applyProtection="1">
      <alignment horizontal="right" vertical="center"/>
    </xf>
    <xf numFmtId="0" fontId="34" fillId="31" borderId="17" xfId="0" applyFont="1" applyFill="1" applyBorder="1" applyAlignment="1">
      <alignment horizontal="center" vertical="center"/>
    </xf>
    <xf numFmtId="0" fontId="34" fillId="31" borderId="43" xfId="0" applyFont="1" applyFill="1" applyBorder="1" applyAlignment="1">
      <alignment horizontal="center" vertical="center"/>
    </xf>
    <xf numFmtId="0" fontId="34" fillId="31" borderId="39" xfId="2" applyFont="1" applyFill="1" applyBorder="1" applyAlignment="1">
      <alignment horizontal="center" vertical="center"/>
    </xf>
    <xf numFmtId="0" fontId="34" fillId="31" borderId="40" xfId="2" applyFont="1" applyFill="1" applyBorder="1" applyAlignment="1">
      <alignment horizontal="center" vertical="center"/>
    </xf>
    <xf numFmtId="0" fontId="34" fillId="31" borderId="41" xfId="2" applyFont="1" applyFill="1" applyBorder="1" applyAlignment="1">
      <alignment horizontal="center" vertical="center"/>
    </xf>
    <xf numFmtId="0" fontId="34" fillId="31" borderId="18" xfId="0" applyFont="1" applyFill="1" applyBorder="1" applyAlignment="1">
      <alignment horizontal="center" vertical="center"/>
    </xf>
    <xf numFmtId="0" fontId="34" fillId="31" borderId="45" xfId="0" applyFont="1" applyFill="1" applyBorder="1" applyAlignment="1">
      <alignment horizontal="center" vertical="center"/>
    </xf>
    <xf numFmtId="38" fontId="83" fillId="31" borderId="117" xfId="1" applyFont="1" applyFill="1" applyBorder="1" applyAlignment="1" applyProtection="1">
      <alignment horizontal="right" vertical="center"/>
    </xf>
    <xf numFmtId="38" fontId="83" fillId="31" borderId="118" xfId="1" applyFont="1" applyFill="1" applyBorder="1" applyAlignment="1" applyProtection="1">
      <alignment horizontal="right" vertical="center"/>
    </xf>
    <xf numFmtId="38" fontId="42" fillId="31" borderId="34" xfId="1" applyFont="1" applyFill="1" applyBorder="1" applyAlignment="1" applyProtection="1">
      <alignment horizontal="right" vertical="center"/>
    </xf>
    <xf numFmtId="38" fontId="42" fillId="31" borderId="35" xfId="1" applyFont="1" applyFill="1" applyBorder="1" applyAlignment="1" applyProtection="1">
      <alignment horizontal="right" vertical="center"/>
    </xf>
    <xf numFmtId="0" fontId="9" fillId="3" borderId="95" xfId="0" applyFont="1" applyFill="1" applyBorder="1" applyAlignment="1">
      <alignment horizontal="center" vertical="center"/>
    </xf>
    <xf numFmtId="0" fontId="9" fillId="3" borderId="93" xfId="0" applyFont="1" applyFill="1" applyBorder="1" applyAlignment="1">
      <alignment horizontal="center" vertical="center"/>
    </xf>
    <xf numFmtId="176" fontId="30" fillId="3" borderId="84" xfId="0" applyNumberFormat="1" applyFont="1" applyFill="1" applyBorder="1" applyAlignment="1" applyProtection="1">
      <alignment horizontal="left" vertical="center" indent="1"/>
      <protection locked="0"/>
    </xf>
    <xf numFmtId="176" fontId="30" fillId="3" borderId="78" xfId="0" applyNumberFormat="1" applyFont="1" applyFill="1" applyBorder="1" applyAlignment="1" applyProtection="1">
      <alignment horizontal="left" vertical="center" indent="1"/>
      <protection locked="0"/>
    </xf>
    <xf numFmtId="176" fontId="30" fillId="3" borderId="79" xfId="0" applyNumberFormat="1" applyFont="1" applyFill="1" applyBorder="1" applyAlignment="1" applyProtection="1">
      <alignment horizontal="left" vertical="center" indent="1"/>
      <protection locked="0"/>
    </xf>
    <xf numFmtId="176" fontId="30" fillId="31" borderId="24" xfId="0" applyNumberFormat="1" applyFont="1" applyFill="1" applyBorder="1" applyAlignment="1">
      <alignment horizontal="center" vertical="center"/>
    </xf>
    <xf numFmtId="176" fontId="60" fillId="31" borderId="24" xfId="0" applyNumberFormat="1" applyFont="1" applyFill="1" applyBorder="1" applyAlignment="1">
      <alignment horizontal="center" vertical="center"/>
    </xf>
    <xf numFmtId="20" fontId="62" fillId="3" borderId="87" xfId="1" applyNumberFormat="1" applyFont="1" applyFill="1" applyBorder="1" applyAlignment="1" applyProtection="1">
      <alignment horizontal="left" vertical="center" indent="1" shrinkToFit="1"/>
      <protection locked="0"/>
    </xf>
    <xf numFmtId="20" fontId="62" fillId="3" borderId="81" xfId="1" applyNumberFormat="1" applyFont="1" applyFill="1" applyBorder="1" applyAlignment="1" applyProtection="1">
      <alignment horizontal="left" vertical="center" indent="1" shrinkToFit="1"/>
      <protection locked="0"/>
    </xf>
    <xf numFmtId="20" fontId="62" fillId="3" borderId="82" xfId="1" applyNumberFormat="1" applyFont="1" applyFill="1" applyBorder="1" applyAlignment="1" applyProtection="1">
      <alignment horizontal="left" vertical="center" indent="1" shrinkToFit="1"/>
      <protection locked="0"/>
    </xf>
    <xf numFmtId="176" fontId="30" fillId="31" borderId="40" xfId="0" applyNumberFormat="1" applyFont="1" applyFill="1" applyBorder="1" applyAlignment="1">
      <alignment horizontal="center" vertical="center"/>
    </xf>
    <xf numFmtId="176" fontId="60" fillId="31" borderId="40" xfId="0" applyNumberFormat="1" applyFont="1" applyFill="1" applyBorder="1" applyAlignment="1">
      <alignment horizontal="center" vertical="center"/>
    </xf>
    <xf numFmtId="0" fontId="56" fillId="29" borderId="0" xfId="0" applyFont="1" applyFill="1" applyAlignment="1">
      <alignment horizontal="left" vertical="center" wrapText="1" indent="3"/>
    </xf>
    <xf numFmtId="0" fontId="41" fillId="3" borderId="38" xfId="0" applyFont="1" applyFill="1" applyBorder="1" applyAlignment="1">
      <alignment horizontal="center" vertical="center"/>
    </xf>
    <xf numFmtId="0" fontId="41" fillId="3" borderId="16" xfId="0" applyFont="1" applyFill="1" applyBorder="1" applyAlignment="1">
      <alignment horizontal="center" vertical="center"/>
    </xf>
    <xf numFmtId="0" fontId="41" fillId="3" borderId="50" xfId="0" applyFont="1" applyFill="1" applyBorder="1" applyAlignment="1">
      <alignment horizontal="center" vertical="center"/>
    </xf>
    <xf numFmtId="0" fontId="41" fillId="3" borderId="51" xfId="0" applyFont="1" applyFill="1" applyBorder="1" applyAlignment="1">
      <alignment horizontal="center" vertical="center"/>
    </xf>
    <xf numFmtId="0" fontId="41" fillId="3" borderId="46" xfId="0" applyFont="1" applyFill="1" applyBorder="1" applyAlignment="1">
      <alignment horizontal="center" vertical="center"/>
    </xf>
    <xf numFmtId="0" fontId="41" fillId="3" borderId="18" xfId="0" applyFont="1" applyFill="1" applyBorder="1" applyAlignment="1">
      <alignment horizontal="center" vertical="center"/>
    </xf>
    <xf numFmtId="0" fontId="41" fillId="3" borderId="67" xfId="0" applyFont="1" applyFill="1" applyBorder="1" applyAlignment="1">
      <alignment horizontal="center" vertical="center"/>
    </xf>
    <xf numFmtId="0" fontId="41" fillId="3" borderId="65" xfId="0" applyFont="1" applyFill="1" applyBorder="1" applyAlignment="1">
      <alignment horizontal="center" vertical="center"/>
    </xf>
    <xf numFmtId="0" fontId="41" fillId="3" borderId="68" xfId="0" applyFont="1" applyFill="1" applyBorder="1" applyAlignment="1" applyProtection="1">
      <alignment horizontal="center" vertical="center"/>
      <protection locked="0"/>
    </xf>
    <xf numFmtId="0" fontId="41" fillId="3" borderId="69" xfId="0" applyFont="1" applyFill="1" applyBorder="1" applyAlignment="1" applyProtection="1">
      <alignment horizontal="center" vertical="center"/>
      <protection locked="0"/>
    </xf>
    <xf numFmtId="0" fontId="41" fillId="3" borderId="70" xfId="0" applyFont="1" applyFill="1" applyBorder="1" applyAlignment="1" applyProtection="1">
      <alignment horizontal="center" vertical="center"/>
      <protection locked="0"/>
    </xf>
    <xf numFmtId="0" fontId="41" fillId="3" borderId="71" xfId="0" applyFont="1" applyFill="1" applyBorder="1" applyAlignment="1" applyProtection="1">
      <alignment horizontal="center" vertical="center"/>
      <protection locked="0"/>
    </xf>
    <xf numFmtId="0" fontId="41" fillId="3" borderId="72" xfId="0" applyFont="1" applyFill="1" applyBorder="1" applyAlignment="1" applyProtection="1">
      <alignment horizontal="center" vertical="center"/>
      <protection locked="0"/>
    </xf>
    <xf numFmtId="0" fontId="41" fillId="3" borderId="73" xfId="0" applyFont="1" applyFill="1" applyBorder="1" applyAlignment="1" applyProtection="1">
      <alignment horizontal="center" vertical="center"/>
      <protection locked="0"/>
    </xf>
    <xf numFmtId="0" fontId="9" fillId="3" borderId="67" xfId="0" applyFont="1" applyFill="1" applyBorder="1" applyAlignment="1">
      <alignment horizontal="center" vertical="center"/>
    </xf>
    <xf numFmtId="0" fontId="9" fillId="3" borderId="51" xfId="0" applyFont="1" applyFill="1" applyBorder="1" applyAlignment="1">
      <alignment horizontal="center" vertical="center"/>
    </xf>
    <xf numFmtId="0" fontId="41" fillId="3" borderId="66" xfId="0" applyFont="1" applyFill="1" applyBorder="1" applyAlignment="1">
      <alignment horizontal="center" vertical="center"/>
    </xf>
    <xf numFmtId="0" fontId="41" fillId="3" borderId="47" xfId="0" applyFont="1" applyFill="1" applyBorder="1" applyAlignment="1" applyProtection="1">
      <alignment horizontal="center" vertical="center" shrinkToFit="1"/>
      <protection locked="0"/>
    </xf>
    <xf numFmtId="0" fontId="41" fillId="3" borderId="44" xfId="0" applyFont="1" applyFill="1" applyBorder="1" applyAlignment="1" applyProtection="1">
      <alignment horizontal="center" vertical="center" shrinkToFit="1"/>
      <protection locked="0"/>
    </xf>
    <xf numFmtId="0" fontId="34" fillId="7" borderId="83" xfId="0" applyFont="1" applyFill="1" applyBorder="1" applyAlignment="1">
      <alignment horizontal="center" vertical="center"/>
    </xf>
    <xf numFmtId="0" fontId="34" fillId="7" borderId="85" xfId="0" applyFont="1" applyFill="1" applyBorder="1" applyAlignment="1">
      <alignment horizontal="center" vertical="center"/>
    </xf>
    <xf numFmtId="0" fontId="34" fillId="3" borderId="39" xfId="2" applyFont="1" applyFill="1" applyBorder="1" applyAlignment="1">
      <alignment horizontal="center" vertical="center"/>
    </xf>
    <xf numFmtId="0" fontId="34" fillId="3" borderId="41" xfId="2" applyFont="1" applyFill="1" applyBorder="1" applyAlignment="1">
      <alignment horizontal="center" vertical="center"/>
    </xf>
    <xf numFmtId="0" fontId="34" fillId="7" borderId="36" xfId="2" applyFont="1" applyFill="1" applyBorder="1" applyAlignment="1">
      <alignment horizontal="center" vertical="center" wrapText="1"/>
    </xf>
    <xf numFmtId="0" fontId="9" fillId="3" borderId="94" xfId="0" applyFont="1" applyFill="1" applyBorder="1" applyAlignment="1">
      <alignment horizontal="center" vertical="center"/>
    </xf>
    <xf numFmtId="0" fontId="9" fillId="3" borderId="91"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92" xfId="0" applyFont="1" applyFill="1" applyBorder="1" applyAlignment="1">
      <alignment horizontal="center" vertical="center"/>
    </xf>
    <xf numFmtId="0" fontId="34" fillId="7" borderId="36" xfId="2" applyFont="1" applyFill="1" applyBorder="1" applyAlignment="1">
      <alignment horizontal="center" vertical="center"/>
    </xf>
    <xf numFmtId="0" fontId="54" fillId="31" borderId="27" xfId="0" applyFont="1" applyFill="1" applyBorder="1" applyAlignment="1">
      <alignment horizontal="center" vertical="center"/>
    </xf>
    <xf numFmtId="0" fontId="54" fillId="31" borderId="28" xfId="0" applyFont="1" applyFill="1" applyBorder="1" applyAlignment="1">
      <alignment horizontal="center" vertical="center"/>
    </xf>
    <xf numFmtId="0" fontId="54" fillId="31" borderId="29" xfId="0" applyFont="1" applyFill="1" applyBorder="1" applyAlignment="1">
      <alignment horizontal="center" vertical="center"/>
    </xf>
    <xf numFmtId="38" fontId="74" fillId="3" borderId="16" xfId="1" applyFont="1" applyFill="1" applyBorder="1" applyAlignment="1" applyProtection="1">
      <alignment horizontal="center" vertical="center"/>
      <protection locked="0"/>
    </xf>
    <xf numFmtId="0" fontId="38" fillId="29" borderId="0" xfId="0" applyFont="1" applyFill="1" applyAlignment="1">
      <alignment horizontal="center" vertical="center" wrapText="1"/>
    </xf>
    <xf numFmtId="0" fontId="28" fillId="29" borderId="0" xfId="0" applyFont="1" applyFill="1" applyAlignment="1">
      <alignment horizontal="left"/>
    </xf>
    <xf numFmtId="0" fontId="34" fillId="7" borderId="86" xfId="0" applyFont="1" applyFill="1" applyBorder="1" applyAlignment="1">
      <alignment horizontal="center" vertical="center"/>
    </xf>
    <xf numFmtId="0" fontId="84" fillId="3" borderId="21" xfId="0" applyFont="1" applyFill="1" applyBorder="1" applyAlignment="1" applyProtection="1">
      <alignment horizontal="center" vertical="center" wrapText="1"/>
      <protection locked="0"/>
    </xf>
    <xf numFmtId="0" fontId="84" fillId="3" borderId="22" xfId="0" applyFont="1" applyFill="1" applyBorder="1" applyAlignment="1" applyProtection="1">
      <alignment horizontal="center" vertical="center" wrapText="1"/>
      <protection locked="0"/>
    </xf>
    <xf numFmtId="0" fontId="34" fillId="7" borderId="76" xfId="0" applyFont="1" applyFill="1" applyBorder="1" applyAlignment="1">
      <alignment horizontal="center" vertical="center"/>
    </xf>
    <xf numFmtId="38" fontId="34" fillId="7" borderId="36" xfId="9" applyFont="1" applyFill="1" applyBorder="1" applyAlignment="1">
      <alignment horizontal="center" vertical="center"/>
    </xf>
    <xf numFmtId="0" fontId="34" fillId="7" borderId="49" xfId="2" applyFont="1" applyFill="1" applyBorder="1" applyAlignment="1">
      <alignment horizontal="center" vertical="center" wrapText="1"/>
    </xf>
    <xf numFmtId="0" fontId="34" fillId="7" borderId="48" xfId="2" applyFont="1" applyFill="1" applyBorder="1" applyAlignment="1">
      <alignment horizontal="center" vertical="center" wrapText="1"/>
    </xf>
    <xf numFmtId="0" fontId="34" fillId="7" borderId="26" xfId="2" applyFont="1" applyFill="1" applyBorder="1" applyAlignment="1">
      <alignment horizontal="center" vertical="center" wrapText="1"/>
    </xf>
    <xf numFmtId="0" fontId="34" fillId="31" borderId="116" xfId="0" applyFont="1" applyFill="1" applyBorder="1" applyAlignment="1">
      <alignment horizontal="center" vertical="center"/>
    </xf>
    <xf numFmtId="179" fontId="33" fillId="3" borderId="0" xfId="0" applyNumberFormat="1" applyFont="1" applyFill="1" applyAlignment="1">
      <alignment horizontal="center" vertical="center"/>
    </xf>
    <xf numFmtId="0" fontId="66" fillId="56" borderId="17" xfId="0" applyFont="1" applyFill="1" applyBorder="1" applyAlignment="1">
      <alignment horizontal="center" vertical="center"/>
    </xf>
    <xf numFmtId="0" fontId="66" fillId="56" borderId="18" xfId="0" applyFont="1" applyFill="1" applyBorder="1" applyAlignment="1">
      <alignment horizontal="center" vertical="center"/>
    </xf>
    <xf numFmtId="179" fontId="33" fillId="3" borderId="125" xfId="0" applyNumberFormat="1" applyFont="1" applyFill="1" applyBorder="1" applyAlignment="1">
      <alignment horizontal="center"/>
    </xf>
    <xf numFmtId="179" fontId="33" fillId="3" borderId="126" xfId="0" applyNumberFormat="1" applyFont="1" applyFill="1" applyBorder="1" applyAlignment="1">
      <alignment horizontal="center"/>
    </xf>
    <xf numFmtId="0" fontId="28" fillId="55" borderId="0" xfId="0" applyFont="1" applyFill="1" applyAlignment="1">
      <alignment horizontal="left" vertical="center"/>
    </xf>
    <xf numFmtId="0" fontId="66" fillId="56" borderId="16" xfId="0" applyFont="1" applyFill="1" applyBorder="1" applyAlignment="1">
      <alignment horizontal="center" vertical="center"/>
    </xf>
    <xf numFmtId="0" fontId="33" fillId="3" borderId="17" xfId="0" applyFont="1" applyFill="1" applyBorder="1" applyAlignment="1">
      <alignment horizontal="left" vertical="center" wrapText="1" indent="1"/>
    </xf>
    <xf numFmtId="0" fontId="33" fillId="3" borderId="18" xfId="0" applyFont="1" applyFill="1" applyBorder="1" applyAlignment="1">
      <alignment horizontal="left" vertical="center" wrapText="1" indent="1"/>
    </xf>
    <xf numFmtId="0" fontId="66" fillId="56" borderId="49" xfId="0" applyFont="1" applyFill="1" applyBorder="1" applyAlignment="1">
      <alignment horizontal="center" vertical="center"/>
    </xf>
    <xf numFmtId="0" fontId="66" fillId="56" borderId="48" xfId="0" applyFont="1" applyFill="1" applyBorder="1" applyAlignment="1">
      <alignment horizontal="center" vertical="center"/>
    </xf>
    <xf numFmtId="0" fontId="66" fillId="56" borderId="26" xfId="0" applyFont="1" applyFill="1" applyBorder="1" applyAlignment="1">
      <alignment horizontal="center" vertical="center"/>
    </xf>
    <xf numFmtId="179" fontId="33" fillId="3" borderId="21" xfId="0" applyNumberFormat="1" applyFont="1" applyFill="1" applyBorder="1" applyAlignment="1">
      <alignment horizontal="center" vertical="center"/>
    </xf>
    <xf numFmtId="179" fontId="33" fillId="3" borderId="127" xfId="0" applyNumberFormat="1" applyFont="1" applyFill="1" applyBorder="1" applyAlignment="1">
      <alignment horizontal="center" vertical="center"/>
    </xf>
    <xf numFmtId="179" fontId="33" fillId="3" borderId="128" xfId="0" applyNumberFormat="1" applyFont="1" applyFill="1" applyBorder="1" applyAlignment="1">
      <alignment horizontal="center" vertical="center"/>
    </xf>
    <xf numFmtId="179" fontId="33" fillId="3" borderId="19" xfId="0" applyNumberFormat="1" applyFont="1" applyFill="1" applyBorder="1" applyAlignment="1">
      <alignment horizontal="center"/>
    </xf>
    <xf numFmtId="179" fontId="33" fillId="3" borderId="122" xfId="0" applyNumberFormat="1" applyFont="1" applyFill="1" applyBorder="1" applyAlignment="1">
      <alignment horizontal="center"/>
    </xf>
    <xf numFmtId="38" fontId="37" fillId="32" borderId="49" xfId="1" applyFont="1" applyFill="1" applyBorder="1" applyAlignment="1">
      <alignment horizontal="right" vertical="center" indent="1"/>
    </xf>
    <xf numFmtId="38" fontId="37" fillId="32" borderId="48" xfId="1" applyFont="1" applyFill="1" applyBorder="1" applyAlignment="1">
      <alignment horizontal="right" vertical="center" indent="1"/>
    </xf>
    <xf numFmtId="38" fontId="37" fillId="32" borderId="26" xfId="1" applyFont="1" applyFill="1" applyBorder="1" applyAlignment="1">
      <alignment horizontal="right" vertical="center" indent="1"/>
    </xf>
    <xf numFmtId="0" fontId="66" fillId="56" borderId="19" xfId="0" applyFont="1" applyFill="1" applyBorder="1" applyAlignment="1">
      <alignment horizontal="center" vertical="center" wrapText="1"/>
    </xf>
    <xf numFmtId="0" fontId="66" fillId="56" borderId="23" xfId="0" applyFont="1" applyFill="1" applyBorder="1" applyAlignment="1">
      <alignment horizontal="center" vertical="center"/>
    </xf>
    <xf numFmtId="0" fontId="33" fillId="3" borderId="122" xfId="0" applyFont="1" applyFill="1" applyBorder="1" applyAlignment="1">
      <alignment horizontal="left" vertical="center" indent="1"/>
    </xf>
    <xf numFmtId="0" fontId="33" fillId="3" borderId="24" xfId="0" applyFont="1" applyFill="1" applyBorder="1" applyAlignment="1">
      <alignment horizontal="left" vertical="center" indent="1"/>
    </xf>
    <xf numFmtId="38" fontId="37" fillId="32" borderId="20" xfId="1" applyFont="1" applyFill="1" applyBorder="1" applyAlignment="1">
      <alignment horizontal="right" vertical="center" indent="1"/>
    </xf>
    <xf numFmtId="38" fontId="37" fillId="32" borderId="22" xfId="1" applyFont="1" applyFill="1" applyBorder="1" applyAlignment="1">
      <alignment horizontal="right" vertical="center" indent="1"/>
    </xf>
    <xf numFmtId="38" fontId="37" fillId="32" borderId="25" xfId="1" applyFont="1" applyFill="1" applyBorder="1" applyAlignment="1">
      <alignment horizontal="right" vertical="center" indent="1"/>
    </xf>
    <xf numFmtId="179" fontId="33" fillId="3" borderId="21" xfId="0" applyNumberFormat="1" applyFont="1" applyFill="1" applyBorder="1" applyAlignment="1">
      <alignment horizontal="center"/>
    </xf>
    <xf numFmtId="179" fontId="33" fillId="3" borderId="0" xfId="0" applyNumberFormat="1" applyFont="1" applyFill="1" applyAlignment="1">
      <alignment horizontal="center"/>
    </xf>
    <xf numFmtId="179" fontId="33" fillId="3" borderId="127" xfId="0" applyNumberFormat="1" applyFont="1" applyFill="1" applyBorder="1" applyAlignment="1">
      <alignment horizontal="center"/>
    </xf>
    <xf numFmtId="179" fontId="33" fillId="3" borderId="128" xfId="0" applyNumberFormat="1" applyFont="1" applyFill="1" applyBorder="1" applyAlignment="1">
      <alignment horizontal="center"/>
    </xf>
    <xf numFmtId="0" fontId="64" fillId="3" borderId="40" xfId="0" applyFont="1" applyFill="1" applyBorder="1" applyAlignment="1" applyProtection="1">
      <alignment horizontal="center" vertical="center"/>
      <protection locked="0"/>
    </xf>
    <xf numFmtId="0" fontId="33" fillId="3" borderId="40" xfId="0" applyFont="1" applyFill="1" applyBorder="1" applyAlignment="1">
      <alignment horizontal="left" vertical="center"/>
    </xf>
    <xf numFmtId="0" fontId="33" fillId="3" borderId="41" xfId="0" applyFont="1" applyFill="1" applyBorder="1" applyAlignment="1">
      <alignment horizontal="left" vertical="center"/>
    </xf>
    <xf numFmtId="38" fontId="37" fillId="32" borderId="141" xfId="1" applyFont="1" applyFill="1" applyBorder="1" applyAlignment="1">
      <alignment horizontal="center" vertical="center"/>
    </xf>
    <xf numFmtId="38" fontId="37" fillId="32" borderId="142" xfId="1" applyFont="1" applyFill="1" applyBorder="1" applyAlignment="1">
      <alignment horizontal="center" vertical="center"/>
    </xf>
    <xf numFmtId="38" fontId="37" fillId="32" borderId="143" xfId="1" applyFont="1" applyFill="1" applyBorder="1" applyAlignment="1">
      <alignment horizontal="center" vertical="center"/>
    </xf>
    <xf numFmtId="0" fontId="38" fillId="55" borderId="0" xfId="0" applyFont="1" applyFill="1" applyAlignment="1">
      <alignment horizontal="center" vertical="center" wrapText="1"/>
    </xf>
    <xf numFmtId="0" fontId="35" fillId="32" borderId="0" xfId="0" applyFont="1" applyFill="1" applyAlignment="1">
      <alignment horizontal="right" vertical="center" indent="1"/>
    </xf>
    <xf numFmtId="0" fontId="35" fillId="32" borderId="22" xfId="0" applyFont="1" applyFill="1" applyBorder="1" applyAlignment="1">
      <alignment horizontal="right" vertical="center" indent="1"/>
    </xf>
    <xf numFmtId="0" fontId="66" fillId="56" borderId="131" xfId="0" applyFont="1" applyFill="1" applyBorder="1" applyAlignment="1">
      <alignment horizontal="center" vertical="center"/>
    </xf>
    <xf numFmtId="0" fontId="66" fillId="56" borderId="133" xfId="0" applyFont="1" applyFill="1" applyBorder="1" applyAlignment="1">
      <alignment horizontal="center" vertical="center"/>
    </xf>
    <xf numFmtId="0" fontId="30" fillId="3" borderId="132" xfId="0" applyFont="1" applyFill="1" applyBorder="1">
      <alignment vertical="center"/>
    </xf>
    <xf numFmtId="0" fontId="30" fillId="3" borderId="134" xfId="0" applyFont="1" applyFill="1" applyBorder="1">
      <alignment vertical="center"/>
    </xf>
    <xf numFmtId="0" fontId="33" fillId="3" borderId="39" xfId="0" applyFont="1" applyFill="1" applyBorder="1" applyAlignment="1">
      <alignment horizontal="left" vertical="center" indent="1"/>
    </xf>
    <xf numFmtId="0" fontId="33" fillId="3" borderId="40" xfId="0" applyFont="1" applyFill="1" applyBorder="1" applyAlignment="1">
      <alignment horizontal="left" vertical="center" indent="1"/>
    </xf>
    <xf numFmtId="0" fontId="30" fillId="3" borderId="39" xfId="0" applyFont="1" applyFill="1" applyBorder="1" applyAlignment="1">
      <alignment horizontal="center" vertical="center"/>
    </xf>
    <xf numFmtId="0" fontId="30" fillId="3" borderId="40" xfId="0" applyFont="1" applyFill="1" applyBorder="1" applyAlignment="1">
      <alignment horizontal="center" vertical="center"/>
    </xf>
    <xf numFmtId="0" fontId="93" fillId="3" borderId="40" xfId="0" applyFont="1" applyFill="1" applyBorder="1" applyAlignment="1" applyProtection="1">
      <alignment horizontal="center" vertical="center"/>
      <protection locked="0"/>
    </xf>
    <xf numFmtId="0" fontId="93" fillId="3" borderId="41" xfId="0" applyFont="1" applyFill="1" applyBorder="1" applyAlignment="1" applyProtection="1">
      <alignment horizontal="center" vertical="center"/>
      <protection locked="0"/>
    </xf>
    <xf numFmtId="0" fontId="33" fillId="3" borderId="40" xfId="0" applyFont="1" applyFill="1" applyBorder="1" applyAlignment="1">
      <alignment horizontal="right" vertical="center" indent="1"/>
    </xf>
    <xf numFmtId="0" fontId="108" fillId="25" borderId="0" xfId="20" applyFont="1" applyFill="1" applyAlignment="1">
      <alignment horizontal="center" vertical="center"/>
    </xf>
    <xf numFmtId="0" fontId="108" fillId="25" borderId="0" xfId="20" applyFont="1" applyFill="1" applyAlignment="1">
      <alignment horizontal="center" vertical="center" wrapText="1"/>
    </xf>
    <xf numFmtId="0" fontId="66" fillId="25" borderId="0" xfId="0" applyFont="1" applyFill="1" applyAlignment="1">
      <alignment horizontal="center" vertical="top"/>
    </xf>
    <xf numFmtId="0" fontId="66" fillId="25" borderId="0" xfId="0" applyFont="1" applyFill="1" applyAlignment="1">
      <alignment horizontal="center" vertical="top" wrapText="1"/>
    </xf>
    <xf numFmtId="0" fontId="41" fillId="3" borderId="5" xfId="0" applyFont="1" applyFill="1" applyBorder="1" applyAlignment="1" applyProtection="1">
      <alignment horizontal="left" vertical="center" wrapText="1"/>
      <protection locked="0"/>
    </xf>
    <xf numFmtId="0" fontId="58" fillId="51" borderId="0" xfId="0" applyFont="1" applyFill="1" applyAlignment="1">
      <alignment horizontal="center" vertical="center"/>
    </xf>
    <xf numFmtId="0" fontId="92" fillId="3" borderId="99" xfId="19" applyFont="1" applyFill="1" applyBorder="1" applyAlignment="1" applyProtection="1">
      <alignment horizontal="center" vertical="center" wrapText="1"/>
      <protection locked="0"/>
    </xf>
    <xf numFmtId="0" fontId="92" fillId="3" borderId="100" xfId="19" applyFont="1" applyFill="1" applyBorder="1" applyAlignment="1" applyProtection="1">
      <alignment horizontal="center" vertical="center" wrapText="1"/>
      <protection locked="0"/>
    </xf>
    <xf numFmtId="0" fontId="92" fillId="3" borderId="101" xfId="19" applyFont="1" applyFill="1" applyBorder="1" applyAlignment="1" applyProtection="1">
      <alignment horizontal="center" vertical="center" wrapText="1"/>
      <protection locked="0"/>
    </xf>
    <xf numFmtId="0" fontId="92" fillId="3" borderId="102" xfId="19" applyFont="1" applyFill="1" applyBorder="1" applyAlignment="1" applyProtection="1">
      <alignment horizontal="center" vertical="center" wrapText="1"/>
      <protection locked="0"/>
    </xf>
    <xf numFmtId="0" fontId="92" fillId="3" borderId="0" xfId="19" applyFont="1" applyFill="1" applyAlignment="1" applyProtection="1">
      <alignment horizontal="center" vertical="center" wrapText="1"/>
      <protection locked="0"/>
    </xf>
    <xf numFmtId="0" fontId="92" fillId="3" borderId="103" xfId="19" applyFont="1" applyFill="1" applyBorder="1" applyAlignment="1" applyProtection="1">
      <alignment horizontal="center" vertical="center" wrapText="1"/>
      <protection locked="0"/>
    </xf>
    <xf numFmtId="0" fontId="92" fillId="3" borderId="104" xfId="19" applyFont="1" applyFill="1" applyBorder="1" applyAlignment="1" applyProtection="1">
      <alignment horizontal="center" vertical="center" wrapText="1"/>
      <protection locked="0"/>
    </xf>
    <xf numFmtId="0" fontId="92" fillId="3" borderId="105" xfId="19" applyFont="1" applyFill="1" applyBorder="1" applyAlignment="1" applyProtection="1">
      <alignment horizontal="center" vertical="center" wrapText="1"/>
      <protection locked="0"/>
    </xf>
    <xf numFmtId="0" fontId="92" fillId="3" borderId="106" xfId="19" applyFont="1" applyFill="1" applyBorder="1" applyAlignment="1" applyProtection="1">
      <alignment horizontal="center" vertical="center" wrapText="1"/>
      <protection locked="0"/>
    </xf>
    <xf numFmtId="0" fontId="107" fillId="3" borderId="99" xfId="19" applyFont="1" applyFill="1" applyBorder="1" applyAlignment="1" applyProtection="1">
      <alignment horizontal="center" vertical="center" wrapText="1"/>
      <protection locked="0"/>
    </xf>
    <xf numFmtId="0" fontId="107" fillId="3" borderId="100" xfId="19" applyFont="1" applyFill="1" applyBorder="1" applyAlignment="1" applyProtection="1">
      <alignment horizontal="center" vertical="center" wrapText="1"/>
      <protection locked="0"/>
    </xf>
    <xf numFmtId="0" fontId="107" fillId="3" borderId="101" xfId="19" applyFont="1" applyFill="1" applyBorder="1" applyAlignment="1" applyProtection="1">
      <alignment horizontal="center" vertical="center" wrapText="1"/>
      <protection locked="0"/>
    </xf>
    <xf numFmtId="0" fontId="107" fillId="3" borderId="102" xfId="19" applyFont="1" applyFill="1" applyBorder="1" applyAlignment="1" applyProtection="1">
      <alignment horizontal="center" vertical="center" wrapText="1"/>
      <protection locked="0"/>
    </xf>
    <xf numFmtId="0" fontId="107" fillId="3" borderId="0" xfId="19" applyFont="1" applyFill="1" applyAlignment="1" applyProtection="1">
      <alignment horizontal="center" vertical="center" wrapText="1"/>
      <protection locked="0"/>
    </xf>
    <xf numFmtId="0" fontId="107" fillId="3" borderId="103" xfId="19" applyFont="1" applyFill="1" applyBorder="1" applyAlignment="1" applyProtection="1">
      <alignment horizontal="center" vertical="center" wrapText="1"/>
      <protection locked="0"/>
    </xf>
    <xf numFmtId="0" fontId="107" fillId="3" borderId="104" xfId="19" applyFont="1" applyFill="1" applyBorder="1" applyAlignment="1" applyProtection="1">
      <alignment horizontal="center" vertical="center" wrapText="1"/>
      <protection locked="0"/>
    </xf>
    <xf numFmtId="0" fontId="107" fillId="3" borderId="105" xfId="19" applyFont="1" applyFill="1" applyBorder="1" applyAlignment="1" applyProtection="1">
      <alignment horizontal="center" vertical="center" wrapText="1"/>
      <protection locked="0"/>
    </xf>
    <xf numFmtId="0" fontId="107" fillId="3" borderId="106" xfId="19" applyFont="1" applyFill="1" applyBorder="1" applyAlignment="1" applyProtection="1">
      <alignment horizontal="center" vertical="center" wrapText="1"/>
      <protection locked="0"/>
    </xf>
    <xf numFmtId="0" fontId="78" fillId="3" borderId="99" xfId="19" applyFont="1" applyFill="1" applyBorder="1" applyAlignment="1" applyProtection="1">
      <alignment horizontal="center" vertical="center" wrapText="1"/>
      <protection locked="0"/>
    </xf>
    <xf numFmtId="0" fontId="79" fillId="3" borderId="100" xfId="19" applyFont="1" applyFill="1" applyBorder="1" applyAlignment="1" applyProtection="1">
      <alignment horizontal="center" vertical="center" wrapText="1"/>
      <protection locked="0"/>
    </xf>
    <xf numFmtId="0" fontId="79" fillId="3" borderId="101" xfId="19" applyFont="1" applyFill="1" applyBorder="1" applyAlignment="1" applyProtection="1">
      <alignment horizontal="center" vertical="center" wrapText="1"/>
      <protection locked="0"/>
    </xf>
    <xf numFmtId="0" fontId="79" fillId="3" borderId="102" xfId="19" applyFont="1" applyFill="1" applyBorder="1" applyAlignment="1" applyProtection="1">
      <alignment horizontal="center" vertical="center" wrapText="1"/>
      <protection locked="0"/>
    </xf>
    <xf numFmtId="0" fontId="79" fillId="3" borderId="0" xfId="19" applyFont="1" applyFill="1" applyAlignment="1" applyProtection="1">
      <alignment horizontal="center" vertical="center" wrapText="1"/>
      <protection locked="0"/>
    </xf>
    <xf numFmtId="0" fontId="79" fillId="3" borderId="103" xfId="19" applyFont="1" applyFill="1" applyBorder="1" applyAlignment="1" applyProtection="1">
      <alignment horizontal="center" vertical="center" wrapText="1"/>
      <protection locked="0"/>
    </xf>
    <xf numFmtId="0" fontId="79" fillId="3" borderId="104" xfId="19" applyFont="1" applyFill="1" applyBorder="1" applyAlignment="1" applyProtection="1">
      <alignment horizontal="center" vertical="center" wrapText="1"/>
      <protection locked="0"/>
    </xf>
    <xf numFmtId="0" fontId="79" fillId="3" borderId="105" xfId="19" applyFont="1" applyFill="1" applyBorder="1" applyAlignment="1" applyProtection="1">
      <alignment horizontal="center" vertical="center" wrapText="1"/>
      <protection locked="0"/>
    </xf>
    <xf numFmtId="0" fontId="79" fillId="3" borderId="106" xfId="19" applyFont="1" applyFill="1" applyBorder="1" applyAlignment="1" applyProtection="1">
      <alignment horizontal="center" vertical="center" wrapText="1"/>
      <protection locked="0"/>
    </xf>
    <xf numFmtId="0" fontId="37" fillId="3" borderId="5" xfId="0" applyFont="1" applyFill="1" applyBorder="1" applyAlignment="1" applyProtection="1">
      <alignment horizontal="left" vertical="center" indent="1"/>
      <protection locked="0"/>
    </xf>
    <xf numFmtId="0" fontId="58" fillId="3" borderId="0" xfId="0" applyFont="1" applyFill="1" applyAlignment="1">
      <alignment horizontal="center" vertical="center"/>
    </xf>
    <xf numFmtId="0" fontId="64" fillId="52" borderId="5" xfId="0" applyFont="1" applyFill="1" applyBorder="1" applyAlignment="1">
      <alignment horizontal="center" vertical="center"/>
    </xf>
    <xf numFmtId="0" fontId="64" fillId="52" borderId="5" xfId="0" applyFont="1" applyFill="1" applyBorder="1" applyAlignment="1">
      <alignment horizontal="left" vertical="center" indent="1"/>
    </xf>
    <xf numFmtId="38" fontId="42" fillId="52" borderId="5" xfId="1" applyFont="1" applyFill="1" applyBorder="1" applyAlignment="1" applyProtection="1">
      <alignment horizontal="center" vertical="center"/>
      <protection locked="0"/>
    </xf>
    <xf numFmtId="0" fontId="42" fillId="52" borderId="5" xfId="0" applyFont="1" applyFill="1" applyBorder="1" applyAlignment="1" applyProtection="1">
      <alignment horizontal="center" vertical="center"/>
      <protection locked="0"/>
    </xf>
    <xf numFmtId="38" fontId="41" fillId="3" borderId="5" xfId="1" applyFont="1" applyFill="1" applyBorder="1" applyAlignment="1" applyProtection="1">
      <alignment horizontal="left" vertical="center" indent="1"/>
      <protection locked="0"/>
    </xf>
    <xf numFmtId="0" fontId="41" fillId="3" borderId="5" xfId="0" applyFont="1" applyFill="1" applyBorder="1" applyAlignment="1" applyProtection="1">
      <alignment horizontal="left" vertical="center" indent="1"/>
      <protection locked="0"/>
    </xf>
    <xf numFmtId="42" fontId="41" fillId="3" borderId="5" xfId="1" applyNumberFormat="1" applyFont="1" applyFill="1" applyBorder="1" applyAlignment="1" applyProtection="1">
      <alignment horizontal="center" vertical="center"/>
      <protection locked="0"/>
    </xf>
    <xf numFmtId="38" fontId="47" fillId="3" borderId="5" xfId="1" applyFont="1" applyFill="1" applyBorder="1" applyAlignment="1" applyProtection="1">
      <alignment horizontal="left" vertical="top" wrapText="1" indent="1"/>
      <protection locked="0"/>
    </xf>
    <xf numFmtId="38" fontId="41" fillId="3" borderId="5" xfId="1" applyFont="1" applyFill="1" applyBorder="1" applyAlignment="1" applyProtection="1">
      <alignment horizontal="left" vertical="center" wrapText="1" indent="1"/>
      <protection locked="0"/>
    </xf>
    <xf numFmtId="0" fontId="42" fillId="52" borderId="5" xfId="0" applyFont="1" applyFill="1" applyBorder="1" applyAlignment="1" applyProtection="1">
      <alignment horizontal="center" vertical="center" wrapText="1"/>
      <protection locked="0"/>
    </xf>
    <xf numFmtId="42" fontId="41" fillId="3" borderId="5" xfId="0" applyNumberFormat="1" applyFont="1" applyFill="1" applyBorder="1" applyAlignment="1" applyProtection="1">
      <alignment horizontal="center" vertical="center"/>
      <protection locked="0"/>
    </xf>
    <xf numFmtId="38" fontId="41" fillId="3" borderId="5" xfId="1" applyFont="1" applyFill="1" applyBorder="1" applyAlignment="1" applyProtection="1">
      <alignment horizontal="center" vertical="center" wrapText="1" shrinkToFit="1"/>
      <protection locked="0"/>
    </xf>
    <xf numFmtId="0" fontId="37" fillId="3" borderId="5" xfId="0" applyFont="1" applyFill="1" applyBorder="1" applyAlignment="1">
      <alignment horizontal="center" vertical="center"/>
    </xf>
    <xf numFmtId="14" fontId="30" fillId="3" borderId="0" xfId="0" applyNumberFormat="1" applyFont="1" applyFill="1" applyAlignment="1">
      <alignment horizontal="left" vertical="center"/>
    </xf>
    <xf numFmtId="0" fontId="37" fillId="3" borderId="13" xfId="0" applyFont="1" applyFill="1" applyBorder="1">
      <alignment vertical="center"/>
    </xf>
    <xf numFmtId="0" fontId="37" fillId="3" borderId="14" xfId="0" applyFont="1" applyFill="1" applyBorder="1">
      <alignment vertical="center"/>
    </xf>
    <xf numFmtId="0" fontId="37" fillId="3" borderId="15" xfId="0" applyFont="1" applyFill="1" applyBorder="1">
      <alignment vertical="center"/>
    </xf>
    <xf numFmtId="0" fontId="58" fillId="51" borderId="0" xfId="0" applyFont="1" applyFill="1" applyAlignment="1">
      <alignment horizontal="left" vertical="center" indent="1"/>
    </xf>
    <xf numFmtId="0" fontId="30" fillId="3" borderId="0" xfId="0" applyFont="1" applyFill="1">
      <alignment vertical="center"/>
    </xf>
    <xf numFmtId="0" fontId="109" fillId="4" borderId="0" xfId="0" applyFont="1" applyFill="1" applyAlignment="1">
      <alignment horizontal="right" vertical="center"/>
    </xf>
    <xf numFmtId="0" fontId="15" fillId="43" borderId="3" xfId="0" applyFont="1" applyFill="1" applyBorder="1" applyAlignment="1">
      <alignment horizontal="center" vertical="center"/>
    </xf>
    <xf numFmtId="0" fontId="15" fillId="43" borderId="59" xfId="0" applyFont="1" applyFill="1" applyBorder="1" applyAlignment="1">
      <alignment horizontal="center" vertical="center"/>
    </xf>
    <xf numFmtId="0" fontId="15" fillId="43" borderId="2" xfId="0" applyFont="1" applyFill="1" applyBorder="1" applyAlignment="1">
      <alignment horizontal="center" vertical="center"/>
    </xf>
    <xf numFmtId="0" fontId="15" fillId="40" borderId="96" xfId="0" applyFont="1" applyFill="1" applyBorder="1" applyAlignment="1">
      <alignment horizontal="center" vertical="center"/>
    </xf>
    <xf numFmtId="0" fontId="15" fillId="40" borderId="59" xfId="0" applyFont="1" applyFill="1" applyBorder="1" applyAlignment="1">
      <alignment horizontal="center" vertical="center"/>
    </xf>
    <xf numFmtId="49" fontId="15" fillId="42" borderId="96" xfId="0" applyNumberFormat="1" applyFont="1" applyFill="1" applyBorder="1" applyAlignment="1">
      <alignment horizontal="center" vertical="center"/>
    </xf>
    <xf numFmtId="0" fontId="15" fillId="42" borderId="59" xfId="0" applyFont="1" applyFill="1" applyBorder="1" applyAlignment="1">
      <alignment horizontal="center" vertical="center"/>
    </xf>
    <xf numFmtId="0" fontId="15" fillId="42" borderId="60" xfId="0" applyFont="1" applyFill="1" applyBorder="1" applyAlignment="1">
      <alignment horizontal="center" vertical="center"/>
    </xf>
    <xf numFmtId="0" fontId="15" fillId="41" borderId="96" xfId="0" applyFont="1" applyFill="1" applyBorder="1" applyAlignment="1">
      <alignment horizontal="center" vertical="center"/>
    </xf>
    <xf numFmtId="0" fontId="15" fillId="41" borderId="59" xfId="0" applyFont="1" applyFill="1" applyBorder="1" applyAlignment="1">
      <alignment horizontal="center" vertical="center"/>
    </xf>
    <xf numFmtId="0" fontId="15" fillId="44" borderId="1" xfId="0" applyFont="1" applyFill="1" applyBorder="1" applyAlignment="1">
      <alignment horizontal="center" vertical="center"/>
    </xf>
    <xf numFmtId="0" fontId="16" fillId="23" borderId="96" xfId="0" applyFont="1" applyFill="1" applyBorder="1" applyAlignment="1">
      <alignment horizontal="center" vertical="center"/>
    </xf>
    <xf numFmtId="0" fontId="16" fillId="23" borderId="59" xfId="0" applyFont="1" applyFill="1" applyBorder="1" applyAlignment="1">
      <alignment horizontal="center" vertical="center"/>
    </xf>
    <xf numFmtId="0" fontId="16" fillId="23" borderId="60" xfId="0" applyFont="1" applyFill="1" applyBorder="1" applyAlignment="1">
      <alignment horizontal="center" vertical="center"/>
    </xf>
    <xf numFmtId="38" fontId="16" fillId="35" borderId="56" xfId="1" applyFont="1" applyFill="1" applyBorder="1" applyAlignment="1">
      <alignment horizontal="center" vertical="center"/>
    </xf>
    <xf numFmtId="38" fontId="16" fillId="35" borderId="62" xfId="1" applyFont="1" applyFill="1" applyBorder="1" applyAlignment="1">
      <alignment horizontal="center" vertical="center"/>
    </xf>
    <xf numFmtId="38" fontId="16" fillId="23" borderId="56" xfId="1" applyFont="1" applyFill="1" applyBorder="1" applyAlignment="1">
      <alignment horizontal="center" vertical="center"/>
    </xf>
    <xf numFmtId="38" fontId="16" fillId="23" borderId="62" xfId="1" applyFont="1" applyFill="1" applyBorder="1" applyAlignment="1">
      <alignment horizontal="center" vertical="center"/>
    </xf>
    <xf numFmtId="38" fontId="16" fillId="35" borderId="63" xfId="1" applyFont="1" applyFill="1" applyBorder="1" applyAlignment="1">
      <alignment horizontal="center" vertical="center"/>
    </xf>
    <xf numFmtId="0" fontId="16" fillId="35" borderId="97" xfId="0" applyFont="1" applyFill="1" applyBorder="1" applyAlignment="1">
      <alignment horizontal="center" vertical="center"/>
    </xf>
    <xf numFmtId="38" fontId="16" fillId="35" borderId="98" xfId="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3" borderId="6" xfId="0" applyFont="1" applyFill="1" applyBorder="1" applyAlignment="1" applyProtection="1">
      <alignment horizontal="center" vertical="center"/>
      <protection locked="0"/>
    </xf>
    <xf numFmtId="0" fontId="67" fillId="3" borderId="7" xfId="0" applyFont="1" applyFill="1" applyBorder="1" applyAlignment="1" applyProtection="1">
      <alignment horizontal="center" vertical="center"/>
      <protection locked="0"/>
    </xf>
    <xf numFmtId="0" fontId="67" fillId="5" borderId="4" xfId="0" applyFont="1" applyFill="1" applyBorder="1" applyAlignment="1" applyProtection="1">
      <alignment horizontal="center" vertical="center"/>
      <protection locked="0"/>
    </xf>
    <xf numFmtId="0" fontId="67" fillId="5" borderId="6" xfId="0" applyFont="1" applyFill="1" applyBorder="1" applyAlignment="1" applyProtection="1">
      <alignment horizontal="center" vertical="center"/>
      <protection locked="0"/>
    </xf>
    <xf numFmtId="0" fontId="67" fillId="5" borderId="7" xfId="0" applyFont="1" applyFill="1" applyBorder="1" applyAlignment="1" applyProtection="1">
      <alignment horizontal="center" vertical="center"/>
      <protection locked="0"/>
    </xf>
    <xf numFmtId="38" fontId="67" fillId="5" borderId="4" xfId="1" applyFont="1" applyFill="1" applyBorder="1" applyAlignment="1" applyProtection="1">
      <alignment horizontal="center" vertical="center" wrapText="1"/>
      <protection locked="0"/>
    </xf>
    <xf numFmtId="38" fontId="67" fillId="5" borderId="6" xfId="1" applyFont="1" applyFill="1" applyBorder="1" applyAlignment="1" applyProtection="1">
      <alignment horizontal="center" vertical="center"/>
      <protection locked="0"/>
    </xf>
    <xf numFmtId="38" fontId="67" fillId="5" borderId="7" xfId="1" applyFont="1" applyFill="1" applyBorder="1" applyAlignment="1" applyProtection="1">
      <alignment horizontal="center" vertical="center"/>
      <protection locked="0"/>
    </xf>
    <xf numFmtId="0" fontId="67" fillId="5" borderId="1" xfId="0" applyFont="1" applyFill="1" applyBorder="1" applyAlignment="1" applyProtection="1">
      <alignment horizontal="center" vertical="center"/>
      <protection locked="0"/>
    </xf>
    <xf numFmtId="0" fontId="56" fillId="6" borderId="1" xfId="0" applyFont="1" applyFill="1" applyBorder="1" applyAlignment="1" applyProtection="1">
      <alignment horizontal="center" vertical="center"/>
      <protection locked="0"/>
    </xf>
    <xf numFmtId="38" fontId="67" fillId="3" borderId="4" xfId="1" applyFont="1" applyFill="1" applyBorder="1" applyAlignment="1" applyProtection="1">
      <alignment horizontal="center" vertical="center" wrapText="1"/>
      <protection locked="0"/>
    </xf>
    <xf numFmtId="38" fontId="67" fillId="3" borderId="6" xfId="1" applyFont="1" applyFill="1" applyBorder="1" applyAlignment="1" applyProtection="1">
      <alignment horizontal="center" vertical="center"/>
      <protection locked="0"/>
    </xf>
    <xf numFmtId="38" fontId="67" fillId="3" borderId="7" xfId="1"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49" fontId="16" fillId="19" borderId="1" xfId="0" applyNumberFormat="1" applyFont="1" applyFill="1" applyBorder="1">
      <alignment vertical="center"/>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3">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rgb="FFC00000"/>
      </font>
    </dxf>
    <dxf>
      <font>
        <color rgb="FF0070C0"/>
      </font>
    </dxf>
    <dxf>
      <font>
        <color rgb="FFC00000"/>
      </font>
    </dxf>
    <dxf>
      <font>
        <color theme="0"/>
      </font>
    </dxf>
    <dxf>
      <font>
        <color theme="0"/>
      </font>
    </dxf>
    <dxf>
      <font>
        <color theme="0"/>
      </font>
    </dxf>
    <dxf>
      <font>
        <color auto="1"/>
      </font>
    </dxf>
    <dxf>
      <font>
        <color theme="0" tint="-0.24994659260841701"/>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2"/>
      <tableStyleElement type="headerRow" dxfId="61"/>
      <tableStyleElement type="firstRowStripe" dxfId="60"/>
    </tableStyle>
    <tableStyle name="休暇項目チェックリスト" pivot="0" table="0" count="10" xr9:uid="{44B1DB03-5FA2-4BD1-A7F4-E0914056B0E4}">
      <tableStyleElement type="wholeTable" dxfId="59"/>
      <tableStyleElement type="headerRow" dxfId="58"/>
    </tableStyle>
  </tableStyles>
  <colors>
    <mruColors>
      <color rgb="FFF5F5F5"/>
      <color rgb="FF3B6689"/>
      <color rgb="FFD1A785"/>
      <color rgb="FF42121D"/>
      <color rgb="FF663300"/>
      <color rgb="FFBE8351"/>
      <color rgb="FFBDB255"/>
      <color rgb="FFFAF7F4"/>
      <color rgb="FFC0504D"/>
      <color rgb="FF9BBB59"/>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AD$5"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fmlaLink="$AD$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AD$9"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firstButton="1" fmlaLink="$AD$8" lockText="1" noThreeD="1"/>
</file>

<file path=xl/ctrlProps/ctrlProp12.xml><?xml version="1.0" encoding="utf-8"?>
<formControlPr xmlns="http://schemas.microsoft.com/office/spreadsheetml/2009/9/main" objectType="Radio" firstButton="1" fmlaLink="$Z$8"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AD$10"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D$11"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AD$12"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AD$3"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firstButton="1"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Y$7"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Y$8"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firstButton="1" fmlaLink="$Y$4"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Y$5"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Z$10"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firstButton="1" fmlaLink="$Y$6"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Z$9"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Z$12"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fmlaLink="$Z$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firstButton="1" fmlaLink="$Z$3"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checked="Checked" firstButton="1" fmlaLink="$Z$11"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AC$19"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AC$21" lockText="1" noThreeD="1"/>
</file>

<file path=xl/ctrlProps/ctrlProp62.xml><?xml version="1.0" encoding="utf-8"?>
<formControlPr xmlns="http://schemas.microsoft.com/office/spreadsheetml/2009/9/main" objectType="Radio" firstButton="1" lockText="1" noThreeD="1"/>
</file>

<file path=xl/ctrlProps/ctrlProp63.xml><?xml version="1.0" encoding="utf-8"?>
<formControlPr xmlns="http://schemas.microsoft.com/office/spreadsheetml/2009/9/main" objectType="Radio" firstButton="1" fmlaLink="$AC$20"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checked="Checked" firstButton="1" fmlaLink="$Z$4"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checked="Checked" firstButton="1" fmlaLink="$Z$5"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checked="Checked" firstButton="1" fmlaLink="$Z$6"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firstButton="1" fmlaLink="$Z$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AC$1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AD$4"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AD$6"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hyperlink" Target="#&#21442;&#32771;!B70"/><Relationship Id="rId26" Type="http://schemas.openxmlformats.org/officeDocument/2006/relationships/hyperlink" Target="#&#21442;&#32771;!B93"/><Relationship Id="rId3" Type="http://schemas.openxmlformats.org/officeDocument/2006/relationships/image" Target="../media/image2.jpeg"/><Relationship Id="rId21" Type="http://schemas.openxmlformats.org/officeDocument/2006/relationships/image" Target="../media/image18.jpeg"/><Relationship Id="rId34" Type="http://schemas.openxmlformats.org/officeDocument/2006/relationships/image" Target="../media/image26.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hyperlink" Target="#&#21442;&#32771;!B145"/><Relationship Id="rId33" Type="http://schemas.openxmlformats.org/officeDocument/2006/relationships/image" Target="../media/image25.png"/><Relationship Id="rId2" Type="http://schemas.openxmlformats.org/officeDocument/2006/relationships/image" Target="../media/image1.jpeg"/><Relationship Id="rId16" Type="http://schemas.openxmlformats.org/officeDocument/2006/relationships/image" Target="../media/image15.jpeg"/><Relationship Id="rId20" Type="http://schemas.openxmlformats.org/officeDocument/2006/relationships/image" Target="../media/image17.jpeg"/><Relationship Id="rId29" Type="http://schemas.openxmlformats.org/officeDocument/2006/relationships/image" Target="../media/image21.png"/><Relationship Id="rId1" Type="http://schemas.openxmlformats.org/officeDocument/2006/relationships/hyperlink" Target="#&#21442;&#32771;!B117"/><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hyperlink" Target="#&#21442;&#32771;!B17"/><Relationship Id="rId32" Type="http://schemas.openxmlformats.org/officeDocument/2006/relationships/image" Target="../media/image24.png"/><Relationship Id="rId5" Type="http://schemas.openxmlformats.org/officeDocument/2006/relationships/image" Target="../media/image4.jpeg"/><Relationship Id="rId15" Type="http://schemas.openxmlformats.org/officeDocument/2006/relationships/image" Target="../media/image14.jpeg"/><Relationship Id="rId23" Type="http://schemas.openxmlformats.org/officeDocument/2006/relationships/hyperlink" Target="#&#21442;&#32771;!B48"/><Relationship Id="rId28" Type="http://schemas.openxmlformats.org/officeDocument/2006/relationships/image" Target="../media/image20.png"/><Relationship Id="rId10" Type="http://schemas.openxmlformats.org/officeDocument/2006/relationships/image" Target="../media/image9.jpeg"/><Relationship Id="rId19" Type="http://schemas.openxmlformats.org/officeDocument/2006/relationships/hyperlink" Target="#&#21442;&#32771;!B6"/><Relationship Id="rId31" Type="http://schemas.openxmlformats.org/officeDocument/2006/relationships/image" Target="../media/image23.pn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hyperlink" Target="#&#21442;&#32771;!B31"/><Relationship Id="rId27" Type="http://schemas.openxmlformats.org/officeDocument/2006/relationships/image" Target="../media/image19.png"/><Relationship Id="rId30" Type="http://schemas.openxmlformats.org/officeDocument/2006/relationships/image" Target="../media/image22.png"/><Relationship Id="rId8"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93"/><Relationship Id="rId13" Type="http://schemas.openxmlformats.org/officeDocument/2006/relationships/hyperlink" Target="#&#21442;&#32771;!B31"/><Relationship Id="rId3" Type="http://schemas.openxmlformats.org/officeDocument/2006/relationships/image" Target="../media/image29.jpeg"/><Relationship Id="rId7" Type="http://schemas.openxmlformats.org/officeDocument/2006/relationships/image" Target="../media/image26.png"/><Relationship Id="rId12" Type="http://schemas.openxmlformats.org/officeDocument/2006/relationships/hyperlink" Target="#&#21442;&#32771;!B70"/><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25.png"/><Relationship Id="rId11" Type="http://schemas.openxmlformats.org/officeDocument/2006/relationships/hyperlink" Target="#&#21442;&#32771;!B48"/><Relationship Id="rId5" Type="http://schemas.openxmlformats.org/officeDocument/2006/relationships/image" Target="../media/image31.jpg"/><Relationship Id="rId15" Type="http://schemas.openxmlformats.org/officeDocument/2006/relationships/hyperlink" Target="#&#21442;&#32771;!B145"/><Relationship Id="rId10" Type="http://schemas.openxmlformats.org/officeDocument/2006/relationships/hyperlink" Target="#&#21442;&#32771;!B6"/><Relationship Id="rId4" Type="http://schemas.openxmlformats.org/officeDocument/2006/relationships/image" Target="../media/image30.jpeg"/><Relationship Id="rId9" Type="http://schemas.openxmlformats.org/officeDocument/2006/relationships/hyperlink" Target="#&#21442;&#32771;!B117"/><Relationship Id="rId14" Type="http://schemas.openxmlformats.org/officeDocument/2006/relationships/hyperlink" Target="#&#21442;&#32771;!B17"/></Relationships>
</file>

<file path=xl/drawings/_rels/drawing4.xml.rels><?xml version="1.0" encoding="UTF-8" standalone="yes"?>
<Relationships xmlns="http://schemas.openxmlformats.org/package/2006/relationships"><Relationship Id="rId13" Type="http://schemas.openxmlformats.org/officeDocument/2006/relationships/image" Target="../media/image44.jpeg"/><Relationship Id="rId18" Type="http://schemas.openxmlformats.org/officeDocument/2006/relationships/image" Target="../media/image49.jpg"/><Relationship Id="rId26" Type="http://schemas.openxmlformats.org/officeDocument/2006/relationships/image" Target="../media/image57.jpeg"/><Relationship Id="rId39" Type="http://schemas.openxmlformats.org/officeDocument/2006/relationships/image" Target="../media/image70.png"/><Relationship Id="rId21" Type="http://schemas.openxmlformats.org/officeDocument/2006/relationships/image" Target="../media/image52.jpeg"/><Relationship Id="rId34" Type="http://schemas.openxmlformats.org/officeDocument/2006/relationships/image" Target="../media/image65.png"/><Relationship Id="rId42" Type="http://schemas.microsoft.com/office/2007/relationships/hdphoto" Target="../media/hdphoto1.wdp"/><Relationship Id="rId47" Type="http://schemas.openxmlformats.org/officeDocument/2006/relationships/image" Target="../media/image76.png"/><Relationship Id="rId50" Type="http://schemas.openxmlformats.org/officeDocument/2006/relationships/image" Target="../media/image78.jpeg"/><Relationship Id="rId55" Type="http://schemas.openxmlformats.org/officeDocument/2006/relationships/image" Target="../media/image83.jpeg"/><Relationship Id="rId7" Type="http://schemas.openxmlformats.org/officeDocument/2006/relationships/image" Target="../media/image38.jpeg"/><Relationship Id="rId2" Type="http://schemas.openxmlformats.org/officeDocument/2006/relationships/image" Target="../media/image33.jpeg"/><Relationship Id="rId16" Type="http://schemas.openxmlformats.org/officeDocument/2006/relationships/image" Target="../media/image47.jpeg"/><Relationship Id="rId29" Type="http://schemas.openxmlformats.org/officeDocument/2006/relationships/image" Target="../media/image60.jpeg"/><Relationship Id="rId11" Type="http://schemas.openxmlformats.org/officeDocument/2006/relationships/image" Target="../media/image42.jpeg"/><Relationship Id="rId24" Type="http://schemas.openxmlformats.org/officeDocument/2006/relationships/image" Target="../media/image55.jpe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png"/><Relationship Id="rId45" Type="http://schemas.openxmlformats.org/officeDocument/2006/relationships/image" Target="../media/image75.png"/><Relationship Id="rId53" Type="http://schemas.openxmlformats.org/officeDocument/2006/relationships/image" Target="../media/image81.jpeg"/><Relationship Id="rId58" Type="http://schemas.openxmlformats.org/officeDocument/2006/relationships/hyperlink" Target="#&#21442;&#32771;!B17"/><Relationship Id="rId5" Type="http://schemas.openxmlformats.org/officeDocument/2006/relationships/image" Target="../media/image36.jpeg"/><Relationship Id="rId19"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png"/><Relationship Id="rId43" Type="http://schemas.openxmlformats.org/officeDocument/2006/relationships/image" Target="../media/image73.png"/><Relationship Id="rId48" Type="http://schemas.microsoft.com/office/2007/relationships/hdphoto" Target="../media/hdphoto3.wdp"/><Relationship Id="rId56" Type="http://schemas.openxmlformats.org/officeDocument/2006/relationships/hyperlink" Target="#&#21442;&#32771;!B31"/><Relationship Id="rId8" Type="http://schemas.openxmlformats.org/officeDocument/2006/relationships/image" Target="../media/image39.jpeg"/><Relationship Id="rId51" Type="http://schemas.openxmlformats.org/officeDocument/2006/relationships/image" Target="../media/image79.jpeg"/><Relationship Id="rId3" Type="http://schemas.openxmlformats.org/officeDocument/2006/relationships/image" Target="../media/image34.jpeg"/><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jpeg"/><Relationship Id="rId33" Type="http://schemas.openxmlformats.org/officeDocument/2006/relationships/image" Target="../media/image64.png"/><Relationship Id="rId38" Type="http://schemas.openxmlformats.org/officeDocument/2006/relationships/image" Target="../media/image69.png"/><Relationship Id="rId46" Type="http://schemas.microsoft.com/office/2007/relationships/hdphoto" Target="../media/hdphoto2.wdp"/><Relationship Id="rId20" Type="http://schemas.openxmlformats.org/officeDocument/2006/relationships/image" Target="../media/image51.jpeg"/><Relationship Id="rId41" Type="http://schemas.openxmlformats.org/officeDocument/2006/relationships/image" Target="../media/image72.png"/><Relationship Id="rId54" Type="http://schemas.openxmlformats.org/officeDocument/2006/relationships/image" Target="../media/image82.jpeg"/><Relationship Id="rId1" Type="http://schemas.openxmlformats.org/officeDocument/2006/relationships/image" Target="../media/image32.jpeg"/><Relationship Id="rId6" Type="http://schemas.openxmlformats.org/officeDocument/2006/relationships/image" Target="../media/image37.jpeg"/><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png"/><Relationship Id="rId49" Type="http://schemas.openxmlformats.org/officeDocument/2006/relationships/image" Target="../media/image77.jpeg"/><Relationship Id="rId57" Type="http://schemas.openxmlformats.org/officeDocument/2006/relationships/hyperlink" Target="#&#21442;&#32771;!B117"/><Relationship Id="rId10" Type="http://schemas.openxmlformats.org/officeDocument/2006/relationships/image" Target="../media/image41.jpeg"/><Relationship Id="rId31" Type="http://schemas.openxmlformats.org/officeDocument/2006/relationships/image" Target="../media/image62.png"/><Relationship Id="rId44" Type="http://schemas.openxmlformats.org/officeDocument/2006/relationships/image" Target="../media/image74.png"/><Relationship Id="rId52" Type="http://schemas.openxmlformats.org/officeDocument/2006/relationships/image" Target="../media/image8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1.jpeg"/><Relationship Id="rId13" Type="http://schemas.openxmlformats.org/officeDocument/2006/relationships/diagramLayout" Target="../diagrams/layout1.xml"/><Relationship Id="rId18" Type="http://schemas.openxmlformats.org/officeDocument/2006/relationships/image" Target="../media/image96.png"/><Relationship Id="rId3" Type="http://schemas.openxmlformats.org/officeDocument/2006/relationships/image" Target="../media/image86.png"/><Relationship Id="rId7" Type="http://schemas.openxmlformats.org/officeDocument/2006/relationships/image" Target="../media/image90.jpg"/><Relationship Id="rId12" Type="http://schemas.openxmlformats.org/officeDocument/2006/relationships/diagramData" Target="../diagrams/data1.xml"/><Relationship Id="rId17" Type="http://schemas.openxmlformats.org/officeDocument/2006/relationships/image" Target="../media/image95.emf"/><Relationship Id="rId2" Type="http://schemas.openxmlformats.org/officeDocument/2006/relationships/image" Target="../media/image85.png"/><Relationship Id="rId16" Type="http://schemas.microsoft.com/office/2007/relationships/diagramDrawing" Target="../diagrams/drawing1.xml"/><Relationship Id="rId20" Type="http://schemas.openxmlformats.org/officeDocument/2006/relationships/image" Target="../media/image98.jpeg"/><Relationship Id="rId1" Type="http://schemas.openxmlformats.org/officeDocument/2006/relationships/image" Target="../media/image84.png"/><Relationship Id="rId6" Type="http://schemas.openxmlformats.org/officeDocument/2006/relationships/image" Target="../media/image89.png"/><Relationship Id="rId11" Type="http://schemas.openxmlformats.org/officeDocument/2006/relationships/image" Target="../media/image94.png"/><Relationship Id="rId5" Type="http://schemas.openxmlformats.org/officeDocument/2006/relationships/image" Target="../media/image88.png"/><Relationship Id="rId15" Type="http://schemas.openxmlformats.org/officeDocument/2006/relationships/diagramColors" Target="../diagrams/colors1.xml"/><Relationship Id="rId10" Type="http://schemas.openxmlformats.org/officeDocument/2006/relationships/image" Target="../media/image93.jpeg"/><Relationship Id="rId19" Type="http://schemas.openxmlformats.org/officeDocument/2006/relationships/image" Target="../media/image97.jpeg"/><Relationship Id="rId4" Type="http://schemas.openxmlformats.org/officeDocument/2006/relationships/image" Target="../media/image87.jpg"/><Relationship Id="rId9" Type="http://schemas.openxmlformats.org/officeDocument/2006/relationships/image" Target="../media/image92.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285748</xdr:colOff>
      <xdr:row>15</xdr:row>
      <xdr:rowOff>219076</xdr:rowOff>
    </xdr:from>
    <xdr:to>
      <xdr:col>11</xdr:col>
      <xdr:colOff>9524</xdr:colOff>
      <xdr:row>16</xdr:row>
      <xdr:rowOff>228601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F0D199B-9593-44AA-AA46-0AAF3D90522B}"/>
            </a:ext>
          </a:extLst>
        </xdr:cNvPr>
        <xdr:cNvSpPr/>
      </xdr:nvSpPr>
      <xdr:spPr>
        <a:xfrm>
          <a:off x="9648823" y="4467226"/>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171450</xdr:colOff>
      <xdr:row>47</xdr:row>
      <xdr:rowOff>235725</xdr:rowOff>
    </xdr:from>
    <xdr:to>
      <xdr:col>5</xdr:col>
      <xdr:colOff>97650</xdr:colOff>
      <xdr:row>51</xdr:row>
      <xdr:rowOff>66675</xdr:rowOff>
    </xdr:to>
    <xdr:pic>
      <xdr:nvPicPr>
        <xdr:cNvPr id="16" name="図 15">
          <a:extLst>
            <a:ext uri="{FF2B5EF4-FFF2-40B4-BE49-F238E27FC236}">
              <a16:creationId xmlns:a16="http://schemas.microsoft.com/office/drawing/2014/main" id="{9D651F2A-E68C-4F11-B0B6-4E1ECEA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0" y="13284975"/>
          <a:ext cx="897750" cy="897750"/>
        </a:xfrm>
        <a:prstGeom prst="rect">
          <a:avLst/>
        </a:prstGeom>
      </xdr:spPr>
    </xdr:pic>
    <xdr:clientData/>
  </xdr:twoCellAnchor>
  <xdr:twoCellAnchor>
    <xdr:from>
      <xdr:col>3</xdr:col>
      <xdr:colOff>85725</xdr:colOff>
      <xdr:row>51</xdr:row>
      <xdr:rowOff>66676</xdr:rowOff>
    </xdr:from>
    <xdr:to>
      <xdr:col>5</xdr:col>
      <xdr:colOff>91943</xdr:colOff>
      <xdr:row>52</xdr:row>
      <xdr:rowOff>66676</xdr:rowOff>
    </xdr:to>
    <xdr:sp macro="" textlink="">
      <xdr:nvSpPr>
        <xdr:cNvPr id="17" name="テキスト ボックス 16">
          <a:extLst>
            <a:ext uri="{FF2B5EF4-FFF2-40B4-BE49-F238E27FC236}">
              <a16:creationId xmlns:a16="http://schemas.microsoft.com/office/drawing/2014/main" id="{8A39831C-479E-487E-A72D-51AD85C3144A}"/>
            </a:ext>
          </a:extLst>
        </xdr:cNvPr>
        <xdr:cNvSpPr txBox="1"/>
      </xdr:nvSpPr>
      <xdr:spPr>
        <a:xfrm>
          <a:off x="2619375" y="14182726"/>
          <a:ext cx="97776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5</xdr:col>
      <xdr:colOff>247650</xdr:colOff>
      <xdr:row>47</xdr:row>
      <xdr:rowOff>235725</xdr:rowOff>
    </xdr:from>
    <xdr:to>
      <xdr:col>7</xdr:col>
      <xdr:colOff>173850</xdr:colOff>
      <xdr:row>51</xdr:row>
      <xdr:rowOff>66675</xdr:rowOff>
    </xdr:to>
    <xdr:pic>
      <xdr:nvPicPr>
        <xdr:cNvPr id="18" name="図 17">
          <a:extLst>
            <a:ext uri="{FF2B5EF4-FFF2-40B4-BE49-F238E27FC236}">
              <a16:creationId xmlns:a16="http://schemas.microsoft.com/office/drawing/2014/main" id="{0B9C8BA5-FBE0-48E0-8C9B-A3079D896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13284975"/>
          <a:ext cx="897750" cy="897750"/>
        </a:xfrm>
        <a:prstGeom prst="rect">
          <a:avLst/>
        </a:prstGeom>
      </xdr:spPr>
    </xdr:pic>
    <xdr:clientData/>
  </xdr:twoCellAnchor>
  <xdr:twoCellAnchor>
    <xdr:from>
      <xdr:col>7</xdr:col>
      <xdr:colOff>357694</xdr:colOff>
      <xdr:row>47</xdr:row>
      <xdr:rowOff>235725</xdr:rowOff>
    </xdr:from>
    <xdr:to>
      <xdr:col>9</xdr:col>
      <xdr:colOff>141019</xdr:colOff>
      <xdr:row>51</xdr:row>
      <xdr:rowOff>66675</xdr:rowOff>
    </xdr:to>
    <xdr:pic>
      <xdr:nvPicPr>
        <xdr:cNvPr id="19" name="図 18">
          <a:extLst>
            <a:ext uri="{FF2B5EF4-FFF2-40B4-BE49-F238E27FC236}">
              <a16:creationId xmlns:a16="http://schemas.microsoft.com/office/drawing/2014/main" id="{DBD8853C-64F3-4C40-99A9-16C6A72E1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4444" y="13284975"/>
          <a:ext cx="897750" cy="897750"/>
        </a:xfrm>
        <a:prstGeom prst="rect">
          <a:avLst/>
        </a:prstGeom>
      </xdr:spPr>
    </xdr:pic>
    <xdr:clientData/>
  </xdr:twoCellAnchor>
  <xdr:twoCellAnchor>
    <xdr:from>
      <xdr:col>3</xdr:col>
      <xdr:colOff>157669</xdr:colOff>
      <xdr:row>58</xdr:row>
      <xdr:rowOff>264300</xdr:rowOff>
    </xdr:from>
    <xdr:to>
      <xdr:col>5</xdr:col>
      <xdr:colOff>83869</xdr:colOff>
      <xdr:row>62</xdr:row>
      <xdr:rowOff>85725</xdr:rowOff>
    </xdr:to>
    <xdr:pic>
      <xdr:nvPicPr>
        <xdr:cNvPr id="20" name="図 19">
          <a:extLst>
            <a:ext uri="{FF2B5EF4-FFF2-40B4-BE49-F238E27FC236}">
              <a16:creationId xmlns:a16="http://schemas.microsoft.com/office/drawing/2014/main" id="{3C3D102D-1E8C-4027-8E77-68F78B461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91319" y="16247250"/>
          <a:ext cx="897750" cy="888225"/>
        </a:xfrm>
        <a:prstGeom prst="rect">
          <a:avLst/>
        </a:prstGeom>
      </xdr:spPr>
    </xdr:pic>
    <xdr:clientData/>
  </xdr:twoCellAnchor>
  <xdr:twoCellAnchor>
    <xdr:from>
      <xdr:col>3</xdr:col>
      <xdr:colOff>161925</xdr:colOff>
      <xdr:row>53</xdr:row>
      <xdr:rowOff>219837</xdr:rowOff>
    </xdr:from>
    <xdr:to>
      <xdr:col>5</xdr:col>
      <xdr:colOff>125231</xdr:colOff>
      <xdr:row>57</xdr:row>
      <xdr:rowOff>50787</xdr:rowOff>
    </xdr:to>
    <xdr:pic>
      <xdr:nvPicPr>
        <xdr:cNvPr id="21" name="図 20">
          <a:extLst>
            <a:ext uri="{FF2B5EF4-FFF2-40B4-BE49-F238E27FC236}">
              <a16:creationId xmlns:a16="http://schemas.microsoft.com/office/drawing/2014/main" id="{5E6A1922-D3D9-4113-9C1B-FAD956BF38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5575" y="14602587"/>
          <a:ext cx="934856" cy="897750"/>
        </a:xfrm>
        <a:prstGeom prst="rect">
          <a:avLst/>
        </a:prstGeom>
      </xdr:spPr>
    </xdr:pic>
    <xdr:clientData/>
  </xdr:twoCellAnchor>
  <xdr:twoCellAnchor>
    <xdr:from>
      <xdr:col>5</xdr:col>
      <xdr:colOff>238125</xdr:colOff>
      <xdr:row>53</xdr:row>
      <xdr:rowOff>219837</xdr:rowOff>
    </xdr:from>
    <xdr:to>
      <xdr:col>7</xdr:col>
      <xdr:colOff>201431</xdr:colOff>
      <xdr:row>57</xdr:row>
      <xdr:rowOff>50787</xdr:rowOff>
    </xdr:to>
    <xdr:pic>
      <xdr:nvPicPr>
        <xdr:cNvPr id="22" name="図 21">
          <a:extLst>
            <a:ext uri="{FF2B5EF4-FFF2-40B4-BE49-F238E27FC236}">
              <a16:creationId xmlns:a16="http://schemas.microsoft.com/office/drawing/2014/main" id="{D6580668-56AE-456D-8F51-2241F1D93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3325" y="14602587"/>
          <a:ext cx="934856" cy="897750"/>
        </a:xfrm>
        <a:prstGeom prst="rect">
          <a:avLst/>
        </a:prstGeom>
      </xdr:spPr>
    </xdr:pic>
    <xdr:clientData/>
  </xdr:twoCellAnchor>
  <xdr:twoCellAnchor>
    <xdr:from>
      <xdr:col>7</xdr:col>
      <xdr:colOff>348169</xdr:colOff>
      <xdr:row>53</xdr:row>
      <xdr:rowOff>219837</xdr:rowOff>
    </xdr:from>
    <xdr:to>
      <xdr:col>9</xdr:col>
      <xdr:colOff>168600</xdr:colOff>
      <xdr:row>57</xdr:row>
      <xdr:rowOff>50787</xdr:rowOff>
    </xdr:to>
    <xdr:pic>
      <xdr:nvPicPr>
        <xdr:cNvPr id="23" name="図 22">
          <a:extLst>
            <a:ext uri="{FF2B5EF4-FFF2-40B4-BE49-F238E27FC236}">
              <a16:creationId xmlns:a16="http://schemas.microsoft.com/office/drawing/2014/main" id="{9C12555B-86A1-4DBF-BFE9-2C39F71D14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4919" y="14602587"/>
          <a:ext cx="934856" cy="897750"/>
        </a:xfrm>
        <a:prstGeom prst="rect">
          <a:avLst/>
        </a:prstGeom>
      </xdr:spPr>
    </xdr:pic>
    <xdr:clientData/>
  </xdr:twoCellAnchor>
  <xdr:twoCellAnchor>
    <xdr:from>
      <xdr:col>9</xdr:col>
      <xdr:colOff>314323</xdr:colOff>
      <xdr:row>53</xdr:row>
      <xdr:rowOff>219837</xdr:rowOff>
    </xdr:from>
    <xdr:to>
      <xdr:col>11</xdr:col>
      <xdr:colOff>287154</xdr:colOff>
      <xdr:row>57</xdr:row>
      <xdr:rowOff>50787</xdr:rowOff>
    </xdr:to>
    <xdr:pic>
      <xdr:nvPicPr>
        <xdr:cNvPr id="24" name="図 23">
          <a:extLst>
            <a:ext uri="{FF2B5EF4-FFF2-40B4-BE49-F238E27FC236}">
              <a16:creationId xmlns:a16="http://schemas.microsoft.com/office/drawing/2014/main" id="{04154BAD-B32E-476A-80C2-66B136958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498" y="14602587"/>
          <a:ext cx="934856" cy="897750"/>
        </a:xfrm>
        <a:prstGeom prst="rect">
          <a:avLst/>
        </a:prstGeom>
      </xdr:spPr>
    </xdr:pic>
    <xdr:clientData/>
  </xdr:twoCellAnchor>
  <xdr:twoCellAnchor>
    <xdr:from>
      <xdr:col>11</xdr:col>
      <xdr:colOff>409575</xdr:colOff>
      <xdr:row>53</xdr:row>
      <xdr:rowOff>219837</xdr:rowOff>
    </xdr:from>
    <xdr:to>
      <xdr:col>13</xdr:col>
      <xdr:colOff>372881</xdr:colOff>
      <xdr:row>57</xdr:row>
      <xdr:rowOff>50787</xdr:rowOff>
    </xdr:to>
    <xdr:pic>
      <xdr:nvPicPr>
        <xdr:cNvPr id="25" name="図 24">
          <a:extLst>
            <a:ext uri="{FF2B5EF4-FFF2-40B4-BE49-F238E27FC236}">
              <a16:creationId xmlns:a16="http://schemas.microsoft.com/office/drawing/2014/main" id="{978613D3-927D-4C1D-A382-C4B8456E12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62775" y="14602587"/>
          <a:ext cx="934856" cy="897750"/>
        </a:xfrm>
        <a:prstGeom prst="rect">
          <a:avLst/>
        </a:prstGeom>
      </xdr:spPr>
    </xdr:pic>
    <xdr:clientData/>
  </xdr:twoCellAnchor>
  <xdr:twoCellAnchor>
    <xdr:from>
      <xdr:col>7</xdr:col>
      <xdr:colOff>351057</xdr:colOff>
      <xdr:row>58</xdr:row>
      <xdr:rowOff>264300</xdr:rowOff>
    </xdr:from>
    <xdr:to>
      <xdr:col>9</xdr:col>
      <xdr:colOff>134382</xdr:colOff>
      <xdr:row>62</xdr:row>
      <xdr:rowOff>85725</xdr:rowOff>
    </xdr:to>
    <xdr:pic>
      <xdr:nvPicPr>
        <xdr:cNvPr id="26" name="図 25">
          <a:extLst>
            <a:ext uri="{FF2B5EF4-FFF2-40B4-BE49-F238E27FC236}">
              <a16:creationId xmlns:a16="http://schemas.microsoft.com/office/drawing/2014/main" id="{F1A3A622-B0C2-4313-BA8C-8B2FAE24F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27807" y="16247250"/>
          <a:ext cx="897750" cy="888225"/>
        </a:xfrm>
        <a:prstGeom prst="rect">
          <a:avLst/>
        </a:prstGeom>
      </xdr:spPr>
    </xdr:pic>
    <xdr:clientData/>
  </xdr:twoCellAnchor>
  <xdr:twoCellAnchor>
    <xdr:from>
      <xdr:col>5</xdr:col>
      <xdr:colOff>233869</xdr:colOff>
      <xdr:row>58</xdr:row>
      <xdr:rowOff>264300</xdr:rowOff>
    </xdr:from>
    <xdr:to>
      <xdr:col>7</xdr:col>
      <xdr:colOff>160069</xdr:colOff>
      <xdr:row>62</xdr:row>
      <xdr:rowOff>85725</xdr:rowOff>
    </xdr:to>
    <xdr:pic>
      <xdr:nvPicPr>
        <xdr:cNvPr id="27" name="図 26">
          <a:extLst>
            <a:ext uri="{FF2B5EF4-FFF2-40B4-BE49-F238E27FC236}">
              <a16:creationId xmlns:a16="http://schemas.microsoft.com/office/drawing/2014/main" id="{B98EA153-75BF-49F0-88A4-A5B82BCD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9069" y="16247250"/>
          <a:ext cx="897750" cy="888225"/>
        </a:xfrm>
        <a:prstGeom prst="rect">
          <a:avLst/>
        </a:prstGeom>
      </xdr:spPr>
    </xdr:pic>
    <xdr:clientData/>
  </xdr:twoCellAnchor>
  <xdr:twoCellAnchor>
    <xdr:from>
      <xdr:col>11</xdr:col>
      <xdr:colOff>395794</xdr:colOff>
      <xdr:row>59</xdr:row>
      <xdr:rowOff>0</xdr:rowOff>
    </xdr:from>
    <xdr:to>
      <xdr:col>13</xdr:col>
      <xdr:colOff>359100</xdr:colOff>
      <xdr:row>62</xdr:row>
      <xdr:rowOff>97650</xdr:rowOff>
    </xdr:to>
    <xdr:pic>
      <xdr:nvPicPr>
        <xdr:cNvPr id="28" name="図 27">
          <a:extLst>
            <a:ext uri="{FF2B5EF4-FFF2-40B4-BE49-F238E27FC236}">
              <a16:creationId xmlns:a16="http://schemas.microsoft.com/office/drawing/2014/main" id="{D16655AB-DC56-408C-9215-FA8750D01D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8994" y="16249650"/>
          <a:ext cx="934856" cy="897750"/>
        </a:xfrm>
        <a:prstGeom prst="rect">
          <a:avLst/>
        </a:prstGeom>
      </xdr:spPr>
    </xdr:pic>
    <xdr:clientData/>
  </xdr:twoCellAnchor>
  <xdr:twoCellAnchor>
    <xdr:from>
      <xdr:col>11</xdr:col>
      <xdr:colOff>419100</xdr:colOff>
      <xdr:row>47</xdr:row>
      <xdr:rowOff>235725</xdr:rowOff>
    </xdr:from>
    <xdr:to>
      <xdr:col>13</xdr:col>
      <xdr:colOff>345300</xdr:colOff>
      <xdr:row>51</xdr:row>
      <xdr:rowOff>66675</xdr:rowOff>
    </xdr:to>
    <xdr:pic>
      <xdr:nvPicPr>
        <xdr:cNvPr id="29" name="図 28">
          <a:extLst>
            <a:ext uri="{FF2B5EF4-FFF2-40B4-BE49-F238E27FC236}">
              <a16:creationId xmlns:a16="http://schemas.microsoft.com/office/drawing/2014/main" id="{E3BE3A1D-361A-47A0-9A3C-3CD3ECF222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72300" y="13284975"/>
          <a:ext cx="897750" cy="897750"/>
        </a:xfrm>
        <a:prstGeom prst="rect">
          <a:avLst/>
        </a:prstGeom>
      </xdr:spPr>
    </xdr:pic>
    <xdr:clientData/>
  </xdr:twoCellAnchor>
  <xdr:twoCellAnchor>
    <xdr:from>
      <xdr:col>9</xdr:col>
      <xdr:colOff>323848</xdr:colOff>
      <xdr:row>47</xdr:row>
      <xdr:rowOff>235725</xdr:rowOff>
    </xdr:from>
    <xdr:to>
      <xdr:col>11</xdr:col>
      <xdr:colOff>259573</xdr:colOff>
      <xdr:row>51</xdr:row>
      <xdr:rowOff>66675</xdr:rowOff>
    </xdr:to>
    <xdr:pic>
      <xdr:nvPicPr>
        <xdr:cNvPr id="30" name="図 29">
          <a:extLst>
            <a:ext uri="{FF2B5EF4-FFF2-40B4-BE49-F238E27FC236}">
              <a16:creationId xmlns:a16="http://schemas.microsoft.com/office/drawing/2014/main" id="{55AB7AB7-C017-4C42-B752-E8DBAE5A63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15023" y="13284975"/>
          <a:ext cx="897750" cy="897750"/>
        </a:xfrm>
        <a:prstGeom prst="rect">
          <a:avLst/>
        </a:prstGeom>
      </xdr:spPr>
    </xdr:pic>
    <xdr:clientData/>
  </xdr:twoCellAnchor>
  <xdr:twoCellAnchor>
    <xdr:from>
      <xdr:col>9</xdr:col>
      <xdr:colOff>300544</xdr:colOff>
      <xdr:row>59</xdr:row>
      <xdr:rowOff>0</xdr:rowOff>
    </xdr:from>
    <xdr:to>
      <xdr:col>11</xdr:col>
      <xdr:colOff>273375</xdr:colOff>
      <xdr:row>62</xdr:row>
      <xdr:rowOff>97650</xdr:rowOff>
    </xdr:to>
    <xdr:pic>
      <xdr:nvPicPr>
        <xdr:cNvPr id="31" name="図 30">
          <a:extLst>
            <a:ext uri="{FF2B5EF4-FFF2-40B4-BE49-F238E27FC236}">
              <a16:creationId xmlns:a16="http://schemas.microsoft.com/office/drawing/2014/main" id="{48CBB3C1-BF0D-478A-A248-EF8822722A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91719" y="16249650"/>
          <a:ext cx="934856" cy="897750"/>
        </a:xfrm>
        <a:prstGeom prst="rect">
          <a:avLst/>
        </a:prstGeom>
      </xdr:spPr>
    </xdr:pic>
    <xdr:clientData/>
  </xdr:twoCellAnchor>
  <xdr:twoCellAnchor>
    <xdr:from>
      <xdr:col>14</xdr:col>
      <xdr:colOff>36732</xdr:colOff>
      <xdr:row>47</xdr:row>
      <xdr:rowOff>235725</xdr:rowOff>
    </xdr:from>
    <xdr:to>
      <xdr:col>15</xdr:col>
      <xdr:colOff>444942</xdr:colOff>
      <xdr:row>51</xdr:row>
      <xdr:rowOff>66675</xdr:rowOff>
    </xdr:to>
    <xdr:pic>
      <xdr:nvPicPr>
        <xdr:cNvPr id="32" name="図 31">
          <a:extLst>
            <a:ext uri="{FF2B5EF4-FFF2-40B4-BE49-F238E27FC236}">
              <a16:creationId xmlns:a16="http://schemas.microsoft.com/office/drawing/2014/main" id="{587EA060-9FBC-4E4C-9976-12254CEB8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47257" y="13284975"/>
          <a:ext cx="893985" cy="897750"/>
        </a:xfrm>
        <a:prstGeom prst="rect">
          <a:avLst/>
        </a:prstGeom>
      </xdr:spPr>
    </xdr:pic>
    <xdr:clientData/>
  </xdr:twoCellAnchor>
  <xdr:twoCellAnchor>
    <xdr:from>
      <xdr:col>9</xdr:col>
      <xdr:colOff>238123</xdr:colOff>
      <xdr:row>51</xdr:row>
      <xdr:rowOff>66675</xdr:rowOff>
    </xdr:from>
    <xdr:to>
      <xdr:col>11</xdr:col>
      <xdr:colOff>253866</xdr:colOff>
      <xdr:row>52</xdr:row>
      <xdr:rowOff>95250</xdr:rowOff>
    </xdr:to>
    <xdr:sp macro="" textlink="">
      <xdr:nvSpPr>
        <xdr:cNvPr id="33" name="テキスト ボックス 32">
          <a:extLst>
            <a:ext uri="{FF2B5EF4-FFF2-40B4-BE49-F238E27FC236}">
              <a16:creationId xmlns:a16="http://schemas.microsoft.com/office/drawing/2014/main" id="{16C1F114-3967-4EE7-92DA-7F21990BAE5C}"/>
            </a:ext>
          </a:extLst>
        </xdr:cNvPr>
        <xdr:cNvSpPr txBox="1"/>
      </xdr:nvSpPr>
      <xdr:spPr>
        <a:xfrm>
          <a:off x="5829298" y="14182725"/>
          <a:ext cx="977768"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13</xdr:col>
      <xdr:colOff>408207</xdr:colOff>
      <xdr:row>51</xdr:row>
      <xdr:rowOff>66675</xdr:rowOff>
    </xdr:from>
    <xdr:to>
      <xdr:col>15</xdr:col>
      <xdr:colOff>456231</xdr:colOff>
      <xdr:row>52</xdr:row>
      <xdr:rowOff>209550</xdr:rowOff>
    </xdr:to>
    <xdr:sp macro="" textlink="">
      <xdr:nvSpPr>
        <xdr:cNvPr id="36" name="テキスト ボックス 35">
          <a:extLst>
            <a:ext uri="{FF2B5EF4-FFF2-40B4-BE49-F238E27FC236}">
              <a16:creationId xmlns:a16="http://schemas.microsoft.com/office/drawing/2014/main" id="{39379AD0-4A20-41BA-BD0D-E10C17AB98AD}"/>
            </a:ext>
          </a:extLst>
        </xdr:cNvPr>
        <xdr:cNvSpPr txBox="1"/>
      </xdr:nvSpPr>
      <xdr:spPr>
        <a:xfrm>
          <a:off x="7932957" y="14182725"/>
          <a:ext cx="1019574"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2</xdr:col>
      <xdr:colOff>76200</xdr:colOff>
      <xdr:row>39</xdr:row>
      <xdr:rowOff>114299</xdr:rowOff>
    </xdr:from>
    <xdr:to>
      <xdr:col>2</xdr:col>
      <xdr:colOff>885825</xdr:colOff>
      <xdr:row>40</xdr:row>
      <xdr:rowOff>104775</xdr:rowOff>
    </xdr:to>
    <xdr:sp macro="" textlink="">
      <xdr:nvSpPr>
        <xdr:cNvPr id="40" name="四角形: 角を丸くする 39">
          <a:hlinkClick xmlns:r="http://schemas.openxmlformats.org/officeDocument/2006/relationships" r:id="rId18"/>
          <a:extLst>
            <a:ext uri="{FF2B5EF4-FFF2-40B4-BE49-F238E27FC236}">
              <a16:creationId xmlns:a16="http://schemas.microsoft.com/office/drawing/2014/main" id="{6D73C861-7348-4D78-80EC-F32D1D619068}"/>
            </a:ext>
          </a:extLst>
        </xdr:cNvPr>
        <xdr:cNvSpPr/>
      </xdr:nvSpPr>
      <xdr:spPr>
        <a:xfrm>
          <a:off x="1609725" y="1076324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200025</xdr:colOff>
      <xdr:row>65</xdr:row>
      <xdr:rowOff>7071</xdr:rowOff>
    </xdr:from>
    <xdr:to>
      <xdr:col>22</xdr:col>
      <xdr:colOff>161925</xdr:colOff>
      <xdr:row>66</xdr:row>
      <xdr:rowOff>23269</xdr:rowOff>
    </xdr:to>
    <xdr:sp macro="" textlink="">
      <xdr:nvSpPr>
        <xdr:cNvPr id="41" name="テキスト ボックス 40">
          <a:extLst>
            <a:ext uri="{FF2B5EF4-FFF2-40B4-BE49-F238E27FC236}">
              <a16:creationId xmlns:a16="http://schemas.microsoft.com/office/drawing/2014/main" id="{BD683998-88B7-4165-B880-5C4F7931F048}"/>
            </a:ext>
          </a:extLst>
        </xdr:cNvPr>
        <xdr:cNvSpPr txBox="1"/>
      </xdr:nvSpPr>
      <xdr:spPr>
        <a:xfrm>
          <a:off x="9182100" y="17590221"/>
          <a:ext cx="287655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18</xdr:col>
      <xdr:colOff>123823</xdr:colOff>
      <xdr:row>92</xdr:row>
      <xdr:rowOff>247650</xdr:rowOff>
    </xdr:from>
    <xdr:to>
      <xdr:col>19</xdr:col>
      <xdr:colOff>323849</xdr:colOff>
      <xdr:row>93</xdr:row>
      <xdr:rowOff>257175</xdr:rowOff>
    </xdr:to>
    <xdr:sp macro="" textlink="">
      <xdr:nvSpPr>
        <xdr:cNvPr id="42" name="四角形: 角を丸くする 41">
          <a:hlinkClick xmlns:r="http://schemas.openxmlformats.org/officeDocument/2006/relationships" r:id="rId19"/>
          <a:extLst>
            <a:ext uri="{FF2B5EF4-FFF2-40B4-BE49-F238E27FC236}">
              <a16:creationId xmlns:a16="http://schemas.microsoft.com/office/drawing/2014/main" id="{C7B10FE9-CAD8-40FC-973D-008DAF0C7BC4}"/>
            </a:ext>
          </a:extLst>
        </xdr:cNvPr>
        <xdr:cNvSpPr/>
      </xdr:nvSpPr>
      <xdr:spPr>
        <a:xfrm>
          <a:off x="13849348" y="2529840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476250</xdr:colOff>
          <xdr:row>112</xdr:row>
          <xdr:rowOff>28575</xdr:rowOff>
        </xdr:from>
        <xdr:to>
          <xdr:col>15</xdr:col>
          <xdr:colOff>295275</xdr:colOff>
          <xdr:row>112</xdr:row>
          <xdr:rowOff>228600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16</xdr:col>
      <xdr:colOff>95251</xdr:colOff>
      <xdr:row>47</xdr:row>
      <xdr:rowOff>238125</xdr:rowOff>
    </xdr:from>
    <xdr:to>
      <xdr:col>18</xdr:col>
      <xdr:colOff>57151</xdr:colOff>
      <xdr:row>51</xdr:row>
      <xdr:rowOff>67725</xdr:rowOff>
    </xdr:to>
    <xdr:pic>
      <xdr:nvPicPr>
        <xdr:cNvPr id="43" name="図 42">
          <a:extLst>
            <a:ext uri="{FF2B5EF4-FFF2-40B4-BE49-F238E27FC236}">
              <a16:creationId xmlns:a16="http://schemas.microsoft.com/office/drawing/2014/main" id="{865B1ADF-F739-41E5-9180-BA074D36C4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077326" y="13287375"/>
          <a:ext cx="933450" cy="896400"/>
        </a:xfrm>
        <a:prstGeom prst="rect">
          <a:avLst/>
        </a:prstGeom>
      </xdr:spPr>
    </xdr:pic>
    <xdr:clientData/>
  </xdr:twoCellAnchor>
  <xdr:twoCellAnchor editAs="oneCell">
    <xdr:from>
      <xdr:col>14</xdr:col>
      <xdr:colOff>19050</xdr:colOff>
      <xdr:row>59</xdr:row>
      <xdr:rowOff>0</xdr:rowOff>
    </xdr:from>
    <xdr:to>
      <xdr:col>15</xdr:col>
      <xdr:colOff>466725</xdr:colOff>
      <xdr:row>62</xdr:row>
      <xdr:rowOff>96300</xdr:rowOff>
    </xdr:to>
    <xdr:pic>
      <xdr:nvPicPr>
        <xdr:cNvPr id="44" name="図 43">
          <a:extLst>
            <a:ext uri="{FF2B5EF4-FFF2-40B4-BE49-F238E27FC236}">
              <a16:creationId xmlns:a16="http://schemas.microsoft.com/office/drawing/2014/main" id="{1B10EEDB-A266-432E-985E-13EBDB171C1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000" r="20000"/>
        <a:stretch/>
      </xdr:blipFill>
      <xdr:spPr>
        <a:xfrm>
          <a:off x="8029575" y="16249650"/>
          <a:ext cx="933450" cy="896400"/>
        </a:xfrm>
        <a:prstGeom prst="rect">
          <a:avLst/>
        </a:prstGeom>
      </xdr:spPr>
    </xdr:pic>
    <xdr:clientData/>
  </xdr:twoCellAnchor>
  <xdr:twoCellAnchor>
    <xdr:from>
      <xdr:col>7</xdr:col>
      <xdr:colOff>295275</xdr:colOff>
      <xdr:row>51</xdr:row>
      <xdr:rowOff>66675</xdr:rowOff>
    </xdr:from>
    <xdr:to>
      <xdr:col>9</xdr:col>
      <xdr:colOff>158618</xdr:colOff>
      <xdr:row>52</xdr:row>
      <xdr:rowOff>190500</xdr:rowOff>
    </xdr:to>
    <xdr:sp macro="" textlink="">
      <xdr:nvSpPr>
        <xdr:cNvPr id="46" name="テキスト ボックス 45">
          <a:extLst>
            <a:ext uri="{FF2B5EF4-FFF2-40B4-BE49-F238E27FC236}">
              <a16:creationId xmlns:a16="http://schemas.microsoft.com/office/drawing/2014/main" id="{85F07B0D-95C1-4EF0-8FDA-ABB52F7866A6}"/>
            </a:ext>
          </a:extLst>
        </xdr:cNvPr>
        <xdr:cNvSpPr txBox="1"/>
      </xdr:nvSpPr>
      <xdr:spPr>
        <a:xfrm>
          <a:off x="4772025" y="14182725"/>
          <a:ext cx="977768"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9</xdr:col>
          <xdr:colOff>0</xdr:colOff>
          <xdr:row>89</xdr:row>
          <xdr:rowOff>0</xdr:rowOff>
        </xdr:to>
        <xdr:sp macro="" textlink="">
          <xdr:nvSpPr>
            <xdr:cNvPr id="95234" name="Group Box 2" hidden="1">
              <a:extLst>
                <a:ext uri="{63B3BB69-23CF-44E3-9099-C40C66FF867C}">
                  <a14:compatExt spid="_x0000_s95234"/>
                </a:ext>
                <a:ext uri="{FF2B5EF4-FFF2-40B4-BE49-F238E27FC236}">
                  <a16:creationId xmlns:a16="http://schemas.microsoft.com/office/drawing/2014/main" id="{00000000-0008-0000-0100-000002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86</xdr:row>
          <xdr:rowOff>47625</xdr:rowOff>
        </xdr:from>
        <xdr:to>
          <xdr:col>4</xdr:col>
          <xdr:colOff>419100</xdr:colOff>
          <xdr:row>87</xdr:row>
          <xdr:rowOff>19050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0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22</xdr:col>
          <xdr:colOff>0</xdr:colOff>
          <xdr:row>12</xdr:row>
          <xdr:rowOff>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100-00000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0</xdr:colOff>
          <xdr:row>10</xdr:row>
          <xdr:rowOff>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1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28575</xdr:rowOff>
        </xdr:from>
        <xdr:to>
          <xdr:col>18</xdr:col>
          <xdr:colOff>0</xdr:colOff>
          <xdr:row>10</xdr:row>
          <xdr:rowOff>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1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28575</xdr:rowOff>
        </xdr:from>
        <xdr:to>
          <xdr:col>20</xdr:col>
          <xdr:colOff>85725</xdr:colOff>
          <xdr:row>10</xdr:row>
          <xdr:rowOff>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1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17</xdr:col>
          <xdr:colOff>381000</xdr:colOff>
          <xdr:row>10</xdr:row>
          <xdr:rowOff>257175</xdr:rowOff>
        </xdr:to>
        <xdr:sp macro="" textlink="">
          <xdr:nvSpPr>
            <xdr:cNvPr id="95242" name="Option Button 10" hidden="1">
              <a:extLst>
                <a:ext uri="{63B3BB69-23CF-44E3-9099-C40C66FF867C}">
                  <a14:compatExt spid="_x0000_s95242"/>
                </a:ext>
                <a:ext uri="{FF2B5EF4-FFF2-40B4-BE49-F238E27FC236}">
                  <a16:creationId xmlns:a16="http://schemas.microsoft.com/office/drawing/2014/main" id="{00000000-0008-0000-01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19050</xdr:rowOff>
        </xdr:from>
        <xdr:to>
          <xdr:col>16</xdr:col>
          <xdr:colOff>9525</xdr:colOff>
          <xdr:row>10</xdr:row>
          <xdr:rowOff>257175</xdr:rowOff>
        </xdr:to>
        <xdr:sp macro="" textlink="">
          <xdr:nvSpPr>
            <xdr:cNvPr id="95243" name="Option Button 11" hidden="1">
              <a:extLst>
                <a:ext uri="{63B3BB69-23CF-44E3-9099-C40C66FF867C}">
                  <a14:compatExt spid="_x0000_s95243"/>
                </a:ext>
                <a:ext uri="{FF2B5EF4-FFF2-40B4-BE49-F238E27FC236}">
                  <a16:creationId xmlns:a16="http://schemas.microsoft.com/office/drawing/2014/main" id="{00000000-0008-0000-01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19050</xdr:rowOff>
        </xdr:from>
        <xdr:to>
          <xdr:col>20</xdr:col>
          <xdr:colOff>85725</xdr:colOff>
          <xdr:row>10</xdr:row>
          <xdr:rowOff>257175</xdr:rowOff>
        </xdr:to>
        <xdr:sp macro="" textlink="">
          <xdr:nvSpPr>
            <xdr:cNvPr id="95244" name="Option Button 12" hidden="1">
              <a:extLst>
                <a:ext uri="{63B3BB69-23CF-44E3-9099-C40C66FF867C}">
                  <a14:compatExt spid="_x0000_s95244"/>
                </a:ext>
                <a:ext uri="{FF2B5EF4-FFF2-40B4-BE49-F238E27FC236}">
                  <a16:creationId xmlns:a16="http://schemas.microsoft.com/office/drawing/2014/main" id="{00000000-0008-0000-01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352425</xdr:colOff>
          <xdr:row>11</xdr:row>
          <xdr:rowOff>247650</xdr:rowOff>
        </xdr:to>
        <xdr:sp macro="" textlink="">
          <xdr:nvSpPr>
            <xdr:cNvPr id="95245" name="Option Button 13" hidden="1">
              <a:extLst>
                <a:ext uri="{63B3BB69-23CF-44E3-9099-C40C66FF867C}">
                  <a14:compatExt spid="_x0000_s95245"/>
                </a:ext>
                <a:ext uri="{FF2B5EF4-FFF2-40B4-BE49-F238E27FC236}">
                  <a16:creationId xmlns:a16="http://schemas.microsoft.com/office/drawing/2014/main" id="{00000000-0008-0000-01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22</xdr:col>
          <xdr:colOff>0</xdr:colOff>
          <xdr:row>64</xdr:row>
          <xdr:rowOff>0</xdr:rowOff>
        </xdr:to>
        <xdr:sp macro="" textlink="">
          <xdr:nvSpPr>
            <xdr:cNvPr id="95247" name="Group Box 15" hidden="1">
              <a:extLst>
                <a:ext uri="{63B3BB69-23CF-44E3-9099-C40C66FF867C}">
                  <a14:compatExt spid="_x0000_s95247"/>
                </a:ext>
                <a:ext uri="{FF2B5EF4-FFF2-40B4-BE49-F238E27FC236}">
                  <a16:creationId xmlns:a16="http://schemas.microsoft.com/office/drawing/2014/main" id="{00000000-0008-0000-0100-00000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63</xdr:row>
          <xdr:rowOff>19050</xdr:rowOff>
        </xdr:from>
        <xdr:to>
          <xdr:col>5</xdr:col>
          <xdr:colOff>123825</xdr:colOff>
          <xdr:row>63</xdr:row>
          <xdr:rowOff>257175</xdr:rowOff>
        </xdr:to>
        <xdr:sp macro="" textlink="">
          <xdr:nvSpPr>
            <xdr:cNvPr id="95248" name="Option Button 16" hidden="1">
              <a:extLst>
                <a:ext uri="{63B3BB69-23CF-44E3-9099-C40C66FF867C}">
                  <a14:compatExt spid="_x0000_s95248"/>
                </a:ext>
                <a:ext uri="{FF2B5EF4-FFF2-40B4-BE49-F238E27FC236}">
                  <a16:creationId xmlns:a16="http://schemas.microsoft.com/office/drawing/2014/main" id="{00000000-0008-0000-01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19050</xdr:rowOff>
        </xdr:from>
        <xdr:to>
          <xdr:col>6</xdr:col>
          <xdr:colOff>381000</xdr:colOff>
          <xdr:row>63</xdr:row>
          <xdr:rowOff>257175</xdr:rowOff>
        </xdr:to>
        <xdr:sp macro="" textlink="">
          <xdr:nvSpPr>
            <xdr:cNvPr id="95249" name="Option Button 17" hidden="1">
              <a:extLst>
                <a:ext uri="{63B3BB69-23CF-44E3-9099-C40C66FF867C}">
                  <a14:compatExt spid="_x0000_s95249"/>
                </a:ext>
                <a:ext uri="{FF2B5EF4-FFF2-40B4-BE49-F238E27FC236}">
                  <a16:creationId xmlns:a16="http://schemas.microsoft.com/office/drawing/2014/main" id="{00000000-0008-0000-01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63</xdr:row>
          <xdr:rowOff>19050</xdr:rowOff>
        </xdr:from>
        <xdr:to>
          <xdr:col>8</xdr:col>
          <xdr:colOff>257175</xdr:colOff>
          <xdr:row>63</xdr:row>
          <xdr:rowOff>257175</xdr:rowOff>
        </xdr:to>
        <xdr:sp macro="" textlink="">
          <xdr:nvSpPr>
            <xdr:cNvPr id="95250" name="Option Button 18" hidden="1">
              <a:extLst>
                <a:ext uri="{63B3BB69-23CF-44E3-9099-C40C66FF867C}">
                  <a14:compatExt spid="_x0000_s95250"/>
                </a:ext>
                <a:ext uri="{FF2B5EF4-FFF2-40B4-BE49-F238E27FC236}">
                  <a16:creationId xmlns:a16="http://schemas.microsoft.com/office/drawing/2014/main" id="{00000000-0008-0000-01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22</xdr:col>
          <xdr:colOff>0</xdr:colOff>
          <xdr:row>66</xdr:row>
          <xdr:rowOff>0</xdr:rowOff>
        </xdr:to>
        <xdr:sp macro="" textlink="">
          <xdr:nvSpPr>
            <xdr:cNvPr id="95251" name="Group Box 19" hidden="1">
              <a:extLst>
                <a:ext uri="{63B3BB69-23CF-44E3-9099-C40C66FF867C}">
                  <a14:compatExt spid="_x0000_s95251"/>
                </a:ext>
                <a:ext uri="{FF2B5EF4-FFF2-40B4-BE49-F238E27FC236}">
                  <a16:creationId xmlns:a16="http://schemas.microsoft.com/office/drawing/2014/main" id="{00000000-0008-0000-0100-00001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65</xdr:row>
          <xdr:rowOff>9525</xdr:rowOff>
        </xdr:from>
        <xdr:to>
          <xdr:col>5</xdr:col>
          <xdr:colOff>19050</xdr:colOff>
          <xdr:row>65</xdr:row>
          <xdr:rowOff>247650</xdr:rowOff>
        </xdr:to>
        <xdr:sp macro="" textlink="">
          <xdr:nvSpPr>
            <xdr:cNvPr id="95252" name="Option Button 20" hidden="1">
              <a:extLst>
                <a:ext uri="{63B3BB69-23CF-44E3-9099-C40C66FF867C}">
                  <a14:compatExt spid="_x0000_s95252"/>
                </a:ext>
                <a:ext uri="{FF2B5EF4-FFF2-40B4-BE49-F238E27FC236}">
                  <a16:creationId xmlns:a16="http://schemas.microsoft.com/office/drawing/2014/main" id="{00000000-0008-0000-01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9525</xdr:rowOff>
        </xdr:from>
        <xdr:to>
          <xdr:col>6</xdr:col>
          <xdr:colOff>381000</xdr:colOff>
          <xdr:row>65</xdr:row>
          <xdr:rowOff>247650</xdr:rowOff>
        </xdr:to>
        <xdr:sp macro="" textlink="">
          <xdr:nvSpPr>
            <xdr:cNvPr id="95253" name="Option Button 21" hidden="1">
              <a:extLst>
                <a:ext uri="{63B3BB69-23CF-44E3-9099-C40C66FF867C}">
                  <a14:compatExt spid="_x0000_s95253"/>
                </a:ext>
                <a:ext uri="{FF2B5EF4-FFF2-40B4-BE49-F238E27FC236}">
                  <a16:creationId xmlns:a16="http://schemas.microsoft.com/office/drawing/2014/main" id="{00000000-0008-0000-01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65</xdr:row>
          <xdr:rowOff>9525</xdr:rowOff>
        </xdr:from>
        <xdr:to>
          <xdr:col>8</xdr:col>
          <xdr:colOff>257175</xdr:colOff>
          <xdr:row>65</xdr:row>
          <xdr:rowOff>247650</xdr:rowOff>
        </xdr:to>
        <xdr:sp macro="" textlink="">
          <xdr:nvSpPr>
            <xdr:cNvPr id="95254" name="Option Button 22" hidden="1">
              <a:extLst>
                <a:ext uri="{63B3BB69-23CF-44E3-9099-C40C66FF867C}">
                  <a14:compatExt spid="_x0000_s95254"/>
                </a:ext>
                <a:ext uri="{FF2B5EF4-FFF2-40B4-BE49-F238E27FC236}">
                  <a16:creationId xmlns:a16="http://schemas.microsoft.com/office/drawing/2014/main" id="{00000000-0008-0000-01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9525</xdr:rowOff>
        </xdr:from>
        <xdr:to>
          <xdr:col>10</xdr:col>
          <xdr:colOff>28575</xdr:colOff>
          <xdr:row>65</xdr:row>
          <xdr:rowOff>247650</xdr:rowOff>
        </xdr:to>
        <xdr:sp macro="" textlink="">
          <xdr:nvSpPr>
            <xdr:cNvPr id="95255" name="Option Button 23" hidden="1">
              <a:extLst>
                <a:ext uri="{63B3BB69-23CF-44E3-9099-C40C66FF867C}">
                  <a14:compatExt spid="_x0000_s95255"/>
                </a:ext>
                <a:ext uri="{FF2B5EF4-FFF2-40B4-BE49-F238E27FC236}">
                  <a16:creationId xmlns:a16="http://schemas.microsoft.com/office/drawing/2014/main" id="{00000000-0008-0000-01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65</xdr:row>
          <xdr:rowOff>9525</xdr:rowOff>
        </xdr:from>
        <xdr:to>
          <xdr:col>11</xdr:col>
          <xdr:colOff>323850</xdr:colOff>
          <xdr:row>65</xdr:row>
          <xdr:rowOff>247650</xdr:rowOff>
        </xdr:to>
        <xdr:sp macro="" textlink="">
          <xdr:nvSpPr>
            <xdr:cNvPr id="95256" name="Option Button 24" hidden="1">
              <a:extLst>
                <a:ext uri="{63B3BB69-23CF-44E3-9099-C40C66FF867C}">
                  <a14:compatExt spid="_x0000_s95256"/>
                </a:ext>
                <a:ext uri="{FF2B5EF4-FFF2-40B4-BE49-F238E27FC236}">
                  <a16:creationId xmlns:a16="http://schemas.microsoft.com/office/drawing/2014/main" id="{00000000-0008-0000-01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9525</xdr:rowOff>
        </xdr:from>
        <xdr:to>
          <xdr:col>13</xdr:col>
          <xdr:colOff>114300</xdr:colOff>
          <xdr:row>65</xdr:row>
          <xdr:rowOff>247650</xdr:rowOff>
        </xdr:to>
        <xdr:sp macro="" textlink="">
          <xdr:nvSpPr>
            <xdr:cNvPr id="95257" name="Option Button 25" hidden="1">
              <a:extLst>
                <a:ext uri="{63B3BB69-23CF-44E3-9099-C40C66FF867C}">
                  <a14:compatExt spid="_x0000_s95257"/>
                </a:ext>
                <a:ext uri="{FF2B5EF4-FFF2-40B4-BE49-F238E27FC236}">
                  <a16:creationId xmlns:a16="http://schemas.microsoft.com/office/drawing/2014/main" id="{00000000-0008-0000-01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65</xdr:row>
          <xdr:rowOff>9525</xdr:rowOff>
        </xdr:from>
        <xdr:to>
          <xdr:col>15</xdr:col>
          <xdr:colOff>0</xdr:colOff>
          <xdr:row>65</xdr:row>
          <xdr:rowOff>247650</xdr:rowOff>
        </xdr:to>
        <xdr:sp macro="" textlink="">
          <xdr:nvSpPr>
            <xdr:cNvPr id="95258" name="Option Button 26" hidden="1">
              <a:extLst>
                <a:ext uri="{63B3BB69-23CF-44E3-9099-C40C66FF867C}">
                  <a14:compatExt spid="_x0000_s95258"/>
                </a:ext>
                <a:ext uri="{FF2B5EF4-FFF2-40B4-BE49-F238E27FC236}">
                  <a16:creationId xmlns:a16="http://schemas.microsoft.com/office/drawing/2014/main" id="{00000000-0008-0000-01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65</xdr:row>
          <xdr:rowOff>0</xdr:rowOff>
        </xdr:from>
        <xdr:to>
          <xdr:col>16</xdr:col>
          <xdr:colOff>466725</xdr:colOff>
          <xdr:row>65</xdr:row>
          <xdr:rowOff>238125</xdr:rowOff>
        </xdr:to>
        <xdr:sp macro="" textlink="">
          <xdr:nvSpPr>
            <xdr:cNvPr id="95259" name="Option Button 27" hidden="1">
              <a:extLst>
                <a:ext uri="{63B3BB69-23CF-44E3-9099-C40C66FF867C}">
                  <a14:compatExt spid="_x0000_s95259"/>
                </a:ext>
                <a:ext uri="{FF2B5EF4-FFF2-40B4-BE49-F238E27FC236}">
                  <a16:creationId xmlns:a16="http://schemas.microsoft.com/office/drawing/2014/main" id="{00000000-0008-0000-01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22</xdr:col>
          <xdr:colOff>0</xdr:colOff>
          <xdr:row>65</xdr:row>
          <xdr:rowOff>0</xdr:rowOff>
        </xdr:to>
        <xdr:sp macro="" textlink="">
          <xdr:nvSpPr>
            <xdr:cNvPr id="95260" name="Group Box 28" hidden="1">
              <a:extLst>
                <a:ext uri="{63B3BB69-23CF-44E3-9099-C40C66FF867C}">
                  <a14:compatExt spid="_x0000_s95260"/>
                </a:ext>
                <a:ext uri="{FF2B5EF4-FFF2-40B4-BE49-F238E27FC236}">
                  <a16:creationId xmlns:a16="http://schemas.microsoft.com/office/drawing/2014/main" id="{00000000-0008-0000-0100-00001C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5</xdr:col>
          <xdr:colOff>19050</xdr:colOff>
          <xdr:row>64</xdr:row>
          <xdr:rowOff>247650</xdr:rowOff>
        </xdr:to>
        <xdr:sp macro="" textlink="">
          <xdr:nvSpPr>
            <xdr:cNvPr id="95261" name="Option Button 29" hidden="1">
              <a:extLst>
                <a:ext uri="{63B3BB69-23CF-44E3-9099-C40C66FF867C}">
                  <a14:compatExt spid="_x0000_s95261"/>
                </a:ext>
                <a:ext uri="{FF2B5EF4-FFF2-40B4-BE49-F238E27FC236}">
                  <a16:creationId xmlns:a16="http://schemas.microsoft.com/office/drawing/2014/main" id="{00000000-0008-0000-01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6</xdr:col>
          <xdr:colOff>381000</xdr:colOff>
          <xdr:row>64</xdr:row>
          <xdr:rowOff>247650</xdr:rowOff>
        </xdr:to>
        <xdr:sp macro="" textlink="">
          <xdr:nvSpPr>
            <xdr:cNvPr id="95262" name="Option Button 30" hidden="1">
              <a:extLst>
                <a:ext uri="{63B3BB69-23CF-44E3-9099-C40C66FF867C}">
                  <a14:compatExt spid="_x0000_s95262"/>
                </a:ext>
                <a:ext uri="{FF2B5EF4-FFF2-40B4-BE49-F238E27FC236}">
                  <a16:creationId xmlns:a16="http://schemas.microsoft.com/office/drawing/2014/main" id="{00000000-0008-0000-01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64</xdr:row>
          <xdr:rowOff>9525</xdr:rowOff>
        </xdr:from>
        <xdr:to>
          <xdr:col>8</xdr:col>
          <xdr:colOff>257175</xdr:colOff>
          <xdr:row>64</xdr:row>
          <xdr:rowOff>247650</xdr:rowOff>
        </xdr:to>
        <xdr:sp macro="" textlink="">
          <xdr:nvSpPr>
            <xdr:cNvPr id="95263" name="Option Button 31" hidden="1">
              <a:extLst>
                <a:ext uri="{63B3BB69-23CF-44E3-9099-C40C66FF867C}">
                  <a14:compatExt spid="_x0000_s95263"/>
                </a:ext>
                <a:ext uri="{FF2B5EF4-FFF2-40B4-BE49-F238E27FC236}">
                  <a16:creationId xmlns:a16="http://schemas.microsoft.com/office/drawing/2014/main" id="{00000000-0008-0000-01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9525</xdr:rowOff>
        </xdr:from>
        <xdr:to>
          <xdr:col>10</xdr:col>
          <xdr:colOff>28575</xdr:colOff>
          <xdr:row>64</xdr:row>
          <xdr:rowOff>247650</xdr:rowOff>
        </xdr:to>
        <xdr:sp macro="" textlink="">
          <xdr:nvSpPr>
            <xdr:cNvPr id="95264" name="Option Button 32" hidden="1">
              <a:extLst>
                <a:ext uri="{63B3BB69-23CF-44E3-9099-C40C66FF867C}">
                  <a14:compatExt spid="_x0000_s95264"/>
                </a:ext>
                <a:ext uri="{FF2B5EF4-FFF2-40B4-BE49-F238E27FC236}">
                  <a16:creationId xmlns:a16="http://schemas.microsoft.com/office/drawing/2014/main" id="{00000000-0008-0000-01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9525</xdr:rowOff>
        </xdr:from>
        <xdr:to>
          <xdr:col>11</xdr:col>
          <xdr:colOff>323850</xdr:colOff>
          <xdr:row>64</xdr:row>
          <xdr:rowOff>247650</xdr:rowOff>
        </xdr:to>
        <xdr:sp macro="" textlink="">
          <xdr:nvSpPr>
            <xdr:cNvPr id="95265" name="Option Button 33" hidden="1">
              <a:extLst>
                <a:ext uri="{63B3BB69-23CF-44E3-9099-C40C66FF867C}">
                  <a14:compatExt spid="_x0000_s95265"/>
                </a:ext>
                <a:ext uri="{FF2B5EF4-FFF2-40B4-BE49-F238E27FC236}">
                  <a16:creationId xmlns:a16="http://schemas.microsoft.com/office/drawing/2014/main" id="{00000000-0008-0000-01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64</xdr:row>
          <xdr:rowOff>9525</xdr:rowOff>
        </xdr:from>
        <xdr:to>
          <xdr:col>13</xdr:col>
          <xdr:colOff>104775</xdr:colOff>
          <xdr:row>64</xdr:row>
          <xdr:rowOff>247650</xdr:rowOff>
        </xdr:to>
        <xdr:sp macro="" textlink="">
          <xdr:nvSpPr>
            <xdr:cNvPr id="95266" name="Option Button 34" hidden="1">
              <a:extLst>
                <a:ext uri="{63B3BB69-23CF-44E3-9099-C40C66FF867C}">
                  <a14:compatExt spid="_x0000_s95266"/>
                </a:ext>
                <a:ext uri="{FF2B5EF4-FFF2-40B4-BE49-F238E27FC236}">
                  <a16:creationId xmlns:a16="http://schemas.microsoft.com/office/drawing/2014/main" id="{00000000-0008-0000-01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64</xdr:row>
          <xdr:rowOff>9525</xdr:rowOff>
        </xdr:from>
        <xdr:to>
          <xdr:col>15</xdr:col>
          <xdr:colOff>0</xdr:colOff>
          <xdr:row>64</xdr:row>
          <xdr:rowOff>247650</xdr:rowOff>
        </xdr:to>
        <xdr:sp macro="" textlink="">
          <xdr:nvSpPr>
            <xdr:cNvPr id="95267" name="Option Button 35" hidden="1">
              <a:extLst>
                <a:ext uri="{63B3BB69-23CF-44E3-9099-C40C66FF867C}">
                  <a14:compatExt spid="_x0000_s95267"/>
                </a:ext>
                <a:ext uri="{FF2B5EF4-FFF2-40B4-BE49-F238E27FC236}">
                  <a16:creationId xmlns:a16="http://schemas.microsoft.com/office/drawing/2014/main" id="{00000000-0008-0000-01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8</xdr:col>
          <xdr:colOff>0</xdr:colOff>
          <xdr:row>37</xdr:row>
          <xdr:rowOff>0</xdr:rowOff>
        </xdr:to>
        <xdr:sp macro="" textlink="">
          <xdr:nvSpPr>
            <xdr:cNvPr id="95281" name="Group Box 49" hidden="1">
              <a:extLst>
                <a:ext uri="{63B3BB69-23CF-44E3-9099-C40C66FF867C}">
                  <a14:compatExt spid="_x0000_s95281"/>
                </a:ext>
                <a:ext uri="{FF2B5EF4-FFF2-40B4-BE49-F238E27FC236}">
                  <a16:creationId xmlns:a16="http://schemas.microsoft.com/office/drawing/2014/main" id="{00000000-0008-0000-0100-000031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295275</xdr:colOff>
          <xdr:row>36</xdr:row>
          <xdr:rowOff>247650</xdr:rowOff>
        </xdr:to>
        <xdr:sp macro="" textlink="">
          <xdr:nvSpPr>
            <xdr:cNvPr id="95282" name="Option Button 50" hidden="1">
              <a:extLst>
                <a:ext uri="{63B3BB69-23CF-44E3-9099-C40C66FF867C}">
                  <a14:compatExt spid="_x0000_s95282"/>
                </a:ext>
                <a:ext uri="{FF2B5EF4-FFF2-40B4-BE49-F238E27FC236}">
                  <a16:creationId xmlns:a16="http://schemas.microsoft.com/office/drawing/2014/main" id="{00000000-0008-0000-01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9525</xdr:rowOff>
        </xdr:from>
        <xdr:to>
          <xdr:col>7</xdr:col>
          <xdr:colOff>304800</xdr:colOff>
          <xdr:row>36</xdr:row>
          <xdr:rowOff>247650</xdr:rowOff>
        </xdr:to>
        <xdr:sp macro="" textlink="">
          <xdr:nvSpPr>
            <xdr:cNvPr id="95283" name="Option Button 51" hidden="1">
              <a:extLst>
                <a:ext uri="{63B3BB69-23CF-44E3-9099-C40C66FF867C}">
                  <a14:compatExt spid="_x0000_s95283"/>
                </a:ext>
                <a:ext uri="{FF2B5EF4-FFF2-40B4-BE49-F238E27FC236}">
                  <a16:creationId xmlns:a16="http://schemas.microsoft.com/office/drawing/2014/main" id="{00000000-0008-0000-01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8</xdr:col>
          <xdr:colOff>0</xdr:colOff>
          <xdr:row>38</xdr:row>
          <xdr:rowOff>0</xdr:rowOff>
        </xdr:to>
        <xdr:sp macro="" textlink="">
          <xdr:nvSpPr>
            <xdr:cNvPr id="95284" name="Group Box 52" hidden="1">
              <a:extLst>
                <a:ext uri="{63B3BB69-23CF-44E3-9099-C40C66FF867C}">
                  <a14:compatExt spid="_x0000_s95284"/>
                </a:ext>
                <a:ext uri="{FF2B5EF4-FFF2-40B4-BE49-F238E27FC236}">
                  <a16:creationId xmlns:a16="http://schemas.microsoft.com/office/drawing/2014/main" id="{00000000-0008-0000-0100-00003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266700</xdr:colOff>
          <xdr:row>37</xdr:row>
          <xdr:rowOff>247650</xdr:rowOff>
        </xdr:to>
        <xdr:sp macro="" textlink="">
          <xdr:nvSpPr>
            <xdr:cNvPr id="95285" name="Option Button 53" hidden="1">
              <a:extLst>
                <a:ext uri="{63B3BB69-23CF-44E3-9099-C40C66FF867C}">
                  <a14:compatExt spid="_x0000_s95285"/>
                </a:ext>
                <a:ext uri="{FF2B5EF4-FFF2-40B4-BE49-F238E27FC236}">
                  <a16:creationId xmlns:a16="http://schemas.microsoft.com/office/drawing/2014/main" id="{00000000-0008-0000-01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xdr:row>
          <xdr:rowOff>9525</xdr:rowOff>
        </xdr:from>
        <xdr:to>
          <xdr:col>7</xdr:col>
          <xdr:colOff>304800</xdr:colOff>
          <xdr:row>37</xdr:row>
          <xdr:rowOff>247650</xdr:rowOff>
        </xdr:to>
        <xdr:sp macro="" textlink="">
          <xdr:nvSpPr>
            <xdr:cNvPr id="95286" name="Option Button 54" hidden="1">
              <a:extLst>
                <a:ext uri="{63B3BB69-23CF-44E3-9099-C40C66FF867C}">
                  <a14:compatExt spid="_x0000_s95286"/>
                </a:ext>
                <a:ext uri="{FF2B5EF4-FFF2-40B4-BE49-F238E27FC236}">
                  <a16:creationId xmlns:a16="http://schemas.microsoft.com/office/drawing/2014/main" id="{00000000-0008-0000-01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8</xdr:col>
          <xdr:colOff>0</xdr:colOff>
          <xdr:row>39</xdr:row>
          <xdr:rowOff>0</xdr:rowOff>
        </xdr:to>
        <xdr:sp macro="" textlink="">
          <xdr:nvSpPr>
            <xdr:cNvPr id="95287" name="Group Box 55" hidden="1">
              <a:extLst>
                <a:ext uri="{63B3BB69-23CF-44E3-9099-C40C66FF867C}">
                  <a14:compatExt spid="_x0000_s95287"/>
                </a:ext>
                <a:ext uri="{FF2B5EF4-FFF2-40B4-BE49-F238E27FC236}">
                  <a16:creationId xmlns:a16="http://schemas.microsoft.com/office/drawing/2014/main" id="{00000000-0008-0000-0100-000037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9525</xdr:rowOff>
        </xdr:from>
        <xdr:to>
          <xdr:col>5</xdr:col>
          <xdr:colOff>285750</xdr:colOff>
          <xdr:row>38</xdr:row>
          <xdr:rowOff>247650</xdr:rowOff>
        </xdr:to>
        <xdr:sp macro="" textlink="">
          <xdr:nvSpPr>
            <xdr:cNvPr id="95288" name="Option Button 56" hidden="1">
              <a:extLst>
                <a:ext uri="{63B3BB69-23CF-44E3-9099-C40C66FF867C}">
                  <a14:compatExt spid="_x0000_s95288"/>
                </a:ext>
                <a:ext uri="{FF2B5EF4-FFF2-40B4-BE49-F238E27FC236}">
                  <a16:creationId xmlns:a16="http://schemas.microsoft.com/office/drawing/2014/main" id="{00000000-0008-0000-01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38</xdr:row>
          <xdr:rowOff>9525</xdr:rowOff>
        </xdr:from>
        <xdr:to>
          <xdr:col>7</xdr:col>
          <xdr:colOff>361950</xdr:colOff>
          <xdr:row>38</xdr:row>
          <xdr:rowOff>247650</xdr:rowOff>
        </xdr:to>
        <xdr:sp macro="" textlink="">
          <xdr:nvSpPr>
            <xdr:cNvPr id="95289" name="Option Button 57" hidden="1">
              <a:extLst>
                <a:ext uri="{63B3BB69-23CF-44E3-9099-C40C66FF867C}">
                  <a14:compatExt spid="_x0000_s95289"/>
                </a:ext>
                <a:ext uri="{FF2B5EF4-FFF2-40B4-BE49-F238E27FC236}">
                  <a16:creationId xmlns:a16="http://schemas.microsoft.com/office/drawing/2014/main" id="{00000000-0008-0000-01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11</xdr:col>
          <xdr:colOff>0</xdr:colOff>
          <xdr:row>24</xdr:row>
          <xdr:rowOff>0</xdr:rowOff>
        </xdr:to>
        <xdr:sp macro="" textlink="">
          <xdr:nvSpPr>
            <xdr:cNvPr id="95290" name="Group Box 58" hidden="1">
              <a:extLst>
                <a:ext uri="{63B3BB69-23CF-44E3-9099-C40C66FF867C}">
                  <a14:compatExt spid="_x0000_s95290"/>
                </a:ext>
                <a:ext uri="{FF2B5EF4-FFF2-40B4-BE49-F238E27FC236}">
                  <a16:creationId xmlns:a16="http://schemas.microsoft.com/office/drawing/2014/main" id="{00000000-0008-0000-0100-00003A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5</xdr:col>
          <xdr:colOff>9525</xdr:colOff>
          <xdr:row>22</xdr:row>
          <xdr:rowOff>247650</xdr:rowOff>
        </xdr:to>
        <xdr:sp macro="" textlink="">
          <xdr:nvSpPr>
            <xdr:cNvPr id="95291" name="Option Button 59" hidden="1">
              <a:extLst>
                <a:ext uri="{63B3BB69-23CF-44E3-9099-C40C66FF867C}">
                  <a14:compatExt spid="_x0000_s95291"/>
                </a:ext>
                <a:ext uri="{FF2B5EF4-FFF2-40B4-BE49-F238E27FC236}">
                  <a16:creationId xmlns:a16="http://schemas.microsoft.com/office/drawing/2014/main" id="{00000000-0008-0000-01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8</xdr:col>
          <xdr:colOff>114300</xdr:colOff>
          <xdr:row>22</xdr:row>
          <xdr:rowOff>247650</xdr:rowOff>
        </xdr:to>
        <xdr:sp macro="" textlink="">
          <xdr:nvSpPr>
            <xdr:cNvPr id="95292" name="Option Button 60" hidden="1">
              <a:extLst>
                <a:ext uri="{63B3BB69-23CF-44E3-9099-C40C66FF867C}">
                  <a14:compatExt spid="_x0000_s95292"/>
                </a:ext>
                <a:ext uri="{FF2B5EF4-FFF2-40B4-BE49-F238E27FC236}">
                  <a16:creationId xmlns:a16="http://schemas.microsoft.com/office/drawing/2014/main" id="{00000000-0008-0000-01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257175</xdr:colOff>
          <xdr:row>23</xdr:row>
          <xdr:rowOff>247650</xdr:rowOff>
        </xdr:to>
        <xdr:sp macro="" textlink="">
          <xdr:nvSpPr>
            <xdr:cNvPr id="95293" name="Option Button 61" hidden="1">
              <a:extLst>
                <a:ext uri="{63B3BB69-23CF-44E3-9099-C40C66FF867C}">
                  <a14:compatExt spid="_x0000_s95293"/>
                </a:ext>
                <a:ext uri="{FF2B5EF4-FFF2-40B4-BE49-F238E27FC236}">
                  <a16:creationId xmlns:a16="http://schemas.microsoft.com/office/drawing/2014/main" id="{00000000-0008-0000-01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8</xdr:col>
          <xdr:colOff>114300</xdr:colOff>
          <xdr:row>23</xdr:row>
          <xdr:rowOff>247650</xdr:rowOff>
        </xdr:to>
        <xdr:sp macro="" textlink="">
          <xdr:nvSpPr>
            <xdr:cNvPr id="95294" name="Option Button 62" hidden="1">
              <a:extLst>
                <a:ext uri="{63B3BB69-23CF-44E3-9099-C40C66FF867C}">
                  <a14:compatExt spid="_x0000_s95294"/>
                </a:ext>
                <a:ext uri="{FF2B5EF4-FFF2-40B4-BE49-F238E27FC236}">
                  <a16:creationId xmlns:a16="http://schemas.microsoft.com/office/drawing/2014/main" id="{00000000-0008-0000-01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11</xdr:col>
          <xdr:colOff>0</xdr:colOff>
          <xdr:row>27</xdr:row>
          <xdr:rowOff>0</xdr:rowOff>
        </xdr:to>
        <xdr:sp macro="" textlink="">
          <xdr:nvSpPr>
            <xdr:cNvPr id="95295" name="Group Box 63" hidden="1">
              <a:extLst>
                <a:ext uri="{63B3BB69-23CF-44E3-9099-C40C66FF867C}">
                  <a14:compatExt spid="_x0000_s95295"/>
                </a:ext>
                <a:ext uri="{FF2B5EF4-FFF2-40B4-BE49-F238E27FC236}">
                  <a16:creationId xmlns:a16="http://schemas.microsoft.com/office/drawing/2014/main" id="{00000000-0008-0000-0100-00003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5</xdr:col>
          <xdr:colOff>0</xdr:colOff>
          <xdr:row>26</xdr:row>
          <xdr:rowOff>247650</xdr:rowOff>
        </xdr:to>
        <xdr:sp macro="" textlink="">
          <xdr:nvSpPr>
            <xdr:cNvPr id="95296" name="Option Button 64" hidden="1">
              <a:extLst>
                <a:ext uri="{63B3BB69-23CF-44E3-9099-C40C66FF867C}">
                  <a14:compatExt spid="_x0000_s95296"/>
                </a:ext>
                <a:ext uri="{FF2B5EF4-FFF2-40B4-BE49-F238E27FC236}">
                  <a16:creationId xmlns:a16="http://schemas.microsoft.com/office/drawing/2014/main" id="{00000000-0008-0000-01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26</xdr:row>
          <xdr:rowOff>9525</xdr:rowOff>
        </xdr:from>
        <xdr:to>
          <xdr:col>10</xdr:col>
          <xdr:colOff>428625</xdr:colOff>
          <xdr:row>26</xdr:row>
          <xdr:rowOff>247650</xdr:rowOff>
        </xdr:to>
        <xdr:sp macro="" textlink="">
          <xdr:nvSpPr>
            <xdr:cNvPr id="95297" name="Option Button 65" hidden="1">
              <a:extLst>
                <a:ext uri="{63B3BB69-23CF-44E3-9099-C40C66FF867C}">
                  <a14:compatExt spid="_x0000_s95297"/>
                </a:ext>
                <a:ext uri="{FF2B5EF4-FFF2-40B4-BE49-F238E27FC236}">
                  <a16:creationId xmlns:a16="http://schemas.microsoft.com/office/drawing/2014/main" id="{00000000-0008-0000-01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twoCellAnchor>
    <xdr:from>
      <xdr:col>5</xdr:col>
      <xdr:colOff>171525</xdr:colOff>
      <xdr:row>56</xdr:row>
      <xdr:rowOff>262137</xdr:rowOff>
    </xdr:from>
    <xdr:to>
      <xdr:col>7</xdr:col>
      <xdr:colOff>224373</xdr:colOff>
      <xdr:row>57</xdr:row>
      <xdr:rowOff>236016</xdr:rowOff>
    </xdr:to>
    <xdr:sp macro="" textlink="">
      <xdr:nvSpPr>
        <xdr:cNvPr id="34" name="テキスト ボックス 33">
          <a:extLst>
            <a:ext uri="{FF2B5EF4-FFF2-40B4-BE49-F238E27FC236}">
              <a16:creationId xmlns:a16="http://schemas.microsoft.com/office/drawing/2014/main" id="{700522E3-D1C6-48EF-A2C8-A8D2C105842B}"/>
            </a:ext>
          </a:extLst>
        </xdr:cNvPr>
        <xdr:cNvSpPr txBox="1"/>
      </xdr:nvSpPr>
      <xdr:spPr>
        <a:xfrm>
          <a:off x="367672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3</xdr:col>
      <xdr:colOff>85725</xdr:colOff>
      <xdr:row>56</xdr:row>
      <xdr:rowOff>262137</xdr:rowOff>
    </xdr:from>
    <xdr:to>
      <xdr:col>5</xdr:col>
      <xdr:colOff>138573</xdr:colOff>
      <xdr:row>57</xdr:row>
      <xdr:rowOff>236016</xdr:rowOff>
    </xdr:to>
    <xdr:sp macro="" textlink="">
      <xdr:nvSpPr>
        <xdr:cNvPr id="35" name="テキスト ボックス 34">
          <a:extLst>
            <a:ext uri="{FF2B5EF4-FFF2-40B4-BE49-F238E27FC236}">
              <a16:creationId xmlns:a16="http://schemas.microsoft.com/office/drawing/2014/main" id="{C9272BA3-D3F2-4B15-B2FD-9C84125E70B5}"/>
            </a:ext>
          </a:extLst>
        </xdr:cNvPr>
        <xdr:cNvSpPr txBox="1"/>
      </xdr:nvSpPr>
      <xdr:spPr>
        <a:xfrm>
          <a:off x="261937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7</xdr:col>
      <xdr:colOff>281429</xdr:colOff>
      <xdr:row>56</xdr:row>
      <xdr:rowOff>262137</xdr:rowOff>
    </xdr:from>
    <xdr:to>
      <xdr:col>9</xdr:col>
      <xdr:colOff>191402</xdr:colOff>
      <xdr:row>57</xdr:row>
      <xdr:rowOff>236016</xdr:rowOff>
    </xdr:to>
    <xdr:sp macro="" textlink="">
      <xdr:nvSpPr>
        <xdr:cNvPr id="37" name="テキスト ボックス 36">
          <a:extLst>
            <a:ext uri="{FF2B5EF4-FFF2-40B4-BE49-F238E27FC236}">
              <a16:creationId xmlns:a16="http://schemas.microsoft.com/office/drawing/2014/main" id="{064FE166-F8AF-477A-BDFA-690EDBED7E17}"/>
            </a:ext>
          </a:extLst>
        </xdr:cNvPr>
        <xdr:cNvSpPr txBox="1"/>
      </xdr:nvSpPr>
      <xdr:spPr>
        <a:xfrm>
          <a:off x="4758179"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9</xdr:col>
      <xdr:colOff>219129</xdr:colOff>
      <xdr:row>56</xdr:row>
      <xdr:rowOff>262137</xdr:rowOff>
    </xdr:from>
    <xdr:to>
      <xdr:col>11</xdr:col>
      <xdr:colOff>281502</xdr:colOff>
      <xdr:row>57</xdr:row>
      <xdr:rowOff>236016</xdr:rowOff>
    </xdr:to>
    <xdr:sp macro="" textlink="">
      <xdr:nvSpPr>
        <xdr:cNvPr id="38" name="テキスト ボックス 37">
          <a:extLst>
            <a:ext uri="{FF2B5EF4-FFF2-40B4-BE49-F238E27FC236}">
              <a16:creationId xmlns:a16="http://schemas.microsoft.com/office/drawing/2014/main" id="{ED1A92CC-2CA1-4A97-ADA7-276708080573}"/>
            </a:ext>
          </a:extLst>
        </xdr:cNvPr>
        <xdr:cNvSpPr txBox="1"/>
      </xdr:nvSpPr>
      <xdr:spPr>
        <a:xfrm>
          <a:off x="5810304"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11</xdr:col>
      <xdr:colOff>276684</xdr:colOff>
      <xdr:row>62</xdr:row>
      <xdr:rowOff>43062</xdr:rowOff>
    </xdr:from>
    <xdr:to>
      <xdr:col>13</xdr:col>
      <xdr:colOff>442146</xdr:colOff>
      <xdr:row>63</xdr:row>
      <xdr:rowOff>16941</xdr:rowOff>
    </xdr:to>
    <xdr:sp macro="" textlink="">
      <xdr:nvSpPr>
        <xdr:cNvPr id="39" name="テキスト ボックス 38">
          <a:extLst>
            <a:ext uri="{FF2B5EF4-FFF2-40B4-BE49-F238E27FC236}">
              <a16:creationId xmlns:a16="http://schemas.microsoft.com/office/drawing/2014/main" id="{FFF49223-A6A3-4E8A-AB99-AAB6773B52F3}"/>
            </a:ext>
          </a:extLst>
        </xdr:cNvPr>
        <xdr:cNvSpPr txBox="1"/>
      </xdr:nvSpPr>
      <xdr:spPr>
        <a:xfrm>
          <a:off x="6829884" y="17092812"/>
          <a:ext cx="1137012"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13</xdr:col>
      <xdr:colOff>396513</xdr:colOff>
      <xdr:row>62</xdr:row>
      <xdr:rowOff>43062</xdr:rowOff>
    </xdr:from>
    <xdr:to>
      <xdr:col>16</xdr:col>
      <xdr:colOff>76200</xdr:colOff>
      <xdr:row>63</xdr:row>
      <xdr:rowOff>9525</xdr:rowOff>
    </xdr:to>
    <xdr:sp macro="" textlink="">
      <xdr:nvSpPr>
        <xdr:cNvPr id="45" name="テキスト ボックス 44">
          <a:extLst>
            <a:ext uri="{FF2B5EF4-FFF2-40B4-BE49-F238E27FC236}">
              <a16:creationId xmlns:a16="http://schemas.microsoft.com/office/drawing/2014/main" id="{0505038E-5986-446B-AD62-9A63ADDB8606}"/>
            </a:ext>
          </a:extLst>
        </xdr:cNvPr>
        <xdr:cNvSpPr txBox="1"/>
      </xdr:nvSpPr>
      <xdr:spPr>
        <a:xfrm>
          <a:off x="7921263" y="17092812"/>
          <a:ext cx="1137012" cy="233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11</xdr:col>
      <xdr:colOff>309646</xdr:colOff>
      <xdr:row>56</xdr:row>
      <xdr:rowOff>262137</xdr:rowOff>
    </xdr:from>
    <xdr:to>
      <xdr:col>13</xdr:col>
      <xdr:colOff>362494</xdr:colOff>
      <xdr:row>57</xdr:row>
      <xdr:rowOff>236016</xdr:rowOff>
    </xdr:to>
    <xdr:sp macro="" textlink="">
      <xdr:nvSpPr>
        <xdr:cNvPr id="47" name="テキスト ボックス 46">
          <a:extLst>
            <a:ext uri="{FF2B5EF4-FFF2-40B4-BE49-F238E27FC236}">
              <a16:creationId xmlns:a16="http://schemas.microsoft.com/office/drawing/2014/main" id="{AE9C9379-F61A-4229-A561-B0FB92C7CA48}"/>
            </a:ext>
          </a:extLst>
        </xdr:cNvPr>
        <xdr:cNvSpPr txBox="1"/>
      </xdr:nvSpPr>
      <xdr:spPr>
        <a:xfrm>
          <a:off x="6862846"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22</xdr:col>
          <xdr:colOff>0</xdr:colOff>
          <xdr:row>63</xdr:row>
          <xdr:rowOff>0</xdr:rowOff>
        </xdr:to>
        <xdr:sp macro="" textlink="">
          <xdr:nvSpPr>
            <xdr:cNvPr id="95299" name="Group Box 67" hidden="1">
              <a:extLst>
                <a:ext uri="{63B3BB69-23CF-44E3-9099-C40C66FF867C}">
                  <a14:compatExt spid="_x0000_s95299"/>
                </a:ext>
                <a:ext uri="{FF2B5EF4-FFF2-40B4-BE49-F238E27FC236}">
                  <a16:creationId xmlns:a16="http://schemas.microsoft.com/office/drawing/2014/main" id="{00000000-0008-0000-0100-000043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47</xdr:row>
          <xdr:rowOff>9525</xdr:rowOff>
        </xdr:from>
        <xdr:to>
          <xdr:col>5</xdr:col>
          <xdr:colOff>190500</xdr:colOff>
          <xdr:row>47</xdr:row>
          <xdr:rowOff>247650</xdr:rowOff>
        </xdr:to>
        <xdr:sp macro="" textlink="">
          <xdr:nvSpPr>
            <xdr:cNvPr id="95300" name="Option Button 68" hidden="1">
              <a:extLst>
                <a:ext uri="{63B3BB69-23CF-44E3-9099-C40C66FF867C}">
                  <a14:compatExt spid="_x0000_s95300"/>
                </a:ext>
                <a:ext uri="{FF2B5EF4-FFF2-40B4-BE49-F238E27FC236}">
                  <a16:creationId xmlns:a16="http://schemas.microsoft.com/office/drawing/2014/main" id="{00000000-0008-0000-01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47</xdr:row>
          <xdr:rowOff>9525</xdr:rowOff>
        </xdr:from>
        <xdr:to>
          <xdr:col>7</xdr:col>
          <xdr:colOff>295275</xdr:colOff>
          <xdr:row>47</xdr:row>
          <xdr:rowOff>247650</xdr:rowOff>
        </xdr:to>
        <xdr:sp macro="" textlink="">
          <xdr:nvSpPr>
            <xdr:cNvPr id="95301" name="Option Button 69" hidden="1">
              <a:extLst>
                <a:ext uri="{63B3BB69-23CF-44E3-9099-C40C66FF867C}">
                  <a14:compatExt spid="_x0000_s95301"/>
                </a:ext>
                <a:ext uri="{FF2B5EF4-FFF2-40B4-BE49-F238E27FC236}">
                  <a16:creationId xmlns:a16="http://schemas.microsoft.com/office/drawing/2014/main" id="{00000000-0008-0000-01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9525</xdr:rowOff>
        </xdr:from>
        <xdr:to>
          <xdr:col>9</xdr:col>
          <xdr:colOff>85725</xdr:colOff>
          <xdr:row>47</xdr:row>
          <xdr:rowOff>247650</xdr:rowOff>
        </xdr:to>
        <xdr:sp macro="" textlink="">
          <xdr:nvSpPr>
            <xdr:cNvPr id="95302" name="Option Button 70" hidden="1">
              <a:extLst>
                <a:ext uri="{63B3BB69-23CF-44E3-9099-C40C66FF867C}">
                  <a14:compatExt spid="_x0000_s95302"/>
                </a:ext>
                <a:ext uri="{FF2B5EF4-FFF2-40B4-BE49-F238E27FC236}">
                  <a16:creationId xmlns:a16="http://schemas.microsoft.com/office/drawing/2014/main" id="{00000000-0008-0000-01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9525</xdr:rowOff>
        </xdr:from>
        <xdr:to>
          <xdr:col>11</xdr:col>
          <xdr:colOff>200025</xdr:colOff>
          <xdr:row>47</xdr:row>
          <xdr:rowOff>247650</xdr:rowOff>
        </xdr:to>
        <xdr:sp macro="" textlink="">
          <xdr:nvSpPr>
            <xdr:cNvPr id="95303" name="Option Button 71" hidden="1">
              <a:extLst>
                <a:ext uri="{63B3BB69-23CF-44E3-9099-C40C66FF867C}">
                  <a14:compatExt spid="_x0000_s95303"/>
                </a:ext>
                <a:ext uri="{FF2B5EF4-FFF2-40B4-BE49-F238E27FC236}">
                  <a16:creationId xmlns:a16="http://schemas.microsoft.com/office/drawing/2014/main" id="{00000000-0008-0000-01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47</xdr:row>
          <xdr:rowOff>9525</xdr:rowOff>
        </xdr:from>
        <xdr:to>
          <xdr:col>13</xdr:col>
          <xdr:colOff>428625</xdr:colOff>
          <xdr:row>47</xdr:row>
          <xdr:rowOff>247650</xdr:rowOff>
        </xdr:to>
        <xdr:sp macro="" textlink="">
          <xdr:nvSpPr>
            <xdr:cNvPr id="95304" name="Option Button 72" hidden="1">
              <a:extLst>
                <a:ext uri="{63B3BB69-23CF-44E3-9099-C40C66FF867C}">
                  <a14:compatExt spid="_x0000_s95304"/>
                </a:ext>
                <a:ext uri="{FF2B5EF4-FFF2-40B4-BE49-F238E27FC236}">
                  <a16:creationId xmlns:a16="http://schemas.microsoft.com/office/drawing/2014/main" id="{00000000-0008-0000-01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9525</xdr:rowOff>
        </xdr:from>
        <xdr:to>
          <xdr:col>15</xdr:col>
          <xdr:colOff>400050</xdr:colOff>
          <xdr:row>47</xdr:row>
          <xdr:rowOff>247650</xdr:rowOff>
        </xdr:to>
        <xdr:sp macro="" textlink="">
          <xdr:nvSpPr>
            <xdr:cNvPr id="95305" name="Option Button 73" hidden="1">
              <a:extLst>
                <a:ext uri="{63B3BB69-23CF-44E3-9099-C40C66FF867C}">
                  <a14:compatExt spid="_x0000_s95305"/>
                </a:ext>
                <a:ext uri="{FF2B5EF4-FFF2-40B4-BE49-F238E27FC236}">
                  <a16:creationId xmlns:a16="http://schemas.microsoft.com/office/drawing/2014/main" id="{00000000-0008-0000-01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38100</xdr:rowOff>
        </xdr:from>
        <xdr:to>
          <xdr:col>5</xdr:col>
          <xdr:colOff>142875</xdr:colOff>
          <xdr:row>59</xdr:row>
          <xdr:rowOff>9525</xdr:rowOff>
        </xdr:to>
        <xdr:sp macro="" textlink="">
          <xdr:nvSpPr>
            <xdr:cNvPr id="95306" name="Option Button 74" hidden="1">
              <a:extLst>
                <a:ext uri="{63B3BB69-23CF-44E3-9099-C40C66FF867C}">
                  <a14:compatExt spid="_x0000_s95306"/>
                </a:ext>
                <a:ext uri="{FF2B5EF4-FFF2-40B4-BE49-F238E27FC236}">
                  <a16:creationId xmlns:a16="http://schemas.microsoft.com/office/drawing/2014/main" id="{00000000-0008-0000-01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58</xdr:row>
          <xdr:rowOff>38100</xdr:rowOff>
        </xdr:from>
        <xdr:to>
          <xdr:col>7</xdr:col>
          <xdr:colOff>114300</xdr:colOff>
          <xdr:row>59</xdr:row>
          <xdr:rowOff>9525</xdr:rowOff>
        </xdr:to>
        <xdr:sp macro="" textlink="">
          <xdr:nvSpPr>
            <xdr:cNvPr id="95307" name="Option Button 75" hidden="1">
              <a:extLst>
                <a:ext uri="{63B3BB69-23CF-44E3-9099-C40C66FF867C}">
                  <a14:compatExt spid="_x0000_s95307"/>
                </a:ext>
                <a:ext uri="{FF2B5EF4-FFF2-40B4-BE49-F238E27FC236}">
                  <a16:creationId xmlns:a16="http://schemas.microsoft.com/office/drawing/2014/main" id="{00000000-0008-0000-01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58</xdr:row>
          <xdr:rowOff>38100</xdr:rowOff>
        </xdr:from>
        <xdr:to>
          <xdr:col>9</xdr:col>
          <xdr:colOff>47625</xdr:colOff>
          <xdr:row>59</xdr:row>
          <xdr:rowOff>9525</xdr:rowOff>
        </xdr:to>
        <xdr:sp macro="" textlink="">
          <xdr:nvSpPr>
            <xdr:cNvPr id="95308" name="Option Button 76" hidden="1">
              <a:extLst>
                <a:ext uri="{63B3BB69-23CF-44E3-9099-C40C66FF867C}">
                  <a14:compatExt spid="_x0000_s95308"/>
                </a:ext>
                <a:ext uri="{FF2B5EF4-FFF2-40B4-BE49-F238E27FC236}">
                  <a16:creationId xmlns:a16="http://schemas.microsoft.com/office/drawing/2014/main" id="{00000000-0008-0000-01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52</xdr:row>
          <xdr:rowOff>247650</xdr:rowOff>
        </xdr:from>
        <xdr:to>
          <xdr:col>5</xdr:col>
          <xdr:colOff>161925</xdr:colOff>
          <xdr:row>53</xdr:row>
          <xdr:rowOff>219075</xdr:rowOff>
        </xdr:to>
        <xdr:sp macro="" textlink="">
          <xdr:nvSpPr>
            <xdr:cNvPr id="95309" name="Option Button 77" hidden="1">
              <a:extLst>
                <a:ext uri="{63B3BB69-23CF-44E3-9099-C40C66FF867C}">
                  <a14:compatExt spid="_x0000_s95309"/>
                </a:ext>
                <a:ext uri="{FF2B5EF4-FFF2-40B4-BE49-F238E27FC236}">
                  <a16:creationId xmlns:a16="http://schemas.microsoft.com/office/drawing/2014/main" id="{00000000-0008-0000-01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247650</xdr:rowOff>
        </xdr:from>
        <xdr:to>
          <xdr:col>7</xdr:col>
          <xdr:colOff>142875</xdr:colOff>
          <xdr:row>53</xdr:row>
          <xdr:rowOff>219075</xdr:rowOff>
        </xdr:to>
        <xdr:sp macro="" textlink="">
          <xdr:nvSpPr>
            <xdr:cNvPr id="95310" name="Option Button 78" hidden="1">
              <a:extLst>
                <a:ext uri="{63B3BB69-23CF-44E3-9099-C40C66FF867C}">
                  <a14:compatExt spid="_x0000_s95310"/>
                </a:ext>
                <a:ext uri="{FF2B5EF4-FFF2-40B4-BE49-F238E27FC236}">
                  <a16:creationId xmlns:a16="http://schemas.microsoft.com/office/drawing/2014/main" id="{00000000-0008-0000-01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52</xdr:row>
          <xdr:rowOff>247650</xdr:rowOff>
        </xdr:from>
        <xdr:to>
          <xdr:col>9</xdr:col>
          <xdr:colOff>257175</xdr:colOff>
          <xdr:row>53</xdr:row>
          <xdr:rowOff>219075</xdr:rowOff>
        </xdr:to>
        <xdr:sp macro="" textlink="">
          <xdr:nvSpPr>
            <xdr:cNvPr id="95311" name="Option Button 79" hidden="1">
              <a:extLst>
                <a:ext uri="{63B3BB69-23CF-44E3-9099-C40C66FF867C}">
                  <a14:compatExt spid="_x0000_s95311"/>
                </a:ext>
                <a:ext uri="{FF2B5EF4-FFF2-40B4-BE49-F238E27FC236}">
                  <a16:creationId xmlns:a16="http://schemas.microsoft.com/office/drawing/2014/main" id="{00000000-0008-0000-01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52</xdr:row>
          <xdr:rowOff>247650</xdr:rowOff>
        </xdr:from>
        <xdr:to>
          <xdr:col>11</xdr:col>
          <xdr:colOff>342900</xdr:colOff>
          <xdr:row>53</xdr:row>
          <xdr:rowOff>219075</xdr:rowOff>
        </xdr:to>
        <xdr:sp macro="" textlink="">
          <xdr:nvSpPr>
            <xdr:cNvPr id="95312" name="Option Button 80" hidden="1">
              <a:extLst>
                <a:ext uri="{63B3BB69-23CF-44E3-9099-C40C66FF867C}">
                  <a14:compatExt spid="_x0000_s95312"/>
                </a:ext>
                <a:ext uri="{FF2B5EF4-FFF2-40B4-BE49-F238E27FC236}">
                  <a16:creationId xmlns:a16="http://schemas.microsoft.com/office/drawing/2014/main" id="{00000000-0008-0000-01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52</xdr:row>
          <xdr:rowOff>247650</xdr:rowOff>
        </xdr:from>
        <xdr:to>
          <xdr:col>13</xdr:col>
          <xdr:colOff>447675</xdr:colOff>
          <xdr:row>53</xdr:row>
          <xdr:rowOff>219075</xdr:rowOff>
        </xdr:to>
        <xdr:sp macro="" textlink="">
          <xdr:nvSpPr>
            <xdr:cNvPr id="95313" name="Option Button 81" hidden="1">
              <a:extLst>
                <a:ext uri="{63B3BB69-23CF-44E3-9099-C40C66FF867C}">
                  <a14:compatExt spid="_x0000_s95313"/>
                </a:ext>
                <a:ext uri="{FF2B5EF4-FFF2-40B4-BE49-F238E27FC236}">
                  <a16:creationId xmlns:a16="http://schemas.microsoft.com/office/drawing/2014/main" id="{00000000-0008-0000-01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58</xdr:row>
          <xdr:rowOff>28575</xdr:rowOff>
        </xdr:from>
        <xdr:to>
          <xdr:col>11</xdr:col>
          <xdr:colOff>323850</xdr:colOff>
          <xdr:row>59</xdr:row>
          <xdr:rowOff>0</xdr:rowOff>
        </xdr:to>
        <xdr:sp macro="" textlink="">
          <xdr:nvSpPr>
            <xdr:cNvPr id="95314" name="Option Button 82" hidden="1">
              <a:extLst>
                <a:ext uri="{63B3BB69-23CF-44E3-9099-C40C66FF867C}">
                  <a14:compatExt spid="_x0000_s95314"/>
                </a:ext>
                <a:ext uri="{FF2B5EF4-FFF2-40B4-BE49-F238E27FC236}">
                  <a16:creationId xmlns:a16="http://schemas.microsoft.com/office/drawing/2014/main" id="{00000000-0008-0000-01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47</xdr:row>
          <xdr:rowOff>0</xdr:rowOff>
        </xdr:from>
        <xdr:to>
          <xdr:col>18</xdr:col>
          <xdr:colOff>0</xdr:colOff>
          <xdr:row>47</xdr:row>
          <xdr:rowOff>238125</xdr:rowOff>
        </xdr:to>
        <xdr:sp macro="" textlink="">
          <xdr:nvSpPr>
            <xdr:cNvPr id="95315" name="Option Button 83" hidden="1">
              <a:extLst>
                <a:ext uri="{63B3BB69-23CF-44E3-9099-C40C66FF867C}">
                  <a14:compatExt spid="_x0000_s95315"/>
                </a:ext>
                <a:ext uri="{FF2B5EF4-FFF2-40B4-BE49-F238E27FC236}">
                  <a16:creationId xmlns:a16="http://schemas.microsoft.com/office/drawing/2014/main" id="{00000000-0008-0000-01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xdr:twoCellAnchor>
    <xdr:from>
      <xdr:col>9</xdr:col>
      <xdr:colOff>161925</xdr:colOff>
      <xdr:row>20</xdr:row>
      <xdr:rowOff>238125</xdr:rowOff>
    </xdr:from>
    <xdr:to>
      <xdr:col>11</xdr:col>
      <xdr:colOff>9525</xdr:colOff>
      <xdr:row>21</xdr:row>
      <xdr:rowOff>228601</xdr:rowOff>
    </xdr:to>
    <xdr:sp macro="" textlink="">
      <xdr:nvSpPr>
        <xdr:cNvPr id="48" name="四角形: 角を丸くする 47">
          <a:hlinkClick xmlns:r="http://schemas.openxmlformats.org/officeDocument/2006/relationships" r:id="rId22"/>
          <a:extLst>
            <a:ext uri="{FF2B5EF4-FFF2-40B4-BE49-F238E27FC236}">
              <a16:creationId xmlns:a16="http://schemas.microsoft.com/office/drawing/2014/main" id="{183CE231-5879-4BF7-B3DE-A3338D5BE713}"/>
            </a:ext>
          </a:extLst>
        </xdr:cNvPr>
        <xdr:cNvSpPr/>
      </xdr:nvSpPr>
      <xdr:spPr>
        <a:xfrm>
          <a:off x="5715000" y="5819775"/>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20</xdr:col>
      <xdr:colOff>266700</xdr:colOff>
      <xdr:row>69</xdr:row>
      <xdr:rowOff>209550</xdr:rowOff>
    </xdr:from>
    <xdr:to>
      <xdr:col>21</xdr:col>
      <xdr:colOff>390526</xdr:colOff>
      <xdr:row>70</xdr:row>
      <xdr:rowOff>219075</xdr:rowOff>
    </xdr:to>
    <xdr:sp macro="" textlink="">
      <xdr:nvSpPr>
        <xdr:cNvPr id="50" name="四角形: 角を丸くする 49">
          <a:hlinkClick xmlns:r="http://schemas.openxmlformats.org/officeDocument/2006/relationships" r:id="rId23"/>
          <a:extLst>
            <a:ext uri="{FF2B5EF4-FFF2-40B4-BE49-F238E27FC236}">
              <a16:creationId xmlns:a16="http://schemas.microsoft.com/office/drawing/2014/main" id="{BBC0FE2C-7E28-4765-926E-BF1A2A77DA2C}"/>
            </a:ext>
          </a:extLst>
        </xdr:cNvPr>
        <xdr:cNvSpPr/>
      </xdr:nvSpPr>
      <xdr:spPr>
        <a:xfrm>
          <a:off x="11191875" y="18859500"/>
          <a:ext cx="6096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38100</xdr:colOff>
      <xdr:row>113</xdr:row>
      <xdr:rowOff>95249</xdr:rowOff>
    </xdr:from>
    <xdr:to>
      <xdr:col>23</xdr:col>
      <xdr:colOff>0</xdr:colOff>
      <xdr:row>114</xdr:row>
      <xdr:rowOff>85725</xdr:rowOff>
    </xdr:to>
    <xdr:sp macro="" textlink="">
      <xdr:nvSpPr>
        <xdr:cNvPr id="51" name="四角形: 角を丸くする 50">
          <a:hlinkClick xmlns:r="http://schemas.openxmlformats.org/officeDocument/2006/relationships" r:id="rId24"/>
          <a:extLst>
            <a:ext uri="{FF2B5EF4-FFF2-40B4-BE49-F238E27FC236}">
              <a16:creationId xmlns:a16="http://schemas.microsoft.com/office/drawing/2014/main" id="{E9E0C9F5-5971-4CFE-9027-8EA413C302C8}"/>
            </a:ext>
          </a:extLst>
        </xdr:cNvPr>
        <xdr:cNvSpPr/>
      </xdr:nvSpPr>
      <xdr:spPr>
        <a:xfrm>
          <a:off x="10963275" y="30479999"/>
          <a:ext cx="124777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247649</xdr:colOff>
      <xdr:row>12</xdr:row>
      <xdr:rowOff>171450</xdr:rowOff>
    </xdr:from>
    <xdr:to>
      <xdr:col>21</xdr:col>
      <xdr:colOff>466724</xdr:colOff>
      <xdr:row>13</xdr:row>
      <xdr:rowOff>219075</xdr:rowOff>
    </xdr:to>
    <xdr:sp macro="" textlink="">
      <xdr:nvSpPr>
        <xdr:cNvPr id="52" name="四角形: 角を丸くする 51">
          <a:hlinkClick xmlns:r="http://schemas.openxmlformats.org/officeDocument/2006/relationships" r:id="rId25"/>
          <a:extLst>
            <a:ext uri="{FF2B5EF4-FFF2-40B4-BE49-F238E27FC236}">
              <a16:creationId xmlns:a16="http://schemas.microsoft.com/office/drawing/2014/main" id="{F1366746-F67E-49F8-8C4A-99CAF50AEC40}"/>
            </a:ext>
          </a:extLst>
        </xdr:cNvPr>
        <xdr:cNvSpPr/>
      </xdr:nvSpPr>
      <xdr:spPr>
        <a:xfrm>
          <a:off x="10648949" y="3619500"/>
          <a:ext cx="1190625" cy="3143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14</xdr:col>
      <xdr:colOff>0</xdr:colOff>
      <xdr:row>58</xdr:row>
      <xdr:rowOff>9525</xdr:rowOff>
    </xdr:from>
    <xdr:ext cx="953414" cy="304058"/>
    <xdr:sp macro="" textlink="">
      <xdr:nvSpPr>
        <xdr:cNvPr id="53" name="テキスト ボックス 52">
          <a:extLst>
            <a:ext uri="{FF2B5EF4-FFF2-40B4-BE49-F238E27FC236}">
              <a16:creationId xmlns:a16="http://schemas.microsoft.com/office/drawing/2014/main" id="{433F0923-E373-45FD-9184-62BDEAA8CF20}"/>
            </a:ext>
          </a:extLst>
        </xdr:cNvPr>
        <xdr:cNvSpPr txBox="1"/>
      </xdr:nvSpPr>
      <xdr:spPr>
        <a:xfrm>
          <a:off x="8010525" y="15992475"/>
          <a:ext cx="95341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11</xdr:col>
      <xdr:colOff>381000</xdr:colOff>
      <xdr:row>57</xdr:row>
      <xdr:rowOff>247650</xdr:rowOff>
    </xdr:from>
    <xdr:ext cx="612952" cy="314638"/>
    <xdr:sp macro="" textlink="">
      <xdr:nvSpPr>
        <xdr:cNvPr id="54" name="テキスト ボックス 53">
          <a:extLst>
            <a:ext uri="{FF2B5EF4-FFF2-40B4-BE49-F238E27FC236}">
              <a16:creationId xmlns:a16="http://schemas.microsoft.com/office/drawing/2014/main" id="{F2D7AE3C-0398-44CB-8C69-9856231D8B5F}"/>
            </a:ext>
          </a:extLst>
        </xdr:cNvPr>
        <xdr:cNvSpPr txBox="1"/>
      </xdr:nvSpPr>
      <xdr:spPr>
        <a:xfrm>
          <a:off x="6934200" y="15963900"/>
          <a:ext cx="612952"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twoCellAnchor>
    <xdr:from>
      <xdr:col>9</xdr:col>
      <xdr:colOff>276224</xdr:colOff>
      <xdr:row>1</xdr:row>
      <xdr:rowOff>219075</xdr:rowOff>
    </xdr:from>
    <xdr:to>
      <xdr:col>11</xdr:col>
      <xdr:colOff>0</xdr:colOff>
      <xdr:row>2</xdr:row>
      <xdr:rowOff>228600</xdr:rowOff>
    </xdr:to>
    <xdr:sp macro="" textlink="">
      <xdr:nvSpPr>
        <xdr:cNvPr id="56" name="四角形: 角を丸くする 55">
          <a:hlinkClick xmlns:r="http://schemas.openxmlformats.org/officeDocument/2006/relationships" r:id="rId26"/>
          <a:extLst>
            <a:ext uri="{FF2B5EF4-FFF2-40B4-BE49-F238E27FC236}">
              <a16:creationId xmlns:a16="http://schemas.microsoft.com/office/drawing/2014/main" id="{58913091-182C-8479-132E-9093A0B6E0D3}"/>
            </a:ext>
          </a:extLst>
        </xdr:cNvPr>
        <xdr:cNvSpPr/>
      </xdr:nvSpPr>
      <xdr:spPr>
        <a:xfrm>
          <a:off x="9639299"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104776</xdr:colOff>
      <xdr:row>79</xdr:row>
      <xdr:rowOff>19050</xdr:rowOff>
    </xdr:from>
    <xdr:to>
      <xdr:col>8</xdr:col>
      <xdr:colOff>323850</xdr:colOff>
      <xdr:row>81</xdr:row>
      <xdr:rowOff>209550</xdr:rowOff>
    </xdr:to>
    <xdr:sp macro="" textlink="">
      <xdr:nvSpPr>
        <xdr:cNvPr id="57" name="テキスト ボックス 56">
          <a:extLst>
            <a:ext uri="{FF2B5EF4-FFF2-40B4-BE49-F238E27FC236}">
              <a16:creationId xmlns:a16="http://schemas.microsoft.com/office/drawing/2014/main" id="{DFC5F0FB-7801-4316-9352-5A6D07A0A1EB}"/>
            </a:ext>
          </a:extLst>
        </xdr:cNvPr>
        <xdr:cNvSpPr txBox="1"/>
      </xdr:nvSpPr>
      <xdr:spPr>
        <a:xfrm>
          <a:off x="3009901" y="1413510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6</xdr:col>
      <xdr:colOff>108505</xdr:colOff>
      <xdr:row>71</xdr:row>
      <xdr:rowOff>64555</xdr:rowOff>
    </xdr:from>
    <xdr:to>
      <xdr:col>8</xdr:col>
      <xdr:colOff>120899</xdr:colOff>
      <xdr:row>72</xdr:row>
      <xdr:rowOff>261241</xdr:rowOff>
    </xdr:to>
    <xdr:pic>
      <xdr:nvPicPr>
        <xdr:cNvPr id="60" name="図 59">
          <a:extLst>
            <a:ext uri="{FF2B5EF4-FFF2-40B4-BE49-F238E27FC236}">
              <a16:creationId xmlns:a16="http://schemas.microsoft.com/office/drawing/2014/main" id="{76E7E565-643A-4063-BBA1-59F139CFF3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99480" y="19247905"/>
          <a:ext cx="983944" cy="463386"/>
        </a:xfrm>
        <a:prstGeom prst="rect">
          <a:avLst/>
        </a:prstGeom>
        <a:ln>
          <a:solidFill>
            <a:schemeClr val="tx1">
              <a:lumMod val="50000"/>
              <a:lumOff val="50000"/>
            </a:schemeClr>
          </a:solidFill>
        </a:ln>
      </xdr:spPr>
    </xdr:pic>
    <xdr:clientData/>
  </xdr:twoCellAnchor>
  <xdr:twoCellAnchor>
    <xdr:from>
      <xdr:col>8</xdr:col>
      <xdr:colOff>609600</xdr:colOff>
      <xdr:row>71</xdr:row>
      <xdr:rowOff>50514</xdr:rowOff>
    </xdr:from>
    <xdr:to>
      <xdr:col>10</xdr:col>
      <xdr:colOff>481875</xdr:colOff>
      <xdr:row>72</xdr:row>
      <xdr:rowOff>233086</xdr:rowOff>
    </xdr:to>
    <xdr:pic>
      <xdr:nvPicPr>
        <xdr:cNvPr id="61" name="図 60">
          <a:extLst>
            <a:ext uri="{FF2B5EF4-FFF2-40B4-BE49-F238E27FC236}">
              <a16:creationId xmlns:a16="http://schemas.microsoft.com/office/drawing/2014/main" id="{D940E679-C789-4508-B79E-5F7661C118F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72125" y="19233864"/>
          <a:ext cx="977175" cy="449272"/>
        </a:xfrm>
        <a:prstGeom prst="rect">
          <a:avLst/>
        </a:prstGeom>
      </xdr:spPr>
    </xdr:pic>
    <xdr:clientData/>
  </xdr:twoCellAnchor>
  <xdr:twoCellAnchor>
    <xdr:from>
      <xdr:col>6</xdr:col>
      <xdr:colOff>233508</xdr:colOff>
      <xdr:row>75</xdr:row>
      <xdr:rowOff>29545</xdr:rowOff>
    </xdr:from>
    <xdr:to>
      <xdr:col>8</xdr:col>
      <xdr:colOff>133350</xdr:colOff>
      <xdr:row>77</xdr:row>
      <xdr:rowOff>33480</xdr:rowOff>
    </xdr:to>
    <xdr:pic>
      <xdr:nvPicPr>
        <xdr:cNvPr id="62" name="図 61">
          <a:extLst>
            <a:ext uri="{FF2B5EF4-FFF2-40B4-BE49-F238E27FC236}">
              <a16:creationId xmlns:a16="http://schemas.microsoft.com/office/drawing/2014/main" id="{01595B58-FCB9-4CD8-B400-45C03544C44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24483" y="20279695"/>
          <a:ext cx="871392" cy="537335"/>
        </a:xfrm>
        <a:prstGeom prst="rect">
          <a:avLst/>
        </a:prstGeom>
      </xdr:spPr>
    </xdr:pic>
    <xdr:clientData/>
  </xdr:twoCellAnchor>
  <xdr:twoCellAnchor>
    <xdr:from>
      <xdr:col>3</xdr:col>
      <xdr:colOff>227186</xdr:colOff>
      <xdr:row>75</xdr:row>
      <xdr:rowOff>29923</xdr:rowOff>
    </xdr:from>
    <xdr:to>
      <xdr:col>5</xdr:col>
      <xdr:colOff>142875</xdr:colOff>
      <xdr:row>77</xdr:row>
      <xdr:rowOff>41407</xdr:rowOff>
    </xdr:to>
    <xdr:pic>
      <xdr:nvPicPr>
        <xdr:cNvPr id="63" name="図 62">
          <a:extLst>
            <a:ext uri="{FF2B5EF4-FFF2-40B4-BE49-F238E27FC236}">
              <a16:creationId xmlns:a16="http://schemas.microsoft.com/office/drawing/2014/main" id="{7BCDD101-45BE-434F-B4CA-9C8042EC79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646536" y="13079173"/>
          <a:ext cx="887239" cy="544884"/>
        </a:xfrm>
        <a:prstGeom prst="rect">
          <a:avLst/>
        </a:prstGeom>
      </xdr:spPr>
    </xdr:pic>
    <xdr:clientData/>
  </xdr:twoCellAnchor>
  <xdr:twoCellAnchor>
    <xdr:from>
      <xdr:col>9</xdr:col>
      <xdr:colOff>138116</xdr:colOff>
      <xdr:row>75</xdr:row>
      <xdr:rowOff>9525</xdr:rowOff>
    </xdr:from>
    <xdr:to>
      <xdr:col>11</xdr:col>
      <xdr:colOff>66675</xdr:colOff>
      <xdr:row>77</xdr:row>
      <xdr:rowOff>31884</xdr:rowOff>
    </xdr:to>
    <xdr:pic>
      <xdr:nvPicPr>
        <xdr:cNvPr id="95232" name="図 95231">
          <a:extLst>
            <a:ext uri="{FF2B5EF4-FFF2-40B4-BE49-F238E27FC236}">
              <a16:creationId xmlns:a16="http://schemas.microsoft.com/office/drawing/2014/main" id="{790ACB26-5F50-468D-AFCD-D23FA3F586C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29291" y="20259675"/>
          <a:ext cx="890584" cy="555759"/>
        </a:xfrm>
        <a:prstGeom prst="rect">
          <a:avLst/>
        </a:prstGeom>
      </xdr:spPr>
    </xdr:pic>
    <xdr:clientData/>
  </xdr:twoCellAnchor>
  <xdr:twoCellAnchor>
    <xdr:from>
      <xdr:col>3</xdr:col>
      <xdr:colOff>144384</xdr:colOff>
      <xdr:row>79</xdr:row>
      <xdr:rowOff>85315</xdr:rowOff>
    </xdr:from>
    <xdr:to>
      <xdr:col>4</xdr:col>
      <xdr:colOff>139605</xdr:colOff>
      <xdr:row>81</xdr:row>
      <xdr:rowOff>39560</xdr:rowOff>
    </xdr:to>
    <xdr:pic>
      <xdr:nvPicPr>
        <xdr:cNvPr id="95343" name="図 95342">
          <a:extLst>
            <a:ext uri="{FF2B5EF4-FFF2-40B4-BE49-F238E27FC236}">
              <a16:creationId xmlns:a16="http://schemas.microsoft.com/office/drawing/2014/main" id="{B197B9F9-50FF-4A6C-9109-AABCC672B1CB}"/>
            </a:ext>
          </a:extLst>
        </xdr:cNvPr>
        <xdr:cNvPicPr>
          <a:picLocks noChangeAspect="1"/>
        </xdr:cNvPicPr>
      </xdr:nvPicPr>
      <xdr:blipFill>
        <a:blip xmlns:r="http://schemas.openxmlformats.org/officeDocument/2006/relationships" r:embed="rId32"/>
        <a:stretch>
          <a:fillRect/>
        </a:stretch>
      </xdr:blipFill>
      <xdr:spPr>
        <a:xfrm>
          <a:off x="2563734" y="14201365"/>
          <a:ext cx="480996" cy="487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69</xdr:row>
          <xdr:rowOff>266700</xdr:rowOff>
        </xdr:from>
        <xdr:to>
          <xdr:col>12</xdr:col>
          <xdr:colOff>0</xdr:colOff>
          <xdr:row>82</xdr:row>
          <xdr:rowOff>0</xdr:rowOff>
        </xdr:to>
        <xdr:sp macro="" textlink="">
          <xdr:nvSpPr>
            <xdr:cNvPr id="95367" name="Group Box 135" hidden="1">
              <a:extLst>
                <a:ext uri="{63B3BB69-23CF-44E3-9099-C40C66FF867C}">
                  <a14:compatExt spid="_x0000_s95367"/>
                </a:ext>
                <a:ext uri="{FF2B5EF4-FFF2-40B4-BE49-F238E27FC236}">
                  <a16:creationId xmlns:a16="http://schemas.microsoft.com/office/drawing/2014/main" id="{00000000-0008-0000-0100-000087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70</xdr:row>
          <xdr:rowOff>57150</xdr:rowOff>
        </xdr:from>
        <xdr:to>
          <xdr:col>4</xdr:col>
          <xdr:colOff>361950</xdr:colOff>
          <xdr:row>71</xdr:row>
          <xdr:rowOff>28575</xdr:rowOff>
        </xdr:to>
        <xdr:sp macro="" textlink="">
          <xdr:nvSpPr>
            <xdr:cNvPr id="95368" name="Option Button 136" hidden="1">
              <a:extLst>
                <a:ext uri="{63B3BB69-23CF-44E3-9099-C40C66FF867C}">
                  <a14:compatExt spid="_x0000_s95368"/>
                </a:ext>
                <a:ext uri="{FF2B5EF4-FFF2-40B4-BE49-F238E27FC236}">
                  <a16:creationId xmlns:a16="http://schemas.microsoft.com/office/drawing/2014/main" id="{00000000-0008-0000-01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57150</xdr:rowOff>
        </xdr:from>
        <xdr:to>
          <xdr:col>8</xdr:col>
          <xdr:colOff>352425</xdr:colOff>
          <xdr:row>71</xdr:row>
          <xdr:rowOff>28575</xdr:rowOff>
        </xdr:to>
        <xdr:sp macro="" textlink="">
          <xdr:nvSpPr>
            <xdr:cNvPr id="95369" name="Option Button 137" hidden="1">
              <a:extLst>
                <a:ext uri="{63B3BB69-23CF-44E3-9099-C40C66FF867C}">
                  <a14:compatExt spid="_x0000_s95369"/>
                </a:ext>
                <a:ext uri="{FF2B5EF4-FFF2-40B4-BE49-F238E27FC236}">
                  <a16:creationId xmlns:a16="http://schemas.microsoft.com/office/drawing/2014/main" id="{00000000-0008-0000-01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57150</xdr:rowOff>
        </xdr:from>
        <xdr:to>
          <xdr:col>11</xdr:col>
          <xdr:colOff>209550</xdr:colOff>
          <xdr:row>71</xdr:row>
          <xdr:rowOff>28575</xdr:rowOff>
        </xdr:to>
        <xdr:sp macro="" textlink="">
          <xdr:nvSpPr>
            <xdr:cNvPr id="95370" name="Option Button 138" hidden="1">
              <a:extLst>
                <a:ext uri="{63B3BB69-23CF-44E3-9099-C40C66FF867C}">
                  <a14:compatExt spid="_x0000_s95370"/>
                </a:ext>
                <a:ext uri="{FF2B5EF4-FFF2-40B4-BE49-F238E27FC236}">
                  <a16:creationId xmlns:a16="http://schemas.microsoft.com/office/drawing/2014/main" id="{00000000-0008-0000-01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74</xdr:row>
          <xdr:rowOff>28575</xdr:rowOff>
        </xdr:from>
        <xdr:to>
          <xdr:col>5</xdr:col>
          <xdr:colOff>371475</xdr:colOff>
          <xdr:row>75</xdr:row>
          <xdr:rowOff>0</xdr:rowOff>
        </xdr:to>
        <xdr:sp macro="" textlink="">
          <xdr:nvSpPr>
            <xdr:cNvPr id="95371" name="Option Button 139" hidden="1">
              <a:extLst>
                <a:ext uri="{63B3BB69-23CF-44E3-9099-C40C66FF867C}">
                  <a14:compatExt spid="_x0000_s95371"/>
                </a:ext>
                <a:ext uri="{FF2B5EF4-FFF2-40B4-BE49-F238E27FC236}">
                  <a16:creationId xmlns:a16="http://schemas.microsoft.com/office/drawing/2014/main" id="{00000000-0008-0000-01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74</xdr:row>
          <xdr:rowOff>28575</xdr:rowOff>
        </xdr:from>
        <xdr:to>
          <xdr:col>8</xdr:col>
          <xdr:colOff>342900</xdr:colOff>
          <xdr:row>75</xdr:row>
          <xdr:rowOff>0</xdr:rowOff>
        </xdr:to>
        <xdr:sp macro="" textlink="">
          <xdr:nvSpPr>
            <xdr:cNvPr id="95372" name="Option Button 140" hidden="1">
              <a:extLst>
                <a:ext uri="{63B3BB69-23CF-44E3-9099-C40C66FF867C}">
                  <a14:compatExt spid="_x0000_s95372"/>
                </a:ext>
                <a:ext uri="{FF2B5EF4-FFF2-40B4-BE49-F238E27FC236}">
                  <a16:creationId xmlns:a16="http://schemas.microsoft.com/office/drawing/2014/main" id="{00000000-0008-0000-01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74</xdr:row>
          <xdr:rowOff>28575</xdr:rowOff>
        </xdr:from>
        <xdr:to>
          <xdr:col>11</xdr:col>
          <xdr:colOff>323850</xdr:colOff>
          <xdr:row>75</xdr:row>
          <xdr:rowOff>0</xdr:rowOff>
        </xdr:to>
        <xdr:sp macro="" textlink="">
          <xdr:nvSpPr>
            <xdr:cNvPr id="95373" name="Option Button 141" hidden="1">
              <a:extLst>
                <a:ext uri="{63B3BB69-23CF-44E3-9099-C40C66FF867C}">
                  <a14:compatExt spid="_x0000_s95373"/>
                </a:ext>
                <a:ext uri="{FF2B5EF4-FFF2-40B4-BE49-F238E27FC236}">
                  <a16:creationId xmlns:a16="http://schemas.microsoft.com/office/drawing/2014/main" id="{00000000-0008-0000-01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78</xdr:row>
          <xdr:rowOff>38100</xdr:rowOff>
        </xdr:from>
        <xdr:to>
          <xdr:col>5</xdr:col>
          <xdr:colOff>476250</xdr:colOff>
          <xdr:row>79</xdr:row>
          <xdr:rowOff>9525</xdr:rowOff>
        </xdr:to>
        <xdr:sp macro="" textlink="">
          <xdr:nvSpPr>
            <xdr:cNvPr id="95374" name="Option Button 142" hidden="1">
              <a:extLst>
                <a:ext uri="{63B3BB69-23CF-44E3-9099-C40C66FF867C}">
                  <a14:compatExt spid="_x0000_s95374"/>
                </a:ext>
                <a:ext uri="{FF2B5EF4-FFF2-40B4-BE49-F238E27FC236}">
                  <a16:creationId xmlns:a16="http://schemas.microsoft.com/office/drawing/2014/main" id="{00000000-0008-0000-01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3</xdr:col>
      <xdr:colOff>19050</xdr:colOff>
      <xdr:row>73</xdr:row>
      <xdr:rowOff>161925</xdr:rowOff>
    </xdr:from>
    <xdr:to>
      <xdr:col>11</xdr:col>
      <xdr:colOff>476250</xdr:colOff>
      <xdr:row>73</xdr:row>
      <xdr:rowOff>161925</xdr:rowOff>
    </xdr:to>
    <xdr:cxnSp macro="">
      <xdr:nvCxnSpPr>
        <xdr:cNvPr id="95346" name="直線コネクタ 95345">
          <a:extLst>
            <a:ext uri="{FF2B5EF4-FFF2-40B4-BE49-F238E27FC236}">
              <a16:creationId xmlns:a16="http://schemas.microsoft.com/office/drawing/2014/main" id="{1C7619B9-699D-049B-3589-6D8EBBD9BB53}"/>
            </a:ext>
          </a:extLst>
        </xdr:cNvPr>
        <xdr:cNvCxnSpPr/>
      </xdr:nvCxnSpPr>
      <xdr:spPr>
        <a:xfrm>
          <a:off x="2438400" y="12677775"/>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77</xdr:row>
      <xdr:rowOff>209550</xdr:rowOff>
    </xdr:from>
    <xdr:to>
      <xdr:col>11</xdr:col>
      <xdr:colOff>476250</xdr:colOff>
      <xdr:row>77</xdr:row>
      <xdr:rowOff>209550</xdr:rowOff>
    </xdr:to>
    <xdr:cxnSp macro="">
      <xdr:nvCxnSpPr>
        <xdr:cNvPr id="95347" name="直線コネクタ 95346">
          <a:extLst>
            <a:ext uri="{FF2B5EF4-FFF2-40B4-BE49-F238E27FC236}">
              <a16:creationId xmlns:a16="http://schemas.microsoft.com/office/drawing/2014/main" id="{EB73A7B5-CDC3-671D-2E13-333F210E34E8}"/>
            </a:ext>
          </a:extLst>
        </xdr:cNvPr>
        <xdr:cNvCxnSpPr/>
      </xdr:nvCxnSpPr>
      <xdr:spPr>
        <a:xfrm>
          <a:off x="2438400" y="13792200"/>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166910</xdr:colOff>
      <xdr:row>72</xdr:row>
      <xdr:rowOff>38169</xdr:rowOff>
    </xdr:from>
    <xdr:to>
      <xdr:col>17</xdr:col>
      <xdr:colOff>279219</xdr:colOff>
      <xdr:row>74</xdr:row>
      <xdr:rowOff>41568</xdr:rowOff>
    </xdr:to>
    <xdr:pic>
      <xdr:nvPicPr>
        <xdr:cNvPr id="95348" name="図 95347">
          <a:extLst>
            <a:ext uri="{FF2B5EF4-FFF2-40B4-BE49-F238E27FC236}">
              <a16:creationId xmlns:a16="http://schemas.microsoft.com/office/drawing/2014/main" id="{1631E2A3-D4EC-F31D-5C29-6095A44CA3B6}"/>
            </a:ext>
          </a:extLst>
        </xdr:cNvPr>
        <xdr:cNvPicPr>
          <a:picLocks noChangeAspect="1"/>
        </xdr:cNvPicPr>
      </xdr:nvPicPr>
      <xdr:blipFill>
        <a:blip xmlns:r="http://schemas.openxmlformats.org/officeDocument/2006/relationships" r:embed="rId33"/>
        <a:stretch>
          <a:fillRect/>
        </a:stretch>
      </xdr:blipFill>
      <xdr:spPr>
        <a:xfrm>
          <a:off x="8625110" y="12287319"/>
          <a:ext cx="1083859" cy="536799"/>
        </a:xfrm>
        <a:prstGeom prst="rect">
          <a:avLst/>
        </a:prstGeom>
        <a:ln>
          <a:solidFill>
            <a:schemeClr val="tx1">
              <a:lumMod val="50000"/>
              <a:lumOff val="50000"/>
            </a:schemeClr>
          </a:solidFill>
        </a:ln>
      </xdr:spPr>
    </xdr:pic>
    <xdr:clientData/>
  </xdr:twoCellAnchor>
  <xdr:twoCellAnchor>
    <xdr:from>
      <xdr:col>18</xdr:col>
      <xdr:colOff>131158</xdr:colOff>
      <xdr:row>72</xdr:row>
      <xdr:rowOff>28834</xdr:rowOff>
    </xdr:from>
    <xdr:to>
      <xdr:col>20</xdr:col>
      <xdr:colOff>183174</xdr:colOff>
      <xdr:row>74</xdr:row>
      <xdr:rowOff>48608</xdr:rowOff>
    </xdr:to>
    <xdr:pic>
      <xdr:nvPicPr>
        <xdr:cNvPr id="95349" name="図 95348">
          <a:extLst>
            <a:ext uri="{FF2B5EF4-FFF2-40B4-BE49-F238E27FC236}">
              <a16:creationId xmlns:a16="http://schemas.microsoft.com/office/drawing/2014/main" id="{837ED213-76FB-C9A7-D92B-7B8C2B3983BB}"/>
            </a:ext>
          </a:extLst>
        </xdr:cNvPr>
        <xdr:cNvPicPr>
          <a:picLocks noChangeAspect="1"/>
        </xdr:cNvPicPr>
      </xdr:nvPicPr>
      <xdr:blipFill>
        <a:blip xmlns:r="http://schemas.openxmlformats.org/officeDocument/2006/relationships" r:embed="rId34"/>
        <a:stretch>
          <a:fillRect/>
        </a:stretch>
      </xdr:blipFill>
      <xdr:spPr>
        <a:xfrm>
          <a:off x="10046683" y="122779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22</xdr:col>
          <xdr:colOff>0</xdr:colOff>
          <xdr:row>75</xdr:row>
          <xdr:rowOff>0</xdr:rowOff>
        </xdr:to>
        <xdr:sp macro="" textlink="">
          <xdr:nvSpPr>
            <xdr:cNvPr id="95375" name="Group Box 143" hidden="1">
              <a:extLst>
                <a:ext uri="{63B3BB69-23CF-44E3-9099-C40C66FF867C}">
                  <a14:compatExt spid="_x0000_s95375"/>
                </a:ext>
                <a:ext uri="{FF2B5EF4-FFF2-40B4-BE49-F238E27FC236}">
                  <a16:creationId xmlns:a16="http://schemas.microsoft.com/office/drawing/2014/main" id="{00000000-0008-0000-0100-00008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38100</xdr:rowOff>
        </xdr:from>
        <xdr:to>
          <xdr:col>18</xdr:col>
          <xdr:colOff>0</xdr:colOff>
          <xdr:row>72</xdr:row>
          <xdr:rowOff>9525</xdr:rowOff>
        </xdr:to>
        <xdr:sp macro="" textlink="">
          <xdr:nvSpPr>
            <xdr:cNvPr id="95376" name="Option Button 144" hidden="1">
              <a:extLst>
                <a:ext uri="{63B3BB69-23CF-44E3-9099-C40C66FF867C}">
                  <a14:compatExt spid="_x0000_s95376"/>
                </a:ext>
                <a:ext uri="{FF2B5EF4-FFF2-40B4-BE49-F238E27FC236}">
                  <a16:creationId xmlns:a16="http://schemas.microsoft.com/office/drawing/2014/main" id="{00000000-0008-0000-01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71</xdr:row>
          <xdr:rowOff>38100</xdr:rowOff>
        </xdr:from>
        <xdr:to>
          <xdr:col>21</xdr:col>
          <xdr:colOff>57150</xdr:colOff>
          <xdr:row>72</xdr:row>
          <xdr:rowOff>9525</xdr:rowOff>
        </xdr:to>
        <xdr:sp macro="" textlink="">
          <xdr:nvSpPr>
            <xdr:cNvPr id="95377" name="Option Button 145" hidden="1">
              <a:extLst>
                <a:ext uri="{63B3BB69-23CF-44E3-9099-C40C66FF867C}">
                  <a14:compatExt spid="_x0000_s95377"/>
                </a:ext>
                <a:ext uri="{FF2B5EF4-FFF2-40B4-BE49-F238E27FC236}">
                  <a16:creationId xmlns:a16="http://schemas.microsoft.com/office/drawing/2014/main" id="{00000000-0008-0000-01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0</xdr:rowOff>
        </xdr:from>
        <xdr:to>
          <xdr:col>22</xdr:col>
          <xdr:colOff>0</xdr:colOff>
          <xdr:row>79</xdr:row>
          <xdr:rowOff>0</xdr:rowOff>
        </xdr:to>
        <xdr:sp macro="" textlink="">
          <xdr:nvSpPr>
            <xdr:cNvPr id="95379" name="Group Box 147" hidden="1">
              <a:extLst>
                <a:ext uri="{63B3BB69-23CF-44E3-9099-C40C66FF867C}">
                  <a14:compatExt spid="_x0000_s95379"/>
                </a:ext>
                <a:ext uri="{FF2B5EF4-FFF2-40B4-BE49-F238E27FC236}">
                  <a16:creationId xmlns:a16="http://schemas.microsoft.com/office/drawing/2014/main" id="{00000000-0008-0000-0100-00009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78</xdr:row>
          <xdr:rowOff>19050</xdr:rowOff>
        </xdr:from>
        <xdr:to>
          <xdr:col>17</xdr:col>
          <xdr:colOff>0</xdr:colOff>
          <xdr:row>78</xdr:row>
          <xdr:rowOff>257175</xdr:rowOff>
        </xdr:to>
        <xdr:sp macro="" textlink="">
          <xdr:nvSpPr>
            <xdr:cNvPr id="95380" name="Option Button 148" hidden="1">
              <a:extLst>
                <a:ext uri="{63B3BB69-23CF-44E3-9099-C40C66FF867C}">
                  <a14:compatExt spid="_x0000_s95380"/>
                </a:ext>
                <a:ext uri="{FF2B5EF4-FFF2-40B4-BE49-F238E27FC236}">
                  <a16:creationId xmlns:a16="http://schemas.microsoft.com/office/drawing/2014/main" id="{00000000-0008-0000-01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78</xdr:row>
          <xdr:rowOff>19050</xdr:rowOff>
        </xdr:from>
        <xdr:to>
          <xdr:col>22</xdr:col>
          <xdr:colOff>190500</xdr:colOff>
          <xdr:row>78</xdr:row>
          <xdr:rowOff>257175</xdr:rowOff>
        </xdr:to>
        <xdr:sp macro="" textlink="">
          <xdr:nvSpPr>
            <xdr:cNvPr id="95381" name="Option Button 149" hidden="1">
              <a:extLst>
                <a:ext uri="{63B3BB69-23CF-44E3-9099-C40C66FF867C}">
                  <a14:compatExt spid="_x0000_s95381"/>
                </a:ext>
                <a:ext uri="{FF2B5EF4-FFF2-40B4-BE49-F238E27FC236}">
                  <a16:creationId xmlns:a16="http://schemas.microsoft.com/office/drawing/2014/main" id="{00000000-0008-0000-0100-00009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0</xdr:rowOff>
        </xdr:from>
        <xdr:to>
          <xdr:col>22</xdr:col>
          <xdr:colOff>0</xdr:colOff>
          <xdr:row>78</xdr:row>
          <xdr:rowOff>0</xdr:rowOff>
        </xdr:to>
        <xdr:sp macro="" textlink="">
          <xdr:nvSpPr>
            <xdr:cNvPr id="95382" name="Group Box 150" hidden="1">
              <a:extLst>
                <a:ext uri="{63B3BB69-23CF-44E3-9099-C40C66FF867C}">
                  <a14:compatExt spid="_x0000_s95382"/>
                </a:ext>
                <a:ext uri="{FF2B5EF4-FFF2-40B4-BE49-F238E27FC236}">
                  <a16:creationId xmlns:a16="http://schemas.microsoft.com/office/drawing/2014/main" id="{00000000-0008-0000-0100-00009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9525</xdr:rowOff>
        </xdr:from>
        <xdr:to>
          <xdr:col>17</xdr:col>
          <xdr:colOff>0</xdr:colOff>
          <xdr:row>75</xdr:row>
          <xdr:rowOff>247650</xdr:rowOff>
        </xdr:to>
        <xdr:sp macro="" textlink="">
          <xdr:nvSpPr>
            <xdr:cNvPr id="95383" name="Option Button 151" hidden="1">
              <a:extLst>
                <a:ext uri="{63B3BB69-23CF-44E3-9099-C40C66FF867C}">
                  <a14:compatExt spid="_x0000_s95383"/>
                </a:ext>
                <a:ext uri="{FF2B5EF4-FFF2-40B4-BE49-F238E27FC236}">
                  <a16:creationId xmlns:a16="http://schemas.microsoft.com/office/drawing/2014/main" id="{00000000-0008-0000-01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75</xdr:row>
          <xdr:rowOff>9525</xdr:rowOff>
        </xdr:from>
        <xdr:to>
          <xdr:col>19</xdr:col>
          <xdr:colOff>190500</xdr:colOff>
          <xdr:row>75</xdr:row>
          <xdr:rowOff>247650</xdr:rowOff>
        </xdr:to>
        <xdr:sp macro="" textlink="">
          <xdr:nvSpPr>
            <xdr:cNvPr id="95384" name="Option Button 152" hidden="1">
              <a:extLst>
                <a:ext uri="{63B3BB69-23CF-44E3-9099-C40C66FF867C}">
                  <a14:compatExt spid="_x0000_s95384"/>
                </a:ext>
                <a:ext uri="{FF2B5EF4-FFF2-40B4-BE49-F238E27FC236}">
                  <a16:creationId xmlns:a16="http://schemas.microsoft.com/office/drawing/2014/main" id="{00000000-0008-0000-01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xdr:row>
          <xdr:rowOff>9525</xdr:rowOff>
        </xdr:from>
        <xdr:to>
          <xdr:col>21</xdr:col>
          <xdr:colOff>400050</xdr:colOff>
          <xdr:row>75</xdr:row>
          <xdr:rowOff>247650</xdr:rowOff>
        </xdr:to>
        <xdr:sp macro="" textlink="">
          <xdr:nvSpPr>
            <xdr:cNvPr id="95385" name="Option Button 153" hidden="1">
              <a:extLst>
                <a:ext uri="{63B3BB69-23CF-44E3-9099-C40C66FF867C}">
                  <a14:compatExt spid="_x0000_s95385"/>
                </a:ext>
                <a:ext uri="{FF2B5EF4-FFF2-40B4-BE49-F238E27FC236}">
                  <a16:creationId xmlns:a16="http://schemas.microsoft.com/office/drawing/2014/main" id="{00000000-0008-0000-01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76</xdr:row>
          <xdr:rowOff>9525</xdr:rowOff>
        </xdr:from>
        <xdr:to>
          <xdr:col>17</xdr:col>
          <xdr:colOff>0</xdr:colOff>
          <xdr:row>76</xdr:row>
          <xdr:rowOff>247650</xdr:rowOff>
        </xdr:to>
        <xdr:sp macro="" textlink="">
          <xdr:nvSpPr>
            <xdr:cNvPr id="95386" name="Option Button 154" hidden="1">
              <a:extLst>
                <a:ext uri="{63B3BB69-23CF-44E3-9099-C40C66FF867C}">
                  <a14:compatExt spid="_x0000_s95386"/>
                </a:ext>
                <a:ext uri="{FF2B5EF4-FFF2-40B4-BE49-F238E27FC236}">
                  <a16:creationId xmlns:a16="http://schemas.microsoft.com/office/drawing/2014/main" id="{00000000-0008-0000-01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76</xdr:row>
          <xdr:rowOff>9525</xdr:rowOff>
        </xdr:from>
        <xdr:to>
          <xdr:col>18</xdr:col>
          <xdr:colOff>428625</xdr:colOff>
          <xdr:row>76</xdr:row>
          <xdr:rowOff>247650</xdr:rowOff>
        </xdr:to>
        <xdr:sp macro="" textlink="">
          <xdr:nvSpPr>
            <xdr:cNvPr id="95387" name="Option Button 155" hidden="1">
              <a:extLst>
                <a:ext uri="{63B3BB69-23CF-44E3-9099-C40C66FF867C}">
                  <a14:compatExt spid="_x0000_s95387"/>
                </a:ext>
                <a:ext uri="{FF2B5EF4-FFF2-40B4-BE49-F238E27FC236}">
                  <a16:creationId xmlns:a16="http://schemas.microsoft.com/office/drawing/2014/main" id="{00000000-0008-0000-0100-00009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77</xdr:row>
          <xdr:rowOff>0</xdr:rowOff>
        </xdr:from>
        <xdr:to>
          <xdr:col>16</xdr:col>
          <xdr:colOff>190500</xdr:colOff>
          <xdr:row>77</xdr:row>
          <xdr:rowOff>238125</xdr:rowOff>
        </xdr:to>
        <xdr:sp macro="" textlink="">
          <xdr:nvSpPr>
            <xdr:cNvPr id="95388" name="Option Button 156" hidden="1">
              <a:extLst>
                <a:ext uri="{63B3BB69-23CF-44E3-9099-C40C66FF867C}">
                  <a14:compatExt spid="_x0000_s95388"/>
                </a:ext>
                <a:ext uri="{FF2B5EF4-FFF2-40B4-BE49-F238E27FC236}">
                  <a16:creationId xmlns:a16="http://schemas.microsoft.com/office/drawing/2014/main" id="{00000000-0008-0000-0100-00009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xdr:row>
          <xdr:rowOff>9525</xdr:rowOff>
        </xdr:from>
        <xdr:to>
          <xdr:col>22</xdr:col>
          <xdr:colOff>28575</xdr:colOff>
          <xdr:row>76</xdr:row>
          <xdr:rowOff>247650</xdr:rowOff>
        </xdr:to>
        <xdr:sp macro="" textlink="">
          <xdr:nvSpPr>
            <xdr:cNvPr id="95389" name="Option Button 157" hidden="1">
              <a:extLst>
                <a:ext uri="{63B3BB69-23CF-44E3-9099-C40C66FF867C}">
                  <a14:compatExt spid="_x0000_s95389"/>
                </a:ext>
                <a:ext uri="{FF2B5EF4-FFF2-40B4-BE49-F238E27FC236}">
                  <a16:creationId xmlns:a16="http://schemas.microsoft.com/office/drawing/2014/main" id="{00000000-0008-0000-0100-00009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9525</xdr:rowOff>
        </xdr:from>
        <xdr:to>
          <xdr:col>8</xdr:col>
          <xdr:colOff>542925</xdr:colOff>
          <xdr:row>87</xdr:row>
          <xdr:rowOff>247650</xdr:rowOff>
        </xdr:to>
        <xdr:sp macro="" textlink="">
          <xdr:nvSpPr>
            <xdr:cNvPr id="95390" name="Option Button 158" hidden="1">
              <a:extLst>
                <a:ext uri="{63B3BB69-23CF-44E3-9099-C40C66FF867C}">
                  <a14:compatExt spid="_x0000_s95390"/>
                </a:ext>
                <a:ext uri="{FF2B5EF4-FFF2-40B4-BE49-F238E27FC236}">
                  <a16:creationId xmlns:a16="http://schemas.microsoft.com/office/drawing/2014/main" id="{00000000-0008-0000-0100-00009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247650</xdr:rowOff>
        </xdr:from>
        <xdr:to>
          <xdr:col>8</xdr:col>
          <xdr:colOff>542925</xdr:colOff>
          <xdr:row>88</xdr:row>
          <xdr:rowOff>219075</xdr:rowOff>
        </xdr:to>
        <xdr:sp macro="" textlink="">
          <xdr:nvSpPr>
            <xdr:cNvPr id="95391" name="Option Button 159" hidden="1">
              <a:extLst>
                <a:ext uri="{63B3BB69-23CF-44E3-9099-C40C66FF867C}">
                  <a14:compatExt spid="_x0000_s95391"/>
                </a:ext>
                <a:ext uri="{FF2B5EF4-FFF2-40B4-BE49-F238E27FC236}">
                  <a16:creationId xmlns:a16="http://schemas.microsoft.com/office/drawing/2014/main" id="{00000000-0008-0000-0100-00009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3</xdr:col>
      <xdr:colOff>0</xdr:colOff>
      <xdr:row>52</xdr:row>
      <xdr:rowOff>200025</xdr:rowOff>
    </xdr:from>
    <xdr:to>
      <xdr:col>22</xdr:col>
      <xdr:colOff>9525</xdr:colOff>
      <xdr:row>52</xdr:row>
      <xdr:rowOff>200025</xdr:rowOff>
    </xdr:to>
    <xdr:cxnSp macro="">
      <xdr:nvCxnSpPr>
        <xdr:cNvPr id="6" name="直線コネクタ 5">
          <a:extLst>
            <a:ext uri="{FF2B5EF4-FFF2-40B4-BE49-F238E27FC236}">
              <a16:creationId xmlns:a16="http://schemas.microsoft.com/office/drawing/2014/main" id="{7798D2BA-E62F-43D4-BB13-EEB32F5FB8B9}"/>
            </a:ext>
          </a:extLst>
        </xdr:cNvPr>
        <xdr:cNvCxnSpPr/>
      </xdr:nvCxnSpPr>
      <xdr:spPr>
        <a:xfrm>
          <a:off x="2533650" y="14316075"/>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0</xdr:rowOff>
    </xdr:from>
    <xdr:to>
      <xdr:col>22</xdr:col>
      <xdr:colOff>9525</xdr:colOff>
      <xdr:row>58</xdr:row>
      <xdr:rowOff>0</xdr:rowOff>
    </xdr:to>
    <xdr:cxnSp macro="">
      <xdr:nvCxnSpPr>
        <xdr:cNvPr id="8" name="直線コネクタ 7">
          <a:extLst>
            <a:ext uri="{FF2B5EF4-FFF2-40B4-BE49-F238E27FC236}">
              <a16:creationId xmlns:a16="http://schemas.microsoft.com/office/drawing/2014/main" id="{95A0D7B2-04CF-DF2F-433F-935AA4EC7601}"/>
            </a:ext>
          </a:extLst>
        </xdr:cNvPr>
        <xdr:cNvCxnSpPr/>
      </xdr:nvCxnSpPr>
      <xdr:spPr>
        <a:xfrm>
          <a:off x="2533650" y="15716250"/>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25204</xdr:colOff>
      <xdr:row>0</xdr:row>
      <xdr:rowOff>96674</xdr:rowOff>
    </xdr:from>
    <xdr:to>
      <xdr:col>2</xdr:col>
      <xdr:colOff>323850</xdr:colOff>
      <xdr:row>0</xdr:row>
      <xdr:rowOff>749591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9667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466725</xdr:rowOff>
    </xdr:from>
    <xdr:to>
      <xdr:col>3</xdr:col>
      <xdr:colOff>2571750</xdr:colOff>
      <xdr:row>0</xdr:row>
      <xdr:rowOff>466725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466725"/>
          <a:ext cx="29051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33</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23</xdr:row>
          <xdr:rowOff>19050</xdr:rowOff>
        </xdr:from>
        <xdr:to>
          <xdr:col>11</xdr:col>
          <xdr:colOff>0</xdr:colOff>
          <xdr:row>23</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19050</xdr:rowOff>
        </xdr:from>
        <xdr:to>
          <xdr:col>11</xdr:col>
          <xdr:colOff>0</xdr:colOff>
          <xdr:row>24</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19050</xdr:rowOff>
        </xdr:from>
        <xdr:to>
          <xdr:col>11</xdr:col>
          <xdr:colOff>0</xdr:colOff>
          <xdr:row>25</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19050</xdr:rowOff>
        </xdr:from>
        <xdr:to>
          <xdr:col>11</xdr:col>
          <xdr:colOff>0</xdr:colOff>
          <xdr:row>26</xdr:row>
          <xdr:rowOff>257175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19050</xdr:rowOff>
        </xdr:from>
        <xdr:to>
          <xdr:col>11</xdr:col>
          <xdr:colOff>0</xdr:colOff>
          <xdr:row>27</xdr:row>
          <xdr:rowOff>257175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19050</xdr:rowOff>
        </xdr:from>
        <xdr:to>
          <xdr:col>11</xdr:col>
          <xdr:colOff>0</xdr:colOff>
          <xdr:row>28</xdr:row>
          <xdr:rowOff>257175</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29</xdr:row>
          <xdr:rowOff>19050</xdr:rowOff>
        </xdr:from>
        <xdr:to>
          <xdr:col>11</xdr:col>
          <xdr:colOff>0</xdr:colOff>
          <xdr:row>29</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30</xdr:row>
          <xdr:rowOff>19050</xdr:rowOff>
        </xdr:from>
        <xdr:to>
          <xdr:col>11</xdr:col>
          <xdr:colOff>0</xdr:colOff>
          <xdr:row>30</xdr:row>
          <xdr:rowOff>257175</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31</xdr:row>
          <xdr:rowOff>9525</xdr:rowOff>
        </xdr:from>
        <xdr:to>
          <xdr:col>11</xdr:col>
          <xdr:colOff>0</xdr:colOff>
          <xdr:row>31</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32</xdr:row>
          <xdr:rowOff>19050</xdr:rowOff>
        </xdr:from>
        <xdr:to>
          <xdr:col>11</xdr:col>
          <xdr:colOff>0</xdr:colOff>
          <xdr:row>32</xdr:row>
          <xdr:rowOff>257175</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10</xdr:col>
      <xdr:colOff>123825</xdr:colOff>
      <xdr:row>20</xdr:row>
      <xdr:rowOff>247650</xdr:rowOff>
    </xdr:from>
    <xdr:to>
      <xdr:col>10</xdr:col>
      <xdr:colOff>361950</xdr:colOff>
      <xdr:row>22</xdr:row>
      <xdr:rowOff>25907</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13563600" y="6543675"/>
          <a:ext cx="238125" cy="311657"/>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26</xdr:col>
          <xdr:colOff>0</xdr:colOff>
          <xdr:row>19</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57150</xdr:rowOff>
        </xdr:from>
        <xdr:to>
          <xdr:col>10</xdr:col>
          <xdr:colOff>180975</xdr:colOff>
          <xdr:row>12</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11</xdr:row>
          <xdr:rowOff>57150</xdr:rowOff>
        </xdr:from>
        <xdr:to>
          <xdr:col>13</xdr:col>
          <xdr:colOff>276225</xdr:colOff>
          <xdr:row>12</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11</xdr:row>
          <xdr:rowOff>57150</xdr:rowOff>
        </xdr:from>
        <xdr:to>
          <xdr:col>16</xdr:col>
          <xdr:colOff>276225</xdr:colOff>
          <xdr:row>12</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628650</xdr:colOff>
          <xdr:row>11</xdr:row>
          <xdr:rowOff>57150</xdr:rowOff>
        </xdr:from>
        <xdr:to>
          <xdr:col>19</xdr:col>
          <xdr:colOff>342900</xdr:colOff>
          <xdr:row>12</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57150</xdr:rowOff>
        </xdr:from>
        <xdr:to>
          <xdr:col>22</xdr:col>
          <xdr:colOff>200025</xdr:colOff>
          <xdr:row>12</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619125</xdr:colOff>
          <xdr:row>11</xdr:row>
          <xdr:rowOff>57150</xdr:rowOff>
        </xdr:from>
        <xdr:to>
          <xdr:col>25</xdr:col>
          <xdr:colOff>142875</xdr:colOff>
          <xdr:row>12</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8</xdr:col>
      <xdr:colOff>133350</xdr:colOff>
      <xdr:row>12</xdr:row>
      <xdr:rowOff>66674</xdr:rowOff>
    </xdr:from>
    <xdr:to>
      <xdr:col>11</xdr:col>
      <xdr:colOff>128401</xdr:colOff>
      <xdr:row>18</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11</xdr:col>
      <xdr:colOff>275785</xdr:colOff>
      <xdr:row>12</xdr:row>
      <xdr:rowOff>66674</xdr:rowOff>
    </xdr:from>
    <xdr:to>
      <xdr:col>14</xdr:col>
      <xdr:colOff>80336</xdr:colOff>
      <xdr:row>18</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14</xdr:col>
      <xdr:colOff>227720</xdr:colOff>
      <xdr:row>12</xdr:row>
      <xdr:rowOff>66674</xdr:rowOff>
    </xdr:from>
    <xdr:to>
      <xdr:col>17</xdr:col>
      <xdr:colOff>32271</xdr:colOff>
      <xdr:row>18</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17</xdr:col>
      <xdr:colOff>179655</xdr:colOff>
      <xdr:row>12</xdr:row>
      <xdr:rowOff>66674</xdr:rowOff>
    </xdr:from>
    <xdr:to>
      <xdr:col>19</xdr:col>
      <xdr:colOff>622381</xdr:colOff>
      <xdr:row>18</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23</xdr:col>
      <xdr:colOff>83018</xdr:colOff>
      <xdr:row>12</xdr:row>
      <xdr:rowOff>66927</xdr:rowOff>
    </xdr:from>
    <xdr:to>
      <xdr:col>25</xdr:col>
      <xdr:colOff>525239</xdr:colOff>
      <xdr:row>18</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20</xdr:col>
      <xdr:colOff>131590</xdr:colOff>
      <xdr:row>12</xdr:row>
      <xdr:rowOff>66927</xdr:rowOff>
    </xdr:from>
    <xdr:to>
      <xdr:col>22</xdr:col>
      <xdr:colOff>573811</xdr:colOff>
      <xdr:row>18</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8</xdr:col>
      <xdr:colOff>133350</xdr:colOff>
      <xdr:row>17</xdr:row>
      <xdr:rowOff>141442</xdr:rowOff>
    </xdr:from>
    <xdr:to>
      <xdr:col>11</xdr:col>
      <xdr:colOff>135071</xdr:colOff>
      <xdr:row>18</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11</xdr:col>
      <xdr:colOff>266700</xdr:colOff>
      <xdr:row>17</xdr:row>
      <xdr:rowOff>141442</xdr:rowOff>
    </xdr:from>
    <xdr:to>
      <xdr:col>14</xdr:col>
      <xdr:colOff>77921</xdr:colOff>
      <xdr:row>18</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14</xdr:col>
      <xdr:colOff>219075</xdr:colOff>
      <xdr:row>17</xdr:row>
      <xdr:rowOff>141442</xdr:rowOff>
    </xdr:from>
    <xdr:to>
      <xdr:col>17</xdr:col>
      <xdr:colOff>30296</xdr:colOff>
      <xdr:row>18</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17</xdr:col>
      <xdr:colOff>170130</xdr:colOff>
      <xdr:row>17</xdr:row>
      <xdr:rowOff>141442</xdr:rowOff>
    </xdr:from>
    <xdr:to>
      <xdr:col>19</xdr:col>
      <xdr:colOff>619526</xdr:colOff>
      <xdr:row>18</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26</xdr:col>
          <xdr:colOff>0</xdr:colOff>
          <xdr:row>20</xdr:row>
          <xdr:rowOff>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2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xdr:rowOff>
        </xdr:from>
        <xdr:to>
          <xdr:col>10</xdr:col>
          <xdr:colOff>180975</xdr:colOff>
          <xdr:row>19</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9525</xdr:rowOff>
        </xdr:from>
        <xdr:to>
          <xdr:col>16</xdr:col>
          <xdr:colOff>200025</xdr:colOff>
          <xdr:row>19</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209550</xdr:colOff>
      <xdr:row>50</xdr:row>
      <xdr:rowOff>76269</xdr:rowOff>
    </xdr:from>
    <xdr:to>
      <xdr:col>10</xdr:col>
      <xdr:colOff>267481</xdr:colOff>
      <xdr:row>52</xdr:row>
      <xdr:rowOff>152658</xdr:rowOff>
    </xdr:to>
    <xdr:pic>
      <xdr:nvPicPr>
        <xdr:cNvPr id="49292" name="図 49291">
          <a:extLst>
            <a:ext uri="{FF2B5EF4-FFF2-40B4-BE49-F238E27FC236}">
              <a16:creationId xmlns:a16="http://schemas.microsoft.com/office/drawing/2014/main" id="{ACEE58BB-FBD0-462D-B1DC-6A074AB9AE84}"/>
            </a:ext>
          </a:extLst>
        </xdr:cNvPr>
        <xdr:cNvPicPr>
          <a:picLocks noChangeAspect="1"/>
        </xdr:cNvPicPr>
      </xdr:nvPicPr>
      <xdr:blipFill>
        <a:blip xmlns:r="http://schemas.openxmlformats.org/officeDocument/2006/relationships" r:embed="rId6"/>
        <a:stretch>
          <a:fillRect/>
        </a:stretch>
      </xdr:blipFill>
      <xdr:spPr>
        <a:xfrm>
          <a:off x="6229350" y="14249469"/>
          <a:ext cx="1334281" cy="609789"/>
        </a:xfrm>
        <a:prstGeom prst="rect">
          <a:avLst/>
        </a:prstGeom>
        <a:ln>
          <a:solidFill>
            <a:schemeClr val="tx1">
              <a:lumMod val="50000"/>
              <a:lumOff val="50000"/>
            </a:schemeClr>
          </a:solidFill>
        </a:ln>
      </xdr:spPr>
    </xdr:pic>
    <xdr:clientData/>
  </xdr:twoCellAnchor>
  <xdr:twoCellAnchor>
    <xdr:from>
      <xdr:col>11</xdr:col>
      <xdr:colOff>0</xdr:colOff>
      <xdr:row>50</xdr:row>
      <xdr:rowOff>66933</xdr:rowOff>
    </xdr:from>
    <xdr:to>
      <xdr:col>13</xdr:col>
      <xdr:colOff>0</xdr:colOff>
      <xdr:row>52</xdr:row>
      <xdr:rowOff>161924</xdr:rowOff>
    </xdr:to>
    <xdr:pic>
      <xdr:nvPicPr>
        <xdr:cNvPr id="49293" name="図 49292">
          <a:extLst>
            <a:ext uri="{FF2B5EF4-FFF2-40B4-BE49-F238E27FC236}">
              <a16:creationId xmlns:a16="http://schemas.microsoft.com/office/drawing/2014/main" id="{AD8AAE6E-6F02-464B-874A-D51A23BB7CB3}"/>
            </a:ext>
          </a:extLst>
        </xdr:cNvPr>
        <xdr:cNvPicPr>
          <a:picLocks noChangeAspect="1"/>
        </xdr:cNvPicPr>
      </xdr:nvPicPr>
      <xdr:blipFill>
        <a:blip xmlns:r="http://schemas.openxmlformats.org/officeDocument/2006/relationships" r:embed="rId7"/>
        <a:stretch>
          <a:fillRect/>
        </a:stretch>
      </xdr:blipFill>
      <xdr:spPr>
        <a:xfrm>
          <a:off x="7743825" y="14240133"/>
          <a:ext cx="1276350" cy="628391"/>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7</xdr:col>
          <xdr:colOff>1019175</xdr:colOff>
          <xdr:row>47</xdr:row>
          <xdr:rowOff>0</xdr:rowOff>
        </xdr:from>
        <xdr:to>
          <xdr:col>25</xdr:col>
          <xdr:colOff>0</xdr:colOff>
          <xdr:row>48</xdr:row>
          <xdr:rowOff>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200-00008B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9525</xdr:rowOff>
        </xdr:from>
        <xdr:to>
          <xdr:col>9</xdr:col>
          <xdr:colOff>361950</xdr:colOff>
          <xdr:row>47</xdr:row>
          <xdr:rowOff>247650</xdr:rowOff>
        </xdr:to>
        <xdr:sp macro="" textlink="">
          <xdr:nvSpPr>
            <xdr:cNvPr id="2" name="Option Button 140" hidden="1">
              <a:extLst>
                <a:ext uri="{63B3BB69-23CF-44E3-9099-C40C66FF867C}">
                  <a14:compatExt spid="_x0000_s4929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札を付ける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47</xdr:row>
          <xdr:rowOff>9525</xdr:rowOff>
        </xdr:from>
        <xdr:to>
          <xdr:col>12</xdr:col>
          <xdr:colOff>152400</xdr:colOff>
          <xdr:row>47</xdr:row>
          <xdr:rowOff>247650</xdr:rowOff>
        </xdr:to>
        <xdr:sp macro="" textlink="">
          <xdr:nvSpPr>
            <xdr:cNvPr id="3" name="Option Button 141" hidden="1">
              <a:extLst>
                <a:ext uri="{63B3BB69-23CF-44E3-9099-C40C66FF867C}">
                  <a14:compatExt spid="_x0000_s49293"/>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49</xdr:row>
          <xdr:rowOff>0</xdr:rowOff>
        </xdr:from>
        <xdr:to>
          <xdr:col>25</xdr:col>
          <xdr:colOff>0</xdr:colOff>
          <xdr:row>53</xdr:row>
          <xdr:rowOff>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200-00008E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49</xdr:row>
          <xdr:rowOff>47625</xdr:rowOff>
        </xdr:from>
        <xdr:to>
          <xdr:col>10</xdr:col>
          <xdr:colOff>209550</xdr:colOff>
          <xdr:row>50</xdr:row>
          <xdr:rowOff>19050</xdr:rowOff>
        </xdr:to>
        <xdr:sp macro="" textlink="">
          <xdr:nvSpPr>
            <xdr:cNvPr id="49295" name="Option Button 143" hidden="1">
              <a:extLst>
                <a:ext uri="{63B3BB69-23CF-44E3-9099-C40C66FF867C}">
                  <a14:compatExt spid="_x0000_s49295"/>
                </a:ext>
                <a:ext uri="{FF2B5EF4-FFF2-40B4-BE49-F238E27FC236}">
                  <a16:creationId xmlns:a16="http://schemas.microsoft.com/office/drawing/2014/main" id="{00000000-0008-0000-02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49</xdr:row>
          <xdr:rowOff>47625</xdr:rowOff>
        </xdr:from>
        <xdr:to>
          <xdr:col>13</xdr:col>
          <xdr:colOff>104775</xdr:colOff>
          <xdr:row>50</xdr:row>
          <xdr:rowOff>19050</xdr:rowOff>
        </xdr:to>
        <xdr:sp macro="" textlink="">
          <xdr:nvSpPr>
            <xdr:cNvPr id="49296" name="Option Button 144" hidden="1">
              <a:extLst>
                <a:ext uri="{63B3BB69-23CF-44E3-9099-C40C66FF867C}">
                  <a14:compatExt spid="_x0000_s49296"/>
                </a:ext>
                <a:ext uri="{FF2B5EF4-FFF2-40B4-BE49-F238E27FC236}">
                  <a16:creationId xmlns:a16="http://schemas.microsoft.com/office/drawing/2014/main" id="{00000000-0008-0000-02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48</xdr:row>
          <xdr:rowOff>0</xdr:rowOff>
        </xdr:from>
        <xdr:to>
          <xdr:col>25</xdr:col>
          <xdr:colOff>0</xdr:colOff>
          <xdr:row>49</xdr:row>
          <xdr:rowOff>0</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200-000091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48</xdr:row>
          <xdr:rowOff>9525</xdr:rowOff>
        </xdr:from>
        <xdr:to>
          <xdr:col>9</xdr:col>
          <xdr:colOff>361950</xdr:colOff>
          <xdr:row>48</xdr:row>
          <xdr:rowOff>247650</xdr:rowOff>
        </xdr:to>
        <xdr:sp macro="" textlink="">
          <xdr:nvSpPr>
            <xdr:cNvPr id="49298" name="Option Button 146" hidden="1">
              <a:extLst>
                <a:ext uri="{63B3BB69-23CF-44E3-9099-C40C66FF867C}">
                  <a14:compatExt spid="_x0000_s49298"/>
                </a:ext>
                <a:ext uri="{FF2B5EF4-FFF2-40B4-BE49-F238E27FC236}">
                  <a16:creationId xmlns:a16="http://schemas.microsoft.com/office/drawing/2014/main" id="{00000000-0008-0000-02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48</xdr:row>
          <xdr:rowOff>9525</xdr:rowOff>
        </xdr:from>
        <xdr:to>
          <xdr:col>12</xdr:col>
          <xdr:colOff>400050</xdr:colOff>
          <xdr:row>48</xdr:row>
          <xdr:rowOff>247650</xdr:rowOff>
        </xdr:to>
        <xdr:sp macro="" textlink="">
          <xdr:nvSpPr>
            <xdr:cNvPr id="49299" name="Option Button 147" hidden="1">
              <a:extLst>
                <a:ext uri="{63B3BB69-23CF-44E3-9099-C40C66FF867C}">
                  <a14:compatExt spid="_x0000_s49299"/>
                </a:ext>
                <a:ext uri="{FF2B5EF4-FFF2-40B4-BE49-F238E27FC236}">
                  <a16:creationId xmlns:a16="http://schemas.microsoft.com/office/drawing/2014/main" id="{00000000-0008-0000-02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48</xdr:row>
          <xdr:rowOff>9525</xdr:rowOff>
        </xdr:from>
        <xdr:to>
          <xdr:col>14</xdr:col>
          <xdr:colOff>514350</xdr:colOff>
          <xdr:row>48</xdr:row>
          <xdr:rowOff>247650</xdr:rowOff>
        </xdr:to>
        <xdr:sp macro="" textlink="">
          <xdr:nvSpPr>
            <xdr:cNvPr id="49300" name="Option Button 148" hidden="1">
              <a:extLst>
                <a:ext uri="{63B3BB69-23CF-44E3-9099-C40C66FF867C}">
                  <a14:compatExt spid="_x0000_s49300"/>
                </a:ext>
                <a:ext uri="{FF2B5EF4-FFF2-40B4-BE49-F238E27FC236}">
                  <a16:creationId xmlns:a16="http://schemas.microsoft.com/office/drawing/2014/main" id="{00000000-0008-0000-02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48</xdr:row>
          <xdr:rowOff>9525</xdr:rowOff>
        </xdr:from>
        <xdr:to>
          <xdr:col>16</xdr:col>
          <xdr:colOff>609600</xdr:colOff>
          <xdr:row>48</xdr:row>
          <xdr:rowOff>247650</xdr:rowOff>
        </xdr:to>
        <xdr:sp macro="" textlink="">
          <xdr:nvSpPr>
            <xdr:cNvPr id="49301" name="Option Button 149" hidden="1">
              <a:extLst>
                <a:ext uri="{63B3BB69-23CF-44E3-9099-C40C66FF867C}">
                  <a14:compatExt spid="_x0000_s49301"/>
                </a:ext>
                <a:ext uri="{FF2B5EF4-FFF2-40B4-BE49-F238E27FC236}">
                  <a16:creationId xmlns:a16="http://schemas.microsoft.com/office/drawing/2014/main" id="{00000000-0008-0000-02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48</xdr:row>
          <xdr:rowOff>9525</xdr:rowOff>
        </xdr:from>
        <xdr:to>
          <xdr:col>19</xdr:col>
          <xdr:colOff>9525</xdr:colOff>
          <xdr:row>48</xdr:row>
          <xdr:rowOff>247650</xdr:rowOff>
        </xdr:to>
        <xdr:sp macro="" textlink="">
          <xdr:nvSpPr>
            <xdr:cNvPr id="49302" name="Option Button 150" hidden="1">
              <a:extLst>
                <a:ext uri="{63B3BB69-23CF-44E3-9099-C40C66FF867C}">
                  <a14:compatExt spid="_x0000_s49302"/>
                </a:ext>
                <a:ext uri="{FF2B5EF4-FFF2-40B4-BE49-F238E27FC236}">
                  <a16:creationId xmlns:a16="http://schemas.microsoft.com/office/drawing/2014/main" id="{00000000-0008-0000-0200-00009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542925</xdr:colOff>
          <xdr:row>48</xdr:row>
          <xdr:rowOff>9525</xdr:rowOff>
        </xdr:from>
        <xdr:to>
          <xdr:col>22</xdr:col>
          <xdr:colOff>85725</xdr:colOff>
          <xdr:row>48</xdr:row>
          <xdr:rowOff>247650</xdr:rowOff>
        </xdr:to>
        <xdr:sp macro="" textlink="">
          <xdr:nvSpPr>
            <xdr:cNvPr id="49303" name="Option Button 151" hidden="1">
              <a:extLst>
                <a:ext uri="{63B3BB69-23CF-44E3-9099-C40C66FF867C}">
                  <a14:compatExt spid="_x0000_s49303"/>
                </a:ext>
                <a:ext uri="{FF2B5EF4-FFF2-40B4-BE49-F238E27FC236}">
                  <a16:creationId xmlns:a16="http://schemas.microsoft.com/office/drawing/2014/main" id="{00000000-0008-0000-0200-00009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53</xdr:row>
          <xdr:rowOff>0</xdr:rowOff>
        </xdr:from>
        <xdr:to>
          <xdr:col>25</xdr:col>
          <xdr:colOff>0</xdr:colOff>
          <xdr:row>54</xdr:row>
          <xdr:rowOff>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200-00009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19050</xdr:rowOff>
        </xdr:from>
        <xdr:to>
          <xdr:col>9</xdr:col>
          <xdr:colOff>361950</xdr:colOff>
          <xdr:row>53</xdr:row>
          <xdr:rowOff>257175</xdr:rowOff>
        </xdr:to>
        <xdr:sp macro="" textlink="">
          <xdr:nvSpPr>
            <xdr:cNvPr id="49305" name="Option Button 153" hidden="1">
              <a:extLst>
                <a:ext uri="{63B3BB69-23CF-44E3-9099-C40C66FF867C}">
                  <a14:compatExt spid="_x0000_s49305"/>
                </a:ext>
                <a:ext uri="{FF2B5EF4-FFF2-40B4-BE49-F238E27FC236}">
                  <a16:creationId xmlns:a16="http://schemas.microsoft.com/office/drawing/2014/main" id="{00000000-0008-0000-0200-00009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53</xdr:row>
          <xdr:rowOff>19050</xdr:rowOff>
        </xdr:from>
        <xdr:to>
          <xdr:col>14</xdr:col>
          <xdr:colOff>571500</xdr:colOff>
          <xdr:row>53</xdr:row>
          <xdr:rowOff>257175</xdr:rowOff>
        </xdr:to>
        <xdr:sp macro="" textlink="">
          <xdr:nvSpPr>
            <xdr:cNvPr id="49306" name="Option Button 154" hidden="1">
              <a:extLst>
                <a:ext uri="{63B3BB69-23CF-44E3-9099-C40C66FF867C}">
                  <a14:compatExt spid="_x0000_s49306"/>
                </a:ext>
                <a:ext uri="{FF2B5EF4-FFF2-40B4-BE49-F238E27FC236}">
                  <a16:creationId xmlns:a16="http://schemas.microsoft.com/office/drawing/2014/main" id="{00000000-0008-0000-0200-00009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xdr:twoCellAnchor>
    <xdr:from>
      <xdr:col>17</xdr:col>
      <xdr:colOff>177512</xdr:colOff>
      <xdr:row>57</xdr:row>
      <xdr:rowOff>194829</xdr:rowOff>
    </xdr:from>
    <xdr:to>
      <xdr:col>26</xdr:col>
      <xdr:colOff>161925</xdr:colOff>
      <xdr:row>61</xdr:row>
      <xdr:rowOff>152400</xdr:rowOff>
    </xdr:to>
    <xdr:sp macro="" textlink="">
      <xdr:nvSpPr>
        <xdr:cNvPr id="49324" name="テキスト ボックス 49323">
          <a:extLst>
            <a:ext uri="{FF2B5EF4-FFF2-40B4-BE49-F238E27FC236}">
              <a16:creationId xmlns:a16="http://schemas.microsoft.com/office/drawing/2014/main" id="{392DEDA9-F92D-4B18-9DDF-2ADC6C2E5EB3}"/>
            </a:ext>
          </a:extLst>
        </xdr:cNvPr>
        <xdr:cNvSpPr txBox="1"/>
      </xdr:nvSpPr>
      <xdr:spPr>
        <a:xfrm>
          <a:off x="11750387" y="16234929"/>
          <a:ext cx="5727988" cy="1024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700">
              <a:solidFill>
                <a:srgbClr val="C00000"/>
              </a:solidFill>
              <a:latin typeface="Meiryo UI" panose="020B0604030504040204" pitchFamily="50" charset="-128"/>
              <a:ea typeface="Meiryo UI" panose="020B0604030504040204" pitchFamily="50" charset="-128"/>
            </a:rPr>
            <a:t>3</a:t>
          </a:r>
          <a:r>
            <a:rPr kumimoji="1" lang="ja-JP" altLang="en-US" sz="700">
              <a:solidFill>
                <a:srgbClr val="C00000"/>
              </a:solidFill>
              <a:latin typeface="Meiryo UI" panose="020B0604030504040204" pitchFamily="50" charset="-128"/>
              <a:ea typeface="Meiryo UI" panose="020B0604030504040204" pitchFamily="50" charset="-128"/>
            </a:rPr>
            <a:t>日以内</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700">
              <a:solidFill>
                <a:srgbClr val="C00000"/>
              </a:solidFill>
              <a:latin typeface="Meiryo UI" panose="020B0604030504040204" pitchFamily="50" charset="-128"/>
              <a:ea typeface="Meiryo UI" panose="020B0604030504040204" pitchFamily="50" charset="-128"/>
            </a:rPr>
            <a:t>発送日前日</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7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7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61</xdr:row>
      <xdr:rowOff>137934</xdr:rowOff>
    </xdr:from>
    <xdr:to>
      <xdr:col>26</xdr:col>
      <xdr:colOff>161925</xdr:colOff>
      <xdr:row>66</xdr:row>
      <xdr:rowOff>0</xdr:rowOff>
    </xdr:to>
    <xdr:sp macro="" textlink="">
      <xdr:nvSpPr>
        <xdr:cNvPr id="49325" name="テキスト ボックス 49324">
          <a:extLst>
            <a:ext uri="{FF2B5EF4-FFF2-40B4-BE49-F238E27FC236}">
              <a16:creationId xmlns:a16="http://schemas.microsoft.com/office/drawing/2014/main" id="{292A67F8-DCF5-4ED0-908A-5FBC7C802C53}"/>
            </a:ext>
          </a:extLst>
        </xdr:cNvPr>
        <xdr:cNvSpPr txBox="1"/>
      </xdr:nvSpPr>
      <xdr:spPr>
        <a:xfrm>
          <a:off x="11750387" y="17244834"/>
          <a:ext cx="5727988" cy="143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お支払い口座はもくじに記載の</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17</xdr:col>
          <xdr:colOff>0</xdr:colOff>
          <xdr:row>59</xdr:row>
          <xdr:rowOff>0</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200-0000A3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58</xdr:row>
          <xdr:rowOff>9525</xdr:rowOff>
        </xdr:from>
        <xdr:to>
          <xdr:col>9</xdr:col>
          <xdr:colOff>342900</xdr:colOff>
          <xdr:row>58</xdr:row>
          <xdr:rowOff>247650</xdr:rowOff>
        </xdr:to>
        <xdr:sp macro="" textlink="">
          <xdr:nvSpPr>
            <xdr:cNvPr id="49316" name="Option Button 164" hidden="1">
              <a:extLst>
                <a:ext uri="{63B3BB69-23CF-44E3-9099-C40C66FF867C}">
                  <a14:compatExt spid="_x0000_s49316"/>
                </a:ext>
                <a:ext uri="{FF2B5EF4-FFF2-40B4-BE49-F238E27FC236}">
                  <a16:creationId xmlns:a16="http://schemas.microsoft.com/office/drawing/2014/main" id="{00000000-0008-0000-0200-0000A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58</xdr:row>
          <xdr:rowOff>9525</xdr:rowOff>
        </xdr:from>
        <xdr:to>
          <xdr:col>11</xdr:col>
          <xdr:colOff>209550</xdr:colOff>
          <xdr:row>58</xdr:row>
          <xdr:rowOff>247650</xdr:rowOff>
        </xdr:to>
        <xdr:sp macro="" textlink="">
          <xdr:nvSpPr>
            <xdr:cNvPr id="49317" name="Option Button 165" hidden="1">
              <a:extLst>
                <a:ext uri="{63B3BB69-23CF-44E3-9099-C40C66FF867C}">
                  <a14:compatExt spid="_x0000_s49317"/>
                </a:ext>
                <a:ext uri="{FF2B5EF4-FFF2-40B4-BE49-F238E27FC236}">
                  <a16:creationId xmlns:a16="http://schemas.microsoft.com/office/drawing/2014/main" id="{00000000-0008-0000-0200-0000A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9525</xdr:rowOff>
        </xdr:from>
        <xdr:to>
          <xdr:col>13</xdr:col>
          <xdr:colOff>476250</xdr:colOff>
          <xdr:row>58</xdr:row>
          <xdr:rowOff>247650</xdr:rowOff>
        </xdr:to>
        <xdr:sp macro="" textlink="">
          <xdr:nvSpPr>
            <xdr:cNvPr id="49318" name="Option Button 166" hidden="1">
              <a:extLst>
                <a:ext uri="{63B3BB69-23CF-44E3-9099-C40C66FF867C}">
                  <a14:compatExt spid="_x0000_s49318"/>
                </a:ext>
                <a:ext uri="{FF2B5EF4-FFF2-40B4-BE49-F238E27FC236}">
                  <a16:creationId xmlns:a16="http://schemas.microsoft.com/office/drawing/2014/main" id="{00000000-0008-0000-0200-0000A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58</xdr:row>
          <xdr:rowOff>9525</xdr:rowOff>
        </xdr:from>
        <xdr:to>
          <xdr:col>15</xdr:col>
          <xdr:colOff>561975</xdr:colOff>
          <xdr:row>58</xdr:row>
          <xdr:rowOff>247650</xdr:rowOff>
        </xdr:to>
        <xdr:sp macro="" textlink="">
          <xdr:nvSpPr>
            <xdr:cNvPr id="49319" name="Option Button 167" hidden="1">
              <a:extLst>
                <a:ext uri="{63B3BB69-23CF-44E3-9099-C40C66FF867C}">
                  <a14:compatExt spid="_x0000_s49319"/>
                </a:ext>
                <a:ext uri="{FF2B5EF4-FFF2-40B4-BE49-F238E27FC236}">
                  <a16:creationId xmlns:a16="http://schemas.microsoft.com/office/drawing/2014/main" id="{00000000-0008-0000-0200-0000A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200-0000A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61</xdr:row>
          <xdr:rowOff>9525</xdr:rowOff>
        </xdr:from>
        <xdr:to>
          <xdr:col>9</xdr:col>
          <xdr:colOff>333375</xdr:colOff>
          <xdr:row>61</xdr:row>
          <xdr:rowOff>247650</xdr:rowOff>
        </xdr:to>
        <xdr:sp macro="" textlink="">
          <xdr:nvSpPr>
            <xdr:cNvPr id="49321" name="Option Button 169" hidden="1">
              <a:extLst>
                <a:ext uri="{63B3BB69-23CF-44E3-9099-C40C66FF867C}">
                  <a14:compatExt spid="_x0000_s49321"/>
                </a:ext>
                <a:ext uri="{FF2B5EF4-FFF2-40B4-BE49-F238E27FC236}">
                  <a16:creationId xmlns:a16="http://schemas.microsoft.com/office/drawing/2014/main" id="{00000000-0008-0000-0200-0000A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61</xdr:row>
          <xdr:rowOff>9525</xdr:rowOff>
        </xdr:from>
        <xdr:to>
          <xdr:col>15</xdr:col>
          <xdr:colOff>323850</xdr:colOff>
          <xdr:row>61</xdr:row>
          <xdr:rowOff>247650</xdr:rowOff>
        </xdr:to>
        <xdr:sp macro="" textlink="">
          <xdr:nvSpPr>
            <xdr:cNvPr id="49322" name="Option Button 170" hidden="1">
              <a:extLst>
                <a:ext uri="{63B3BB69-23CF-44E3-9099-C40C66FF867C}">
                  <a14:compatExt spid="_x0000_s49322"/>
                </a:ext>
                <a:ext uri="{FF2B5EF4-FFF2-40B4-BE49-F238E27FC236}">
                  <a16:creationId xmlns:a16="http://schemas.microsoft.com/office/drawing/2014/main" id="{00000000-0008-0000-0200-0000A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49</xdr:row>
          <xdr:rowOff>47625</xdr:rowOff>
        </xdr:from>
        <xdr:to>
          <xdr:col>17</xdr:col>
          <xdr:colOff>247650</xdr:colOff>
          <xdr:row>50</xdr:row>
          <xdr:rowOff>19050</xdr:rowOff>
        </xdr:to>
        <xdr:sp macro="" textlink="">
          <xdr:nvSpPr>
            <xdr:cNvPr id="4" name="Option Button 172" hidden="1">
              <a:extLst>
                <a:ext uri="{63B3BB69-23CF-44E3-9099-C40C66FF867C}">
                  <a14:compatExt spid="_x0000_s49324"/>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352425</xdr:colOff>
          <xdr:row>73</xdr:row>
          <xdr:rowOff>28575</xdr:rowOff>
        </xdr:from>
        <xdr:to>
          <xdr:col>21</xdr:col>
          <xdr:colOff>19050</xdr:colOff>
          <xdr:row>73</xdr:row>
          <xdr:rowOff>228600</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200-0000B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4</xdr:col>
          <xdr:colOff>0</xdr:colOff>
          <xdr:row>38</xdr:row>
          <xdr:rowOff>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2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35</xdr:row>
          <xdr:rowOff>47625</xdr:rowOff>
        </xdr:from>
        <xdr:to>
          <xdr:col>3</xdr:col>
          <xdr:colOff>981075</xdr:colOff>
          <xdr:row>36</xdr:row>
          <xdr:rowOff>19050</xdr:rowOff>
        </xdr:to>
        <xdr:sp macro="" textlink="">
          <xdr:nvSpPr>
            <xdr:cNvPr id="49330" name="Option Button 178" hidden="1">
              <a:extLst>
                <a:ext uri="{63B3BB69-23CF-44E3-9099-C40C66FF867C}">
                  <a14:compatExt spid="_x0000_s49330"/>
                </a:ext>
                <a:ext uri="{FF2B5EF4-FFF2-40B4-BE49-F238E27FC236}">
                  <a16:creationId xmlns:a16="http://schemas.microsoft.com/office/drawing/2014/main" id="{00000000-0008-0000-0200-0000B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3</xdr:col>
          <xdr:colOff>2390775</xdr:colOff>
          <xdr:row>36</xdr:row>
          <xdr:rowOff>247650</xdr:rowOff>
        </xdr:to>
        <xdr:sp macro="" textlink="">
          <xdr:nvSpPr>
            <xdr:cNvPr id="49332" name="Option Button 180" hidden="1">
              <a:extLst>
                <a:ext uri="{63B3BB69-23CF-44E3-9099-C40C66FF867C}">
                  <a14:compatExt spid="_x0000_s49332"/>
                </a:ext>
                <a:ext uri="{FF2B5EF4-FFF2-40B4-BE49-F238E27FC236}">
                  <a16:creationId xmlns:a16="http://schemas.microsoft.com/office/drawing/2014/main" id="{00000000-0008-0000-0200-0000B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xdr:twoCellAnchor>
    <xdr:from>
      <xdr:col>3</xdr:col>
      <xdr:colOff>2552700</xdr:colOff>
      <xdr:row>2</xdr:row>
      <xdr:rowOff>209550</xdr:rowOff>
    </xdr:from>
    <xdr:to>
      <xdr:col>4</xdr:col>
      <xdr:colOff>19051</xdr:colOff>
      <xdr:row>3</xdr:row>
      <xdr:rowOff>219075</xdr:rowOff>
    </xdr:to>
    <xdr:sp macro="" textlink="">
      <xdr:nvSpPr>
        <xdr:cNvPr id="6" name="四角形: 角を丸くする 5">
          <a:hlinkClick xmlns:r="http://schemas.openxmlformats.org/officeDocument/2006/relationships" r:id="rId8"/>
          <a:extLst>
            <a:ext uri="{FF2B5EF4-FFF2-40B4-BE49-F238E27FC236}">
              <a16:creationId xmlns:a16="http://schemas.microsoft.com/office/drawing/2014/main" id="{B531BA91-F904-41D4-995D-D6A05EDD6ED8}"/>
            </a:ext>
          </a:extLst>
        </xdr:cNvPr>
        <xdr:cNvSpPr/>
      </xdr:nvSpPr>
      <xdr:spPr>
        <a:xfrm>
          <a:off x="3733800" y="15811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2771776</xdr:colOff>
      <xdr:row>16</xdr:row>
      <xdr:rowOff>238125</xdr:rowOff>
    </xdr:from>
    <xdr:to>
      <xdr:col>4</xdr:col>
      <xdr:colOff>123826</xdr:colOff>
      <xdr:row>17</xdr:row>
      <xdr:rowOff>247650</xdr:rowOff>
    </xdr:to>
    <xdr:sp macro="" textlink="">
      <xdr:nvSpPr>
        <xdr:cNvPr id="7" name="四角形: 角を丸くする 6">
          <a:hlinkClick xmlns:r="http://schemas.openxmlformats.org/officeDocument/2006/relationships" r:id="rId9"/>
          <a:extLst>
            <a:ext uri="{FF2B5EF4-FFF2-40B4-BE49-F238E27FC236}">
              <a16:creationId xmlns:a16="http://schemas.microsoft.com/office/drawing/2014/main" id="{C4B7BAF4-0604-4C12-8B72-5BB9FCBD9A27}"/>
            </a:ext>
          </a:extLst>
        </xdr:cNvPr>
        <xdr:cNvSpPr/>
      </xdr:nvSpPr>
      <xdr:spPr>
        <a:xfrm>
          <a:off x="3952876" y="5343525"/>
          <a:ext cx="5715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2543175</xdr:colOff>
      <xdr:row>48</xdr:row>
      <xdr:rowOff>114300</xdr:rowOff>
    </xdr:from>
    <xdr:to>
      <xdr:col>4</xdr:col>
      <xdr:colOff>9526</xdr:colOff>
      <xdr:row>49</xdr:row>
      <xdr:rowOff>123825</xdr:rowOff>
    </xdr:to>
    <xdr:sp macro="" textlink="">
      <xdr:nvSpPr>
        <xdr:cNvPr id="8" name="四角形: 角を丸くする 7">
          <a:hlinkClick xmlns:r="http://schemas.openxmlformats.org/officeDocument/2006/relationships" r:id="rId10"/>
          <a:extLst>
            <a:ext uri="{FF2B5EF4-FFF2-40B4-BE49-F238E27FC236}">
              <a16:creationId xmlns:a16="http://schemas.microsoft.com/office/drawing/2014/main" id="{9AAC38F6-AFDC-4456-9C0F-E03ECC7DA4D9}"/>
            </a:ext>
          </a:extLst>
        </xdr:cNvPr>
        <xdr:cNvSpPr/>
      </xdr:nvSpPr>
      <xdr:spPr>
        <a:xfrm>
          <a:off x="3724275" y="1375410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25</xdr:col>
      <xdr:colOff>133350</xdr:colOff>
      <xdr:row>46</xdr:row>
      <xdr:rowOff>95250</xdr:rowOff>
    </xdr:from>
    <xdr:to>
      <xdr:col>26</xdr:col>
      <xdr:colOff>180976</xdr:colOff>
      <xdr:row>47</xdr:row>
      <xdr:rowOff>104775</xdr:rowOff>
    </xdr:to>
    <xdr:sp macro="" textlink="">
      <xdr:nvSpPr>
        <xdr:cNvPr id="9" name="四角形: 角を丸くする 8">
          <a:hlinkClick xmlns:r="http://schemas.openxmlformats.org/officeDocument/2006/relationships" r:id="rId11"/>
          <a:extLst>
            <a:ext uri="{FF2B5EF4-FFF2-40B4-BE49-F238E27FC236}">
              <a16:creationId xmlns:a16="http://schemas.microsoft.com/office/drawing/2014/main" id="{3A0D155B-92E7-446E-856A-8C6DA12445C0}"/>
            </a:ext>
          </a:extLst>
        </xdr:cNvPr>
        <xdr:cNvSpPr/>
      </xdr:nvSpPr>
      <xdr:spPr>
        <a:xfrm>
          <a:off x="16811625" y="132016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285750</xdr:colOff>
      <xdr:row>41</xdr:row>
      <xdr:rowOff>257175</xdr:rowOff>
    </xdr:from>
    <xdr:to>
      <xdr:col>14</xdr:col>
      <xdr:colOff>457200</xdr:colOff>
      <xdr:row>42</xdr:row>
      <xdr:rowOff>247651</xdr:rowOff>
    </xdr:to>
    <xdr:sp macro="" textlink="">
      <xdr:nvSpPr>
        <xdr:cNvPr id="11" name="四角形: 角を丸くする 10">
          <a:hlinkClick xmlns:r="http://schemas.openxmlformats.org/officeDocument/2006/relationships" r:id="rId12"/>
          <a:extLst>
            <a:ext uri="{FF2B5EF4-FFF2-40B4-BE49-F238E27FC236}">
              <a16:creationId xmlns:a16="http://schemas.microsoft.com/office/drawing/2014/main" id="{94997B65-0566-43C5-AA9A-009E63B0B7E3}"/>
            </a:ext>
          </a:extLst>
        </xdr:cNvPr>
        <xdr:cNvSpPr/>
      </xdr:nvSpPr>
      <xdr:spPr>
        <a:xfrm>
          <a:off x="9305925" y="1203007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15</xdr:col>
      <xdr:colOff>447675</xdr:colOff>
      <xdr:row>59</xdr:row>
      <xdr:rowOff>95250</xdr:rowOff>
    </xdr:from>
    <xdr:to>
      <xdr:col>16</xdr:col>
      <xdr:colOff>619125</xdr:colOff>
      <xdr:row>60</xdr:row>
      <xdr:rowOff>85726</xdr:rowOff>
    </xdr:to>
    <xdr:sp macro="" textlink="">
      <xdr:nvSpPr>
        <xdr:cNvPr id="12" name="四角形: 角を丸くする 11">
          <a:hlinkClick xmlns:r="http://schemas.openxmlformats.org/officeDocument/2006/relationships" r:id="rId13"/>
          <a:extLst>
            <a:ext uri="{FF2B5EF4-FFF2-40B4-BE49-F238E27FC236}">
              <a16:creationId xmlns:a16="http://schemas.microsoft.com/office/drawing/2014/main" id="{4B59C87F-72E8-4B9C-8B4E-B4A1441D908F}"/>
            </a:ext>
          </a:extLst>
        </xdr:cNvPr>
        <xdr:cNvSpPr/>
      </xdr:nvSpPr>
      <xdr:spPr>
        <a:xfrm>
          <a:off x="10744200" y="16668750"/>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24</xdr:col>
      <xdr:colOff>266700</xdr:colOff>
      <xdr:row>74</xdr:row>
      <xdr:rowOff>133350</xdr:rowOff>
    </xdr:from>
    <xdr:to>
      <xdr:col>27</xdr:col>
      <xdr:colOff>1</xdr:colOff>
      <xdr:row>75</xdr:row>
      <xdr:rowOff>123826</xdr:rowOff>
    </xdr:to>
    <xdr:sp macro="" textlink="">
      <xdr:nvSpPr>
        <xdr:cNvPr id="5" name="四角形: 角を丸くする 4">
          <a:hlinkClick xmlns:r="http://schemas.openxmlformats.org/officeDocument/2006/relationships" r:id="rId14"/>
          <a:extLst>
            <a:ext uri="{FF2B5EF4-FFF2-40B4-BE49-F238E27FC236}">
              <a16:creationId xmlns:a16="http://schemas.microsoft.com/office/drawing/2014/main" id="{53F72813-8D0E-4C88-B54C-8DD5093967DA}"/>
            </a:ext>
          </a:extLst>
        </xdr:cNvPr>
        <xdr:cNvSpPr/>
      </xdr:nvSpPr>
      <xdr:spPr>
        <a:xfrm>
          <a:off x="16306800" y="20707350"/>
          <a:ext cx="1247776"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24</xdr:col>
      <xdr:colOff>180975</xdr:colOff>
      <xdr:row>5</xdr:row>
      <xdr:rowOff>0</xdr:rowOff>
    </xdr:from>
    <xdr:to>
      <xdr:col>26</xdr:col>
      <xdr:colOff>95250</xdr:colOff>
      <xdr:row>6</xdr:row>
      <xdr:rowOff>9525</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1EA5E86A-2A5B-4CAA-992A-BC02A36BD583}"/>
            </a:ext>
          </a:extLst>
        </xdr:cNvPr>
        <xdr:cNvSpPr/>
      </xdr:nvSpPr>
      <xdr:spPr>
        <a:xfrm>
          <a:off x="16221075" y="2171700"/>
          <a:ext cx="1190625"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114300</xdr:colOff>
          <xdr:row>37</xdr:row>
          <xdr:rowOff>0</xdr:rowOff>
        </xdr:from>
        <xdr:to>
          <xdr:col>3</xdr:col>
          <xdr:colOff>3162300</xdr:colOff>
          <xdr:row>37</xdr:row>
          <xdr:rowOff>238125</xdr:rowOff>
        </xdr:to>
        <xdr:sp macro="" textlink="">
          <xdr:nvSpPr>
            <xdr:cNvPr id="49335" name="Option Button 183" hidden="1">
              <a:extLst>
                <a:ext uri="{63B3BB69-23CF-44E3-9099-C40C66FF867C}">
                  <a14:compatExt spid="_x0000_s49335"/>
                </a:ext>
                <a:ext uri="{FF2B5EF4-FFF2-40B4-BE49-F238E27FC236}">
                  <a16:creationId xmlns:a16="http://schemas.microsoft.com/office/drawing/2014/main" id="{00000000-0008-0000-0200-0000B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37</xdr:col>
      <xdr:colOff>1905000</xdr:colOff>
      <xdr:row>4</xdr:row>
      <xdr:rowOff>123825</xdr:rowOff>
    </xdr:from>
    <xdr:to>
      <xdr:col>37</xdr:col>
      <xdr:colOff>3390900</xdr:colOff>
      <xdr:row>11</xdr:row>
      <xdr:rowOff>238125</xdr:rowOff>
    </xdr:to>
    <xdr:pic>
      <xdr:nvPicPr>
        <xdr:cNvPr id="81" name="図 80">
          <a:extLst>
            <a:ext uri="{FF2B5EF4-FFF2-40B4-BE49-F238E27FC236}">
              <a16:creationId xmlns:a16="http://schemas.microsoft.com/office/drawing/2014/main" id="{8E7FB6C1-8C4C-7F02-E744-546B6C4B10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65225" y="1333500"/>
          <a:ext cx="1485900" cy="1981200"/>
        </a:xfrm>
        <a:prstGeom prst="rect">
          <a:avLst/>
        </a:prstGeom>
      </xdr:spPr>
    </xdr:pic>
    <xdr:clientData/>
  </xdr:twoCellAnchor>
  <xdr:twoCellAnchor editAs="oneCell">
    <xdr:from>
      <xdr:col>35</xdr:col>
      <xdr:colOff>1905000</xdr:colOff>
      <xdr:row>4</xdr:row>
      <xdr:rowOff>123825</xdr:rowOff>
    </xdr:from>
    <xdr:to>
      <xdr:col>35</xdr:col>
      <xdr:colOff>3398044</xdr:colOff>
      <xdr:row>11</xdr:row>
      <xdr:rowOff>247650</xdr:rowOff>
    </xdr:to>
    <xdr:pic>
      <xdr:nvPicPr>
        <xdr:cNvPr id="77" name="図 76">
          <a:extLst>
            <a:ext uri="{FF2B5EF4-FFF2-40B4-BE49-F238E27FC236}">
              <a16:creationId xmlns:a16="http://schemas.microsoft.com/office/drawing/2014/main" id="{1C4E0849-595B-6BAA-D7DE-62AB932B1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12150" y="1333500"/>
          <a:ext cx="1493044" cy="1990725"/>
        </a:xfrm>
        <a:prstGeom prst="rect">
          <a:avLst/>
        </a:prstGeom>
      </xdr:spPr>
    </xdr:pic>
    <xdr:clientData/>
  </xdr:twoCellAnchor>
  <xdr:twoCellAnchor>
    <xdr:from>
      <xdr:col>33</xdr:col>
      <xdr:colOff>3581399</xdr:colOff>
      <xdr:row>4</xdr:row>
      <xdr:rowOff>123827</xdr:rowOff>
    </xdr:from>
    <xdr:to>
      <xdr:col>33</xdr:col>
      <xdr:colOff>5097882</xdr:colOff>
      <xdr:row>12</xdr:row>
      <xdr:rowOff>6227</xdr:rowOff>
    </xdr:to>
    <xdr:pic>
      <xdr:nvPicPr>
        <xdr:cNvPr id="90399" name="図 90398">
          <a:extLst>
            <a:ext uri="{FF2B5EF4-FFF2-40B4-BE49-F238E27FC236}">
              <a16:creationId xmlns:a16="http://schemas.microsoft.com/office/drawing/2014/main" id="{54B5B36C-248E-4551-B968-5AB72C0AB7D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949" t="22603" r="14116" b="5708"/>
        <a:stretch>
          <a:fillRect/>
        </a:stretch>
      </xdr:blipFill>
      <xdr:spPr>
        <a:xfrm>
          <a:off x="17135474" y="1333502"/>
          <a:ext cx="1516483" cy="2016000"/>
        </a:xfrm>
        <a:prstGeom prst="rect">
          <a:avLst/>
        </a:prstGeom>
      </xdr:spPr>
    </xdr:pic>
    <xdr:clientData/>
  </xdr:twoCellAnchor>
  <xdr:twoCellAnchor editAs="oneCell">
    <xdr:from>
      <xdr:col>33</xdr:col>
      <xdr:colOff>190499</xdr:colOff>
      <xdr:row>4</xdr:row>
      <xdr:rowOff>123825</xdr:rowOff>
    </xdr:from>
    <xdr:to>
      <xdr:col>33</xdr:col>
      <xdr:colOff>1702499</xdr:colOff>
      <xdr:row>12</xdr:row>
      <xdr:rowOff>11128</xdr:rowOff>
    </xdr:to>
    <xdr:pic>
      <xdr:nvPicPr>
        <xdr:cNvPr id="90397" name="図 90396">
          <a:extLst>
            <a:ext uri="{FF2B5EF4-FFF2-40B4-BE49-F238E27FC236}">
              <a16:creationId xmlns:a16="http://schemas.microsoft.com/office/drawing/2014/main" id="{9B9A0D80-F7AD-E756-4B71-9746C248731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916"/>
        <a:stretch>
          <a:fillRect/>
        </a:stretch>
      </xdr:blipFill>
      <xdr:spPr>
        <a:xfrm>
          <a:off x="13744574" y="1333500"/>
          <a:ext cx="1512000" cy="2020903"/>
        </a:xfrm>
        <a:prstGeom prst="rect">
          <a:avLst/>
        </a:prstGeom>
      </xdr:spPr>
    </xdr:pic>
    <xdr:clientData/>
  </xdr:twoCellAnchor>
  <xdr:twoCellAnchor editAs="oneCell">
    <xdr:from>
      <xdr:col>37</xdr:col>
      <xdr:colOff>3598051</xdr:colOff>
      <xdr:row>16</xdr:row>
      <xdr:rowOff>130950</xdr:rowOff>
    </xdr:from>
    <xdr:to>
      <xdr:col>37</xdr:col>
      <xdr:colOff>5097562</xdr:colOff>
      <xdr:row>23</xdr:row>
      <xdr:rowOff>264300</xdr:rowOff>
    </xdr:to>
    <xdr:pic>
      <xdr:nvPicPr>
        <xdr:cNvPr id="90393" name="図 90392">
          <a:extLst>
            <a:ext uri="{FF2B5EF4-FFF2-40B4-BE49-F238E27FC236}">
              <a16:creationId xmlns:a16="http://schemas.microsoft.com/office/drawing/2014/main" id="{C2692CF5-169A-3FEE-2E4B-6C31357810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258276" y="4274325"/>
          <a:ext cx="1499511" cy="2000250"/>
        </a:xfrm>
        <a:prstGeom prst="rect">
          <a:avLst/>
        </a:prstGeom>
      </xdr:spPr>
    </xdr:pic>
    <xdr:clientData/>
  </xdr:twoCellAnchor>
  <xdr:twoCellAnchor editAs="oneCell">
    <xdr:from>
      <xdr:col>37</xdr:col>
      <xdr:colOff>3609975</xdr:colOff>
      <xdr:row>4</xdr:row>
      <xdr:rowOff>123825</xdr:rowOff>
    </xdr:from>
    <xdr:to>
      <xdr:col>37</xdr:col>
      <xdr:colOff>5109824</xdr:colOff>
      <xdr:row>11</xdr:row>
      <xdr:rowOff>257175</xdr:rowOff>
    </xdr:to>
    <xdr:pic>
      <xdr:nvPicPr>
        <xdr:cNvPr id="90391" name="図 90390">
          <a:extLst>
            <a:ext uri="{FF2B5EF4-FFF2-40B4-BE49-F238E27FC236}">
              <a16:creationId xmlns:a16="http://schemas.microsoft.com/office/drawing/2014/main" id="{0A7406D5-3D54-B8C5-3312-D132D42DE71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270200" y="1333500"/>
          <a:ext cx="1499849" cy="2000250"/>
        </a:xfrm>
        <a:prstGeom prst="rect">
          <a:avLst/>
        </a:prstGeom>
      </xdr:spPr>
    </xdr:pic>
    <xdr:clientData/>
  </xdr:twoCellAnchor>
  <xdr:twoCellAnchor editAs="oneCell">
    <xdr:from>
      <xdr:col>35</xdr:col>
      <xdr:colOff>3607575</xdr:colOff>
      <xdr:row>16</xdr:row>
      <xdr:rowOff>133349</xdr:rowOff>
    </xdr:from>
    <xdr:to>
      <xdr:col>35</xdr:col>
      <xdr:colOff>5122392</xdr:colOff>
      <xdr:row>24</xdr:row>
      <xdr:rowOff>19050</xdr:rowOff>
    </xdr:to>
    <xdr:pic>
      <xdr:nvPicPr>
        <xdr:cNvPr id="90386" name="図 90385">
          <a:extLst>
            <a:ext uri="{FF2B5EF4-FFF2-40B4-BE49-F238E27FC236}">
              <a16:creationId xmlns:a16="http://schemas.microsoft.com/office/drawing/2014/main" id="{5CEE80DD-9E63-473A-1EA9-C268BD4718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714725" y="4276724"/>
          <a:ext cx="1514817" cy="2019301"/>
        </a:xfrm>
        <a:prstGeom prst="rect">
          <a:avLst/>
        </a:prstGeom>
      </xdr:spPr>
    </xdr:pic>
    <xdr:clientData/>
  </xdr:twoCellAnchor>
  <xdr:twoCellAnchor editAs="oneCell">
    <xdr:from>
      <xdr:col>37</xdr:col>
      <xdr:colOff>3596652</xdr:colOff>
      <xdr:row>28</xdr:row>
      <xdr:rowOff>152400</xdr:rowOff>
    </xdr:from>
    <xdr:to>
      <xdr:col>37</xdr:col>
      <xdr:colOff>5114925</xdr:colOff>
      <xdr:row>34</xdr:row>
      <xdr:rowOff>70473</xdr:rowOff>
    </xdr:to>
    <xdr:pic>
      <xdr:nvPicPr>
        <xdr:cNvPr id="90357" name="図 90356">
          <a:extLst>
            <a:ext uri="{FF2B5EF4-FFF2-40B4-BE49-F238E27FC236}">
              <a16:creationId xmlns:a16="http://schemas.microsoft.com/office/drawing/2014/main" id="{67654A51-2394-5E3B-0AC5-BC91E777A3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256877" y="7229475"/>
          <a:ext cx="1518273" cy="1518273"/>
        </a:xfrm>
        <a:prstGeom prst="rect">
          <a:avLst/>
        </a:prstGeom>
      </xdr:spPr>
    </xdr:pic>
    <xdr:clientData/>
  </xdr:twoCellAnchor>
  <xdr:twoCellAnchor editAs="oneCell">
    <xdr:from>
      <xdr:col>37</xdr:col>
      <xdr:colOff>1901202</xdr:colOff>
      <xdr:row>28</xdr:row>
      <xdr:rowOff>149963</xdr:rowOff>
    </xdr:from>
    <xdr:to>
      <xdr:col>37</xdr:col>
      <xdr:colOff>3419475</xdr:colOff>
      <xdr:row>34</xdr:row>
      <xdr:rowOff>68036</xdr:rowOff>
    </xdr:to>
    <xdr:pic>
      <xdr:nvPicPr>
        <xdr:cNvPr id="90359" name="図 90358">
          <a:extLst>
            <a:ext uri="{FF2B5EF4-FFF2-40B4-BE49-F238E27FC236}">
              <a16:creationId xmlns:a16="http://schemas.microsoft.com/office/drawing/2014/main" id="{72A3A65F-41EE-8EF8-DDC6-EF94704D4A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561427" y="7227038"/>
          <a:ext cx="1518273" cy="1518273"/>
        </a:xfrm>
        <a:prstGeom prst="rect">
          <a:avLst/>
        </a:prstGeom>
      </xdr:spPr>
    </xdr:pic>
    <xdr:clientData/>
  </xdr:twoCellAnchor>
  <xdr:twoCellAnchor editAs="oneCell">
    <xdr:from>
      <xdr:col>37</xdr:col>
      <xdr:colOff>200025</xdr:colOff>
      <xdr:row>28</xdr:row>
      <xdr:rowOff>149963</xdr:rowOff>
    </xdr:from>
    <xdr:to>
      <xdr:col>37</xdr:col>
      <xdr:colOff>1718298</xdr:colOff>
      <xdr:row>34</xdr:row>
      <xdr:rowOff>68036</xdr:rowOff>
    </xdr:to>
    <xdr:pic>
      <xdr:nvPicPr>
        <xdr:cNvPr id="90358" name="図 90357">
          <a:extLst>
            <a:ext uri="{FF2B5EF4-FFF2-40B4-BE49-F238E27FC236}">
              <a16:creationId xmlns:a16="http://schemas.microsoft.com/office/drawing/2014/main" id="{2848C06D-7541-DD8E-970A-ECC7DC38EF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860250" y="7227038"/>
          <a:ext cx="1518273" cy="1518273"/>
        </a:xfrm>
        <a:prstGeom prst="rect">
          <a:avLst/>
        </a:prstGeom>
      </xdr:spPr>
    </xdr:pic>
    <xdr:clientData/>
  </xdr:twoCellAnchor>
  <xdr:twoCellAnchor editAs="oneCell">
    <xdr:from>
      <xdr:col>37</xdr:col>
      <xdr:colOff>1901000</xdr:colOff>
      <xdr:row>16</xdr:row>
      <xdr:rowOff>133349</xdr:rowOff>
    </xdr:from>
    <xdr:to>
      <xdr:col>37</xdr:col>
      <xdr:colOff>3413000</xdr:colOff>
      <xdr:row>24</xdr:row>
      <xdr:rowOff>19050</xdr:rowOff>
    </xdr:to>
    <xdr:pic>
      <xdr:nvPicPr>
        <xdr:cNvPr id="90353" name="図 90352">
          <a:extLst>
            <a:ext uri="{FF2B5EF4-FFF2-40B4-BE49-F238E27FC236}">
              <a16:creationId xmlns:a16="http://schemas.microsoft.com/office/drawing/2014/main" id="{5E88792C-812E-4664-8052-589ABC58617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62" b="9615"/>
        <a:stretch>
          <a:fillRect/>
        </a:stretch>
      </xdr:blipFill>
      <xdr:spPr>
        <a:xfrm>
          <a:off x="26561225" y="4276724"/>
          <a:ext cx="1512000" cy="2019301"/>
        </a:xfrm>
        <a:prstGeom prst="rect">
          <a:avLst/>
        </a:prstGeom>
      </xdr:spPr>
    </xdr:pic>
    <xdr:clientData/>
  </xdr:twoCellAnchor>
  <xdr:twoCellAnchor editAs="oneCell">
    <xdr:from>
      <xdr:col>37</xdr:col>
      <xdr:colOff>200025</xdr:colOff>
      <xdr:row>16</xdr:row>
      <xdr:rowOff>133351</xdr:rowOff>
    </xdr:from>
    <xdr:to>
      <xdr:col>37</xdr:col>
      <xdr:colOff>1711514</xdr:colOff>
      <xdr:row>24</xdr:row>
      <xdr:rowOff>19051</xdr:rowOff>
    </xdr:to>
    <xdr:pic>
      <xdr:nvPicPr>
        <xdr:cNvPr id="90352" name="図 90351">
          <a:extLst>
            <a:ext uri="{FF2B5EF4-FFF2-40B4-BE49-F238E27FC236}">
              <a16:creationId xmlns:a16="http://schemas.microsoft.com/office/drawing/2014/main" id="{C98F1B88-91D2-F1C0-3E86-8838B6E41DF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0926"/>
        <a:stretch>
          <a:fillRect/>
        </a:stretch>
      </xdr:blipFill>
      <xdr:spPr>
        <a:xfrm>
          <a:off x="24860250" y="4276726"/>
          <a:ext cx="1511489" cy="2019300"/>
        </a:xfrm>
        <a:prstGeom prst="rect">
          <a:avLst/>
        </a:prstGeom>
      </xdr:spPr>
    </xdr:pic>
    <xdr:clientData/>
  </xdr:twoCellAnchor>
  <xdr:twoCellAnchor editAs="oneCell">
    <xdr:from>
      <xdr:col>37</xdr:col>
      <xdr:colOff>200026</xdr:colOff>
      <xdr:row>4</xdr:row>
      <xdr:rowOff>121421</xdr:rowOff>
    </xdr:from>
    <xdr:to>
      <xdr:col>37</xdr:col>
      <xdr:colOff>1712026</xdr:colOff>
      <xdr:row>12</xdr:row>
      <xdr:rowOff>4731</xdr:rowOff>
    </xdr:to>
    <xdr:pic>
      <xdr:nvPicPr>
        <xdr:cNvPr id="90350" name="図 90349">
          <a:extLst>
            <a:ext uri="{FF2B5EF4-FFF2-40B4-BE49-F238E27FC236}">
              <a16:creationId xmlns:a16="http://schemas.microsoft.com/office/drawing/2014/main" id="{860AD430-601F-AE3E-5D32-9F1C4273A17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860251" y="1331096"/>
          <a:ext cx="1512000" cy="2016910"/>
        </a:xfrm>
        <a:prstGeom prst="rect">
          <a:avLst/>
        </a:prstGeom>
      </xdr:spPr>
    </xdr:pic>
    <xdr:clientData/>
  </xdr:twoCellAnchor>
  <xdr:twoCellAnchor editAs="oneCell">
    <xdr:from>
      <xdr:col>35</xdr:col>
      <xdr:colOff>200025</xdr:colOff>
      <xdr:row>28</xdr:row>
      <xdr:rowOff>152459</xdr:rowOff>
    </xdr:from>
    <xdr:to>
      <xdr:col>35</xdr:col>
      <xdr:colOff>1712025</xdr:colOff>
      <xdr:row>36</xdr:row>
      <xdr:rowOff>38100</xdr:rowOff>
    </xdr:to>
    <xdr:pic>
      <xdr:nvPicPr>
        <xdr:cNvPr id="90277" name="図 90276">
          <a:extLst>
            <a:ext uri="{FF2B5EF4-FFF2-40B4-BE49-F238E27FC236}">
              <a16:creationId xmlns:a16="http://schemas.microsoft.com/office/drawing/2014/main" id="{6DA1AA02-F3CF-E782-8EBA-A28BEC7E27F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27358" b="2990"/>
        <a:stretch>
          <a:fillRect/>
        </a:stretch>
      </xdr:blipFill>
      <xdr:spPr>
        <a:xfrm>
          <a:off x="19307175" y="7229534"/>
          <a:ext cx="1512000" cy="2019241"/>
        </a:xfrm>
        <a:prstGeom prst="rect">
          <a:avLst/>
        </a:prstGeom>
      </xdr:spPr>
    </xdr:pic>
    <xdr:clientData/>
  </xdr:twoCellAnchor>
  <xdr:twoCellAnchor editAs="oneCell">
    <xdr:from>
      <xdr:col>35</xdr:col>
      <xdr:colOff>1895475</xdr:colOff>
      <xdr:row>28</xdr:row>
      <xdr:rowOff>152401</xdr:rowOff>
    </xdr:from>
    <xdr:to>
      <xdr:col>35</xdr:col>
      <xdr:colOff>3405857</xdr:colOff>
      <xdr:row>36</xdr:row>
      <xdr:rowOff>34801</xdr:rowOff>
    </xdr:to>
    <xdr:pic>
      <xdr:nvPicPr>
        <xdr:cNvPr id="90278" name="図 90277">
          <a:extLst>
            <a:ext uri="{FF2B5EF4-FFF2-40B4-BE49-F238E27FC236}">
              <a16:creationId xmlns:a16="http://schemas.microsoft.com/office/drawing/2014/main" id="{3456368B-8FC5-53D4-5F97-F8A4AE1BD53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44148" t="44089" r="31195" b="31228"/>
        <a:stretch>
          <a:fillRect/>
        </a:stretch>
      </xdr:blipFill>
      <xdr:spPr>
        <a:xfrm>
          <a:off x="21002625" y="7229476"/>
          <a:ext cx="1510382" cy="2016000"/>
        </a:xfrm>
        <a:prstGeom prst="rect">
          <a:avLst/>
        </a:prstGeom>
      </xdr:spPr>
    </xdr:pic>
    <xdr:clientData/>
  </xdr:twoCellAnchor>
  <xdr:twoCellAnchor editAs="oneCell">
    <xdr:from>
      <xdr:col>35</xdr:col>
      <xdr:colOff>3605938</xdr:colOff>
      <xdr:row>28</xdr:row>
      <xdr:rowOff>152400</xdr:rowOff>
    </xdr:from>
    <xdr:to>
      <xdr:col>35</xdr:col>
      <xdr:colOff>5117597</xdr:colOff>
      <xdr:row>36</xdr:row>
      <xdr:rowOff>34800</xdr:rowOff>
    </xdr:to>
    <xdr:pic>
      <xdr:nvPicPr>
        <xdr:cNvPr id="90279" name="図 90278">
          <a:extLst>
            <a:ext uri="{FF2B5EF4-FFF2-40B4-BE49-F238E27FC236}">
              <a16:creationId xmlns:a16="http://schemas.microsoft.com/office/drawing/2014/main" id="{7BBCAF0D-BEDC-47E2-D689-3041EE8392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713088" y="7229475"/>
          <a:ext cx="1511659" cy="2016000"/>
        </a:xfrm>
        <a:prstGeom prst="rect">
          <a:avLst/>
        </a:prstGeom>
      </xdr:spPr>
    </xdr:pic>
    <xdr:clientData/>
  </xdr:twoCellAnchor>
  <xdr:twoCellAnchor editAs="oneCell">
    <xdr:from>
      <xdr:col>35</xdr:col>
      <xdr:colOff>3611979</xdr:colOff>
      <xdr:row>4</xdr:row>
      <xdr:rowOff>123826</xdr:rowOff>
    </xdr:from>
    <xdr:to>
      <xdr:col>35</xdr:col>
      <xdr:colOff>5106387</xdr:colOff>
      <xdr:row>11</xdr:row>
      <xdr:rowOff>257176</xdr:rowOff>
    </xdr:to>
    <xdr:pic>
      <xdr:nvPicPr>
        <xdr:cNvPr id="90275" name="図 90274">
          <a:extLst>
            <a:ext uri="{FF2B5EF4-FFF2-40B4-BE49-F238E27FC236}">
              <a16:creationId xmlns:a16="http://schemas.microsoft.com/office/drawing/2014/main" id="{B93732B0-3C1F-262F-0830-C706BCFE785C}"/>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9516" b="1274"/>
        <a:stretch>
          <a:fillRect/>
        </a:stretch>
      </xdr:blipFill>
      <xdr:spPr>
        <a:xfrm>
          <a:off x="22719129" y="1333501"/>
          <a:ext cx="1494408" cy="2000250"/>
        </a:xfrm>
        <a:prstGeom prst="rect">
          <a:avLst/>
        </a:prstGeom>
      </xdr:spPr>
    </xdr:pic>
    <xdr:clientData/>
  </xdr:twoCellAnchor>
  <xdr:twoCellAnchor editAs="oneCell">
    <xdr:from>
      <xdr:col>35</xdr:col>
      <xdr:colOff>200025</xdr:colOff>
      <xdr:row>16</xdr:row>
      <xdr:rowOff>130821</xdr:rowOff>
    </xdr:from>
    <xdr:to>
      <xdr:col>35</xdr:col>
      <xdr:colOff>1712025</xdr:colOff>
      <xdr:row>24</xdr:row>
      <xdr:rowOff>18951</xdr:rowOff>
    </xdr:to>
    <xdr:pic>
      <xdr:nvPicPr>
        <xdr:cNvPr id="90272" name="図 90271">
          <a:extLst>
            <a:ext uri="{FF2B5EF4-FFF2-40B4-BE49-F238E27FC236}">
              <a16:creationId xmlns:a16="http://schemas.microsoft.com/office/drawing/2014/main" id="{4D9A3A2E-4D45-7447-CB9B-B8135CC86083}"/>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33060" t="39223" r="40261" b="34034"/>
        <a:stretch>
          <a:fillRect/>
        </a:stretch>
      </xdr:blipFill>
      <xdr:spPr>
        <a:xfrm>
          <a:off x="19307175" y="4274196"/>
          <a:ext cx="1512000" cy="2021730"/>
        </a:xfrm>
        <a:prstGeom prst="rect">
          <a:avLst/>
        </a:prstGeom>
      </xdr:spPr>
    </xdr:pic>
    <xdr:clientData/>
  </xdr:twoCellAnchor>
  <xdr:twoCellAnchor editAs="oneCell">
    <xdr:from>
      <xdr:col>35</xdr:col>
      <xdr:colOff>1901269</xdr:colOff>
      <xdr:row>16</xdr:row>
      <xdr:rowOff>130822</xdr:rowOff>
    </xdr:from>
    <xdr:to>
      <xdr:col>35</xdr:col>
      <xdr:colOff>3411822</xdr:colOff>
      <xdr:row>24</xdr:row>
      <xdr:rowOff>9525</xdr:rowOff>
    </xdr:to>
    <xdr:pic>
      <xdr:nvPicPr>
        <xdr:cNvPr id="90274" name="図 90273">
          <a:extLst>
            <a:ext uri="{FF2B5EF4-FFF2-40B4-BE49-F238E27FC236}">
              <a16:creationId xmlns:a16="http://schemas.microsoft.com/office/drawing/2014/main" id="{F4C360A9-4B4F-6BBA-3238-103258D68ACB}"/>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2869" r="2064"/>
        <a:stretch/>
      </xdr:blipFill>
      <xdr:spPr>
        <a:xfrm>
          <a:off x="21008419" y="4274197"/>
          <a:ext cx="1510553" cy="2012303"/>
        </a:xfrm>
        <a:prstGeom prst="rect">
          <a:avLst/>
        </a:prstGeom>
      </xdr:spPr>
    </xdr:pic>
    <xdr:clientData/>
  </xdr:twoCellAnchor>
  <xdr:twoCellAnchor editAs="oneCell">
    <xdr:from>
      <xdr:col>8</xdr:col>
      <xdr:colOff>188769</xdr:colOff>
      <xdr:row>13</xdr:row>
      <xdr:rowOff>31173</xdr:rowOff>
    </xdr:from>
    <xdr:to>
      <xdr:col>9</xdr:col>
      <xdr:colOff>470723</xdr:colOff>
      <xdr:row>17</xdr:row>
      <xdr:rowOff>116032</xdr:rowOff>
    </xdr:to>
    <xdr:pic>
      <xdr:nvPicPr>
        <xdr:cNvPr id="10" name="図 9">
          <a:extLst>
            <a:ext uri="{FF2B5EF4-FFF2-40B4-BE49-F238E27FC236}">
              <a16:creationId xmlns:a16="http://schemas.microsoft.com/office/drawing/2014/main" id="{A82712C3-18CD-464E-B53D-653D407089B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13344" y="3641148"/>
          <a:ext cx="767729" cy="1151659"/>
        </a:xfrm>
        <a:prstGeom prst="rect">
          <a:avLst/>
        </a:prstGeom>
      </xdr:spPr>
    </xdr:pic>
    <xdr:clientData/>
  </xdr:twoCellAnchor>
  <xdr:twoCellAnchor editAs="oneCell">
    <xdr:from>
      <xdr:col>14</xdr:col>
      <xdr:colOff>64099</xdr:colOff>
      <xdr:row>23</xdr:row>
      <xdr:rowOff>28575</xdr:rowOff>
    </xdr:from>
    <xdr:to>
      <xdr:col>15</xdr:col>
      <xdr:colOff>406998</xdr:colOff>
      <xdr:row>27</xdr:row>
      <xdr:rowOff>205679</xdr:rowOff>
    </xdr:to>
    <xdr:pic>
      <xdr:nvPicPr>
        <xdr:cNvPr id="11" name="図 10">
          <a:extLst>
            <a:ext uri="{FF2B5EF4-FFF2-40B4-BE49-F238E27FC236}">
              <a16:creationId xmlns:a16="http://schemas.microsoft.com/office/drawing/2014/main" id="{5CFF87C7-6C36-4F5D-84CE-88392F463ED4}"/>
            </a:ext>
          </a:extLst>
        </xdr:cNvPr>
        <xdr:cNvPicPr>
          <a:picLocks noChangeAspect="1"/>
        </xdr:cNvPicPr>
      </xdr:nvPicPr>
      <xdr:blipFill rotWithShape="1">
        <a:blip xmlns:r="http://schemas.openxmlformats.org/officeDocument/2006/relationships" r:embed="rId21" cstate="print"/>
        <a:srcRect l="12344" t="26247" r="24631" b="2831"/>
        <a:stretch/>
      </xdr:blipFill>
      <xdr:spPr>
        <a:xfrm>
          <a:off x="9103324" y="6305550"/>
          <a:ext cx="828674" cy="1243904"/>
        </a:xfrm>
        <a:prstGeom prst="rect">
          <a:avLst/>
        </a:prstGeom>
      </xdr:spPr>
    </xdr:pic>
    <xdr:clientData/>
  </xdr:twoCellAnchor>
  <xdr:twoCellAnchor editAs="oneCell">
    <xdr:from>
      <xdr:col>8</xdr:col>
      <xdr:colOff>85725</xdr:colOff>
      <xdr:row>23</xdr:row>
      <xdr:rowOff>85725</xdr:rowOff>
    </xdr:from>
    <xdr:to>
      <xdr:col>9</xdr:col>
      <xdr:colOff>436617</xdr:colOff>
      <xdr:row>27</xdr:row>
      <xdr:rowOff>186368</xdr:rowOff>
    </xdr:to>
    <xdr:pic>
      <xdr:nvPicPr>
        <xdr:cNvPr id="12" name="図 11">
          <a:extLst>
            <a:ext uri="{FF2B5EF4-FFF2-40B4-BE49-F238E27FC236}">
              <a16:creationId xmlns:a16="http://schemas.microsoft.com/office/drawing/2014/main" id="{CBCE6F1E-423F-4D97-80BF-552794542230}"/>
            </a:ext>
          </a:extLst>
        </xdr:cNvPr>
        <xdr:cNvPicPr>
          <a:picLocks noChangeAspect="1"/>
        </xdr:cNvPicPr>
      </xdr:nvPicPr>
      <xdr:blipFill>
        <a:blip xmlns:r="http://schemas.openxmlformats.org/officeDocument/2006/relationships" r:embed="rId22" cstate="print"/>
        <a:srcRect r="4401"/>
        <a:stretch>
          <a:fillRect/>
        </a:stretch>
      </xdr:blipFill>
      <xdr:spPr>
        <a:xfrm>
          <a:off x="6210300" y="6362700"/>
          <a:ext cx="836667" cy="1167443"/>
        </a:xfrm>
        <a:prstGeom prst="rect">
          <a:avLst/>
        </a:prstGeom>
      </xdr:spPr>
    </xdr:pic>
    <xdr:clientData/>
  </xdr:twoCellAnchor>
  <xdr:twoCellAnchor editAs="oneCell">
    <xdr:from>
      <xdr:col>8</xdr:col>
      <xdr:colOff>85725</xdr:colOff>
      <xdr:row>23</xdr:row>
      <xdr:rowOff>28574</xdr:rowOff>
    </xdr:from>
    <xdr:to>
      <xdr:col>9</xdr:col>
      <xdr:colOff>457868</xdr:colOff>
      <xdr:row>27</xdr:row>
      <xdr:rowOff>219073</xdr:rowOff>
    </xdr:to>
    <xdr:pic>
      <xdr:nvPicPr>
        <xdr:cNvPr id="13" name="図 12">
          <a:extLst>
            <a:ext uri="{FF2B5EF4-FFF2-40B4-BE49-F238E27FC236}">
              <a16:creationId xmlns:a16="http://schemas.microsoft.com/office/drawing/2014/main" id="{3A40DDF1-AB42-4B7A-963B-355313A94D95}"/>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7938" t="49807" r="40167" b="4167"/>
        <a:stretch/>
      </xdr:blipFill>
      <xdr:spPr>
        <a:xfrm>
          <a:off x="6210300" y="6305549"/>
          <a:ext cx="857918" cy="1257299"/>
        </a:xfrm>
        <a:prstGeom prst="rect">
          <a:avLst/>
        </a:prstGeom>
      </xdr:spPr>
    </xdr:pic>
    <xdr:clientData/>
  </xdr:twoCellAnchor>
  <xdr:oneCellAnchor>
    <xdr:from>
      <xdr:col>13</xdr:col>
      <xdr:colOff>111906</xdr:colOff>
      <xdr:row>13</xdr:row>
      <xdr:rowOff>48492</xdr:rowOff>
    </xdr:from>
    <xdr:ext cx="749010" cy="1102476"/>
    <xdr:pic>
      <xdr:nvPicPr>
        <xdr:cNvPr id="14" name="図 13">
          <a:extLst>
            <a:ext uri="{FF2B5EF4-FFF2-40B4-BE49-F238E27FC236}">
              <a16:creationId xmlns:a16="http://schemas.microsoft.com/office/drawing/2014/main" id="{EE5487A0-2FFA-4FC1-9897-4368232188C4}"/>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8068" r="9058" b="2714"/>
        <a:stretch/>
      </xdr:blipFill>
      <xdr:spPr>
        <a:xfrm>
          <a:off x="8665356" y="3658467"/>
          <a:ext cx="749010" cy="1102476"/>
        </a:xfrm>
        <a:prstGeom prst="rect">
          <a:avLst/>
        </a:prstGeom>
      </xdr:spPr>
    </xdr:pic>
    <xdr:clientData/>
  </xdr:oneCellAnchor>
  <xdr:oneCellAnchor>
    <xdr:from>
      <xdr:col>11</xdr:col>
      <xdr:colOff>304994</xdr:colOff>
      <xdr:row>13</xdr:row>
      <xdr:rowOff>48491</xdr:rowOff>
    </xdr:from>
    <xdr:ext cx="736419" cy="1104900"/>
    <xdr:pic>
      <xdr:nvPicPr>
        <xdr:cNvPr id="15" name="図 14">
          <a:extLst>
            <a:ext uri="{FF2B5EF4-FFF2-40B4-BE49-F238E27FC236}">
              <a16:creationId xmlns:a16="http://schemas.microsoft.com/office/drawing/2014/main" id="{12C4DDBA-5F2D-4B48-A22B-37EC8C50383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886894" y="3658466"/>
          <a:ext cx="736419" cy="1104900"/>
        </a:xfrm>
        <a:prstGeom prst="rect">
          <a:avLst/>
        </a:prstGeom>
      </xdr:spPr>
    </xdr:pic>
    <xdr:clientData/>
  </xdr:oneCellAnchor>
  <xdr:twoCellAnchor editAs="oneCell">
    <xdr:from>
      <xdr:col>16</xdr:col>
      <xdr:colOff>66676</xdr:colOff>
      <xdr:row>23</xdr:row>
      <xdr:rowOff>28833</xdr:rowOff>
    </xdr:from>
    <xdr:to>
      <xdr:col>17</xdr:col>
      <xdr:colOff>409575</xdr:colOff>
      <xdr:row>27</xdr:row>
      <xdr:rowOff>171449</xdr:rowOff>
    </xdr:to>
    <xdr:pic>
      <xdr:nvPicPr>
        <xdr:cNvPr id="25" name="図 24">
          <a:extLst>
            <a:ext uri="{FF2B5EF4-FFF2-40B4-BE49-F238E27FC236}">
              <a16:creationId xmlns:a16="http://schemas.microsoft.com/office/drawing/2014/main" id="{8AEDA35A-9C87-4355-900B-86E5EDFA4FC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077451" y="6305808"/>
          <a:ext cx="828674" cy="1209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26991</xdr:colOff>
      <xdr:row>13</xdr:row>
      <xdr:rowOff>36370</xdr:rowOff>
    </xdr:from>
    <xdr:to>
      <xdr:col>11</xdr:col>
      <xdr:colOff>262951</xdr:colOff>
      <xdr:row>17</xdr:row>
      <xdr:rowOff>134216</xdr:rowOff>
    </xdr:to>
    <xdr:pic>
      <xdr:nvPicPr>
        <xdr:cNvPr id="26" name="図 25">
          <a:extLst>
            <a:ext uri="{FF2B5EF4-FFF2-40B4-BE49-F238E27FC236}">
              <a16:creationId xmlns:a16="http://schemas.microsoft.com/office/drawing/2014/main" id="{563E8C41-21AD-4337-80E8-505C4C38C77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2043" r="4586"/>
        <a:stretch/>
      </xdr:blipFill>
      <xdr:spPr>
        <a:xfrm>
          <a:off x="7123116" y="3646345"/>
          <a:ext cx="721735" cy="1164646"/>
        </a:xfrm>
        <a:prstGeom prst="rect">
          <a:avLst/>
        </a:prstGeom>
      </xdr:spPr>
    </xdr:pic>
    <xdr:clientData/>
  </xdr:twoCellAnchor>
  <xdr:oneCellAnchor>
    <xdr:from>
      <xdr:col>16</xdr:col>
      <xdr:colOff>241643</xdr:colOff>
      <xdr:row>13</xdr:row>
      <xdr:rowOff>48491</xdr:rowOff>
    </xdr:from>
    <xdr:ext cx="761237" cy="1142134"/>
    <xdr:pic>
      <xdr:nvPicPr>
        <xdr:cNvPr id="27" name="図 26">
          <a:extLst>
            <a:ext uri="{FF2B5EF4-FFF2-40B4-BE49-F238E27FC236}">
              <a16:creationId xmlns:a16="http://schemas.microsoft.com/office/drawing/2014/main" id="{BE4B9158-6A0C-4623-9F75-96262408949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252418" y="3658466"/>
          <a:ext cx="761237" cy="1142134"/>
        </a:xfrm>
        <a:prstGeom prst="rect">
          <a:avLst/>
        </a:prstGeom>
      </xdr:spPr>
    </xdr:pic>
    <xdr:clientData/>
  </xdr:oneCellAnchor>
  <xdr:twoCellAnchor editAs="oneCell">
    <xdr:from>
      <xdr:col>14</xdr:col>
      <xdr:colOff>417184</xdr:colOff>
      <xdr:row>13</xdr:row>
      <xdr:rowOff>45028</xdr:rowOff>
    </xdr:from>
    <xdr:to>
      <xdr:col>16</xdr:col>
      <xdr:colOff>199600</xdr:colOff>
      <xdr:row>17</xdr:row>
      <xdr:rowOff>142876</xdr:rowOff>
    </xdr:to>
    <xdr:pic>
      <xdr:nvPicPr>
        <xdr:cNvPr id="28" name="図 27">
          <a:extLst>
            <a:ext uri="{FF2B5EF4-FFF2-40B4-BE49-F238E27FC236}">
              <a16:creationId xmlns:a16="http://schemas.microsoft.com/office/drawing/2014/main" id="{23F6209A-8740-487E-A31E-C3DC1557382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4172" t="17593" r="14000" b="11404"/>
        <a:stretch/>
      </xdr:blipFill>
      <xdr:spPr>
        <a:xfrm>
          <a:off x="9456409" y="3655003"/>
          <a:ext cx="753966" cy="1164648"/>
        </a:xfrm>
        <a:prstGeom prst="rect">
          <a:avLst/>
        </a:prstGeom>
      </xdr:spPr>
    </xdr:pic>
    <xdr:clientData/>
  </xdr:twoCellAnchor>
  <xdr:twoCellAnchor editAs="oneCell">
    <xdr:from>
      <xdr:col>18</xdr:col>
      <xdr:colOff>73371</xdr:colOff>
      <xdr:row>13</xdr:row>
      <xdr:rowOff>53687</xdr:rowOff>
    </xdr:from>
    <xdr:to>
      <xdr:col>19</xdr:col>
      <xdr:colOff>396807</xdr:colOff>
      <xdr:row>17</xdr:row>
      <xdr:rowOff>134217</xdr:rowOff>
    </xdr:to>
    <xdr:pic>
      <xdr:nvPicPr>
        <xdr:cNvPr id="29" name="図 28">
          <a:extLst>
            <a:ext uri="{FF2B5EF4-FFF2-40B4-BE49-F238E27FC236}">
              <a16:creationId xmlns:a16="http://schemas.microsoft.com/office/drawing/2014/main" id="{5A561981-9134-4850-923A-97B248D088F4}"/>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4655" t="13415" b="6973"/>
        <a:stretch/>
      </xdr:blipFill>
      <xdr:spPr>
        <a:xfrm>
          <a:off x="11055696" y="3663662"/>
          <a:ext cx="809211" cy="1147330"/>
        </a:xfrm>
        <a:prstGeom prst="rect">
          <a:avLst/>
        </a:prstGeom>
      </xdr:spPr>
    </xdr:pic>
    <xdr:clientData/>
  </xdr:twoCellAnchor>
  <xdr:twoCellAnchor>
    <xdr:from>
      <xdr:col>10</xdr:col>
      <xdr:colOff>22295</xdr:colOff>
      <xdr:row>23</xdr:row>
      <xdr:rowOff>6016</xdr:rowOff>
    </xdr:from>
    <xdr:to>
      <xdr:col>12</xdr:col>
      <xdr:colOff>15048</xdr:colOff>
      <xdr:row>27</xdr:row>
      <xdr:rowOff>232109</xdr:rowOff>
    </xdr:to>
    <xdr:grpSp>
      <xdr:nvGrpSpPr>
        <xdr:cNvPr id="119" name="グループ化 118">
          <a:extLst>
            <a:ext uri="{FF2B5EF4-FFF2-40B4-BE49-F238E27FC236}">
              <a16:creationId xmlns:a16="http://schemas.microsoft.com/office/drawing/2014/main" id="{209A46FF-4EB4-1FC9-098D-C2D7646CF4E9}"/>
            </a:ext>
          </a:extLst>
        </xdr:cNvPr>
        <xdr:cNvGrpSpPr/>
      </xdr:nvGrpSpPr>
      <xdr:grpSpPr>
        <a:xfrm>
          <a:off x="7118420" y="6282991"/>
          <a:ext cx="964303" cy="1292893"/>
          <a:chOff x="8239125" y="10407316"/>
          <a:chExt cx="964303" cy="1292893"/>
        </a:xfrm>
      </xdr:grpSpPr>
      <xdr:grpSp>
        <xdr:nvGrpSpPr>
          <xdr:cNvPr id="31" name="グループ化 30">
            <a:extLst>
              <a:ext uri="{FF2B5EF4-FFF2-40B4-BE49-F238E27FC236}">
                <a16:creationId xmlns:a16="http://schemas.microsoft.com/office/drawing/2014/main" id="{9D09F86C-FEA2-440A-BE91-D878A0B35955}"/>
              </a:ext>
            </a:extLst>
          </xdr:cNvPr>
          <xdr:cNvGrpSpPr/>
        </xdr:nvGrpSpPr>
        <xdr:grpSpPr>
          <a:xfrm>
            <a:off x="8280952" y="10752607"/>
            <a:ext cx="853522" cy="947602"/>
            <a:chOff x="5813977" y="8285632"/>
            <a:chExt cx="853522" cy="947602"/>
          </a:xfrm>
        </xdr:grpSpPr>
        <xdr:grpSp>
          <xdr:nvGrpSpPr>
            <xdr:cNvPr id="32" name="グループ化 31">
              <a:extLst>
                <a:ext uri="{FF2B5EF4-FFF2-40B4-BE49-F238E27FC236}">
                  <a16:creationId xmlns:a16="http://schemas.microsoft.com/office/drawing/2014/main" id="{E5088818-D3F3-99EA-4713-7BDD37C32847}"/>
                </a:ext>
              </a:extLst>
            </xdr:cNvPr>
            <xdr:cNvGrpSpPr/>
          </xdr:nvGrpSpPr>
          <xdr:grpSpPr>
            <a:xfrm>
              <a:off x="5981700" y="8286751"/>
              <a:ext cx="523875" cy="529332"/>
              <a:chOff x="7334250" y="10096500"/>
              <a:chExt cx="914400" cy="923925"/>
            </a:xfrm>
          </xdr:grpSpPr>
          <xdr:sp macro="" textlink="">
            <xdr:nvSpPr>
              <xdr:cNvPr id="43" name="楕円 42">
                <a:extLst>
                  <a:ext uri="{FF2B5EF4-FFF2-40B4-BE49-F238E27FC236}">
                    <a16:creationId xmlns:a16="http://schemas.microsoft.com/office/drawing/2014/main" id="{8754E91A-AA32-2878-D3D7-4096CE5F4041}"/>
                  </a:ext>
                </a:extLst>
              </xdr:cNvPr>
              <xdr:cNvSpPr/>
            </xdr:nvSpPr>
            <xdr:spPr>
              <a:xfrm>
                <a:off x="7334250" y="10096500"/>
                <a:ext cx="914400" cy="914400"/>
              </a:xfrm>
              <a:prstGeom prst="ellipse">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部分円 43">
                <a:extLst>
                  <a:ext uri="{FF2B5EF4-FFF2-40B4-BE49-F238E27FC236}">
                    <a16:creationId xmlns:a16="http://schemas.microsoft.com/office/drawing/2014/main" id="{A974A4A9-7ECD-7644-2AAB-72E8D374B16D}"/>
                  </a:ext>
                </a:extLst>
              </xdr:cNvPr>
              <xdr:cNvSpPr/>
            </xdr:nvSpPr>
            <xdr:spPr>
              <a:xfrm rot="19031098">
                <a:off x="7334250" y="10106025"/>
                <a:ext cx="914400" cy="914400"/>
              </a:xfrm>
              <a:prstGeom prst="pi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sp macro="" textlink="">
          <xdr:nvSpPr>
            <xdr:cNvPr id="33" name="テキスト ボックス 32">
              <a:extLst>
                <a:ext uri="{FF2B5EF4-FFF2-40B4-BE49-F238E27FC236}">
                  <a16:creationId xmlns:a16="http://schemas.microsoft.com/office/drawing/2014/main" id="{5F23A46E-A73E-8474-B402-076702C5019F}"/>
                </a:ext>
              </a:extLst>
            </xdr:cNvPr>
            <xdr:cNvSpPr txBox="1"/>
          </xdr:nvSpPr>
          <xdr:spPr>
            <a:xfrm>
              <a:off x="6048375"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34" name="図 33">
              <a:extLst>
                <a:ext uri="{FF2B5EF4-FFF2-40B4-BE49-F238E27FC236}">
                  <a16:creationId xmlns:a16="http://schemas.microsoft.com/office/drawing/2014/main" id="{3FD77F2B-C17B-94AF-228D-397066A3F4E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6513436" y="8591550"/>
              <a:ext cx="136414" cy="152400"/>
            </a:xfrm>
            <a:prstGeom prst="rect">
              <a:avLst/>
            </a:prstGeom>
          </xdr:spPr>
        </xdr:pic>
        <xdr:pic>
          <xdr:nvPicPr>
            <xdr:cNvPr id="35" name="図 34">
              <a:extLst>
                <a:ext uri="{FF2B5EF4-FFF2-40B4-BE49-F238E27FC236}">
                  <a16:creationId xmlns:a16="http://schemas.microsoft.com/office/drawing/2014/main" id="{27717F61-9B83-7CAE-B9D5-C7C33D6E9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flipH="1">
              <a:off x="5930010" y="8763000"/>
              <a:ext cx="185421" cy="207150"/>
            </a:xfrm>
            <a:prstGeom prst="rect">
              <a:avLst/>
            </a:prstGeom>
          </xdr:spPr>
        </xdr:pic>
        <xdr:pic>
          <xdr:nvPicPr>
            <xdr:cNvPr id="36" name="図 35">
              <a:extLst>
                <a:ext uri="{FF2B5EF4-FFF2-40B4-BE49-F238E27FC236}">
                  <a16:creationId xmlns:a16="http://schemas.microsoft.com/office/drawing/2014/main" id="{CDF318DC-C3C0-2E27-EBA8-92283FF112E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813977" y="8439182"/>
              <a:ext cx="161964" cy="180944"/>
            </a:xfrm>
            <a:prstGeom prst="rect">
              <a:avLst/>
            </a:prstGeom>
          </xdr:spPr>
        </xdr:pic>
        <xdr:pic>
          <xdr:nvPicPr>
            <xdr:cNvPr id="37" name="図 36">
              <a:extLst>
                <a:ext uri="{FF2B5EF4-FFF2-40B4-BE49-F238E27FC236}">
                  <a16:creationId xmlns:a16="http://schemas.microsoft.com/office/drawing/2014/main" id="{66BD534E-265A-1180-FAA6-D2CC175272F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414052" y="8763031"/>
              <a:ext cx="161964" cy="180944"/>
            </a:xfrm>
            <a:prstGeom prst="rect">
              <a:avLst/>
            </a:prstGeom>
          </xdr:spPr>
        </xdr:pic>
        <xdr:pic>
          <xdr:nvPicPr>
            <xdr:cNvPr id="38" name="図 37">
              <a:extLst>
                <a:ext uri="{FF2B5EF4-FFF2-40B4-BE49-F238E27FC236}">
                  <a16:creationId xmlns:a16="http://schemas.microsoft.com/office/drawing/2014/main" id="{E44FB8C8-3914-ACDE-7898-CFDFECDD10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5873861" y="8620125"/>
              <a:ext cx="136414" cy="152400"/>
            </a:xfrm>
            <a:prstGeom prst="rect">
              <a:avLst/>
            </a:prstGeom>
          </xdr:spPr>
        </xdr:pic>
        <xdr:pic>
          <xdr:nvPicPr>
            <xdr:cNvPr id="39" name="図 38">
              <a:extLst>
                <a:ext uri="{FF2B5EF4-FFF2-40B4-BE49-F238E27FC236}">
                  <a16:creationId xmlns:a16="http://schemas.microsoft.com/office/drawing/2014/main" id="{A5A758A2-1379-7E82-64FD-A36FD9CF1F5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flipH="1">
              <a:off x="6505574" y="8360623"/>
              <a:ext cx="161925" cy="180901"/>
            </a:xfrm>
            <a:prstGeom prst="rect">
              <a:avLst/>
            </a:prstGeom>
          </xdr:spPr>
        </xdr:pic>
        <xdr:pic>
          <xdr:nvPicPr>
            <xdr:cNvPr id="40" name="図 39">
              <a:extLst>
                <a:ext uri="{FF2B5EF4-FFF2-40B4-BE49-F238E27FC236}">
                  <a16:creationId xmlns:a16="http://schemas.microsoft.com/office/drawing/2014/main" id="{7EB2CC0A-BD02-357E-DFC0-CB712473CD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6272909" y="8851125"/>
              <a:ext cx="137415" cy="153518"/>
            </a:xfrm>
            <a:prstGeom prst="rect">
              <a:avLst/>
            </a:prstGeom>
          </xdr:spPr>
        </xdr:pic>
        <xdr:pic>
          <xdr:nvPicPr>
            <xdr:cNvPr id="41" name="図 40">
              <a:extLst>
                <a:ext uri="{FF2B5EF4-FFF2-40B4-BE49-F238E27FC236}">
                  <a16:creationId xmlns:a16="http://schemas.microsoft.com/office/drawing/2014/main" id="{AFC78BD1-65CD-FCA7-E8DB-5535E1FF205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5882384" y="8285632"/>
              <a:ext cx="137415" cy="153518"/>
            </a:xfrm>
            <a:prstGeom prst="rect">
              <a:avLst/>
            </a:prstGeom>
          </xdr:spPr>
        </xdr:pic>
        <xdr:pic>
          <xdr:nvPicPr>
            <xdr:cNvPr id="42" name="図 41">
              <a:extLst>
                <a:ext uri="{FF2B5EF4-FFF2-40B4-BE49-F238E27FC236}">
                  <a16:creationId xmlns:a16="http://schemas.microsoft.com/office/drawing/2014/main" id="{2DD8549F-5931-5D5E-E7B1-0F0D086AF4E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6132436" y="8829675"/>
              <a:ext cx="136414" cy="152400"/>
            </a:xfrm>
            <a:prstGeom prst="rect">
              <a:avLst/>
            </a:prstGeom>
          </xdr:spPr>
        </xdr:pic>
      </xdr:grpSp>
      <xdr:sp macro="" textlink="">
        <xdr:nvSpPr>
          <xdr:cNvPr id="45" name="テキスト ボックス 44">
            <a:extLst>
              <a:ext uri="{FF2B5EF4-FFF2-40B4-BE49-F238E27FC236}">
                <a16:creationId xmlns:a16="http://schemas.microsoft.com/office/drawing/2014/main" id="{20D92C3E-97DA-4905-B8FA-D40B3F073BD2}"/>
              </a:ext>
            </a:extLst>
          </xdr:cNvPr>
          <xdr:cNvSpPr txBox="1"/>
        </xdr:nvSpPr>
        <xdr:spPr>
          <a:xfrm>
            <a:off x="8239125" y="10407316"/>
            <a:ext cx="964303"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壁面の前に置く場合</a:t>
            </a:r>
          </a:p>
        </xdr:txBody>
      </xdr:sp>
    </xdr:grpSp>
    <xdr:clientData/>
  </xdr:twoCellAnchor>
  <xdr:twoCellAnchor>
    <xdr:from>
      <xdr:col>12</xdr:col>
      <xdr:colOff>65250</xdr:colOff>
      <xdr:row>23</xdr:row>
      <xdr:rowOff>6016</xdr:rowOff>
    </xdr:from>
    <xdr:to>
      <xdr:col>13</xdr:col>
      <xdr:colOff>432997</xdr:colOff>
      <xdr:row>27</xdr:row>
      <xdr:rowOff>232109</xdr:rowOff>
    </xdr:to>
    <xdr:grpSp>
      <xdr:nvGrpSpPr>
        <xdr:cNvPr id="46" name="グループ化 45">
          <a:extLst>
            <a:ext uri="{FF2B5EF4-FFF2-40B4-BE49-F238E27FC236}">
              <a16:creationId xmlns:a16="http://schemas.microsoft.com/office/drawing/2014/main" id="{9A833DF6-27EC-431B-9A6D-E890336390D5}"/>
            </a:ext>
          </a:extLst>
        </xdr:cNvPr>
        <xdr:cNvGrpSpPr/>
      </xdr:nvGrpSpPr>
      <xdr:grpSpPr>
        <a:xfrm>
          <a:off x="8132925" y="6282991"/>
          <a:ext cx="853522" cy="1292893"/>
          <a:chOff x="7633253" y="7940341"/>
          <a:chExt cx="853522" cy="1292893"/>
        </a:xfrm>
      </xdr:grpSpPr>
      <xdr:sp macro="" textlink="">
        <xdr:nvSpPr>
          <xdr:cNvPr id="47" name="テキスト ボックス 46">
            <a:extLst>
              <a:ext uri="{FF2B5EF4-FFF2-40B4-BE49-F238E27FC236}">
                <a16:creationId xmlns:a16="http://schemas.microsoft.com/office/drawing/2014/main" id="{F9FA00A4-00E4-F8D0-C63B-8AEFA4D26C50}"/>
              </a:ext>
            </a:extLst>
          </xdr:cNvPr>
          <xdr:cNvSpPr txBox="1"/>
        </xdr:nvSpPr>
        <xdr:spPr>
          <a:xfrm>
            <a:off x="7667625" y="7940341"/>
            <a:ext cx="789575"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空間に置く場合</a:t>
            </a:r>
          </a:p>
        </xdr:txBody>
      </xdr:sp>
      <xdr:sp macro="" textlink="">
        <xdr:nvSpPr>
          <xdr:cNvPr id="48" name="楕円 47">
            <a:extLst>
              <a:ext uri="{FF2B5EF4-FFF2-40B4-BE49-F238E27FC236}">
                <a16:creationId xmlns:a16="http://schemas.microsoft.com/office/drawing/2014/main" id="{D713F920-3EE7-D000-7F7C-4F8003EBC850}"/>
              </a:ext>
            </a:extLst>
          </xdr:cNvPr>
          <xdr:cNvSpPr/>
        </xdr:nvSpPr>
        <xdr:spPr>
          <a:xfrm>
            <a:off x="7800976" y="8305801"/>
            <a:ext cx="523875" cy="523875"/>
          </a:xfrm>
          <a:prstGeom prst="ellips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テキスト ボックス 48">
            <a:extLst>
              <a:ext uri="{FF2B5EF4-FFF2-40B4-BE49-F238E27FC236}">
                <a16:creationId xmlns:a16="http://schemas.microsoft.com/office/drawing/2014/main" id="{19D96F6A-6CA6-35F3-702B-55444D2B577A}"/>
              </a:ext>
            </a:extLst>
          </xdr:cNvPr>
          <xdr:cNvSpPr txBox="1"/>
        </xdr:nvSpPr>
        <xdr:spPr>
          <a:xfrm>
            <a:off x="7867651"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50" name="図 49">
            <a:extLst>
              <a:ext uri="{FF2B5EF4-FFF2-40B4-BE49-F238E27FC236}">
                <a16:creationId xmlns:a16="http://schemas.microsoft.com/office/drawing/2014/main" id="{3D01A2A3-E34E-2100-351E-4ECBC42D2EE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8332712" y="8591550"/>
            <a:ext cx="136414" cy="152400"/>
          </a:xfrm>
          <a:prstGeom prst="rect">
            <a:avLst/>
          </a:prstGeom>
        </xdr:spPr>
      </xdr:pic>
      <xdr:pic>
        <xdr:nvPicPr>
          <xdr:cNvPr id="51" name="図 50">
            <a:extLst>
              <a:ext uri="{FF2B5EF4-FFF2-40B4-BE49-F238E27FC236}">
                <a16:creationId xmlns:a16="http://schemas.microsoft.com/office/drawing/2014/main" id="{D6262016-547F-E0F8-4607-D74561C2856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flipH="1">
            <a:off x="7749286" y="8763000"/>
            <a:ext cx="185421" cy="207150"/>
          </a:xfrm>
          <a:prstGeom prst="rect">
            <a:avLst/>
          </a:prstGeom>
        </xdr:spPr>
      </xdr:pic>
      <xdr:pic>
        <xdr:nvPicPr>
          <xdr:cNvPr id="52" name="図 51">
            <a:extLst>
              <a:ext uri="{FF2B5EF4-FFF2-40B4-BE49-F238E27FC236}">
                <a16:creationId xmlns:a16="http://schemas.microsoft.com/office/drawing/2014/main" id="{2B77002C-7849-CD8C-8731-144BBFF0065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633253" y="8439182"/>
            <a:ext cx="161964" cy="180944"/>
          </a:xfrm>
          <a:prstGeom prst="rect">
            <a:avLst/>
          </a:prstGeom>
        </xdr:spPr>
      </xdr:pic>
      <xdr:pic>
        <xdr:nvPicPr>
          <xdr:cNvPr id="53" name="図 52">
            <a:extLst>
              <a:ext uri="{FF2B5EF4-FFF2-40B4-BE49-F238E27FC236}">
                <a16:creationId xmlns:a16="http://schemas.microsoft.com/office/drawing/2014/main" id="{9D438880-5E4D-C10C-A0A0-C10CCC5EAA6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33328" y="8763031"/>
            <a:ext cx="161964" cy="180944"/>
          </a:xfrm>
          <a:prstGeom prst="rect">
            <a:avLst/>
          </a:prstGeom>
        </xdr:spPr>
      </xdr:pic>
      <xdr:pic>
        <xdr:nvPicPr>
          <xdr:cNvPr id="54" name="図 53">
            <a:extLst>
              <a:ext uri="{FF2B5EF4-FFF2-40B4-BE49-F238E27FC236}">
                <a16:creationId xmlns:a16="http://schemas.microsoft.com/office/drawing/2014/main" id="{E97107F4-870F-DEFB-11C9-265AF97A733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7693137" y="8620125"/>
            <a:ext cx="136414" cy="152400"/>
          </a:xfrm>
          <a:prstGeom prst="rect">
            <a:avLst/>
          </a:prstGeom>
        </xdr:spPr>
      </xdr:pic>
      <xdr:pic>
        <xdr:nvPicPr>
          <xdr:cNvPr id="55" name="図 54">
            <a:extLst>
              <a:ext uri="{FF2B5EF4-FFF2-40B4-BE49-F238E27FC236}">
                <a16:creationId xmlns:a16="http://schemas.microsoft.com/office/drawing/2014/main" id="{9776E31A-D5C5-6F6A-BE1A-5D154F8007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flipH="1">
            <a:off x="8324850" y="8398723"/>
            <a:ext cx="161925" cy="180901"/>
          </a:xfrm>
          <a:prstGeom prst="rect">
            <a:avLst/>
          </a:prstGeom>
        </xdr:spPr>
      </xdr:pic>
      <xdr:pic>
        <xdr:nvPicPr>
          <xdr:cNvPr id="56" name="図 55">
            <a:extLst>
              <a:ext uri="{FF2B5EF4-FFF2-40B4-BE49-F238E27FC236}">
                <a16:creationId xmlns:a16="http://schemas.microsoft.com/office/drawing/2014/main" id="{7A7C3F76-6FDA-ADB9-B952-82781E83645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8092185" y="8851125"/>
            <a:ext cx="137415" cy="153518"/>
          </a:xfrm>
          <a:prstGeom prst="rect">
            <a:avLst/>
          </a:prstGeom>
        </xdr:spPr>
      </xdr:pic>
      <xdr:pic>
        <xdr:nvPicPr>
          <xdr:cNvPr id="57" name="図 56">
            <a:extLst>
              <a:ext uri="{FF2B5EF4-FFF2-40B4-BE49-F238E27FC236}">
                <a16:creationId xmlns:a16="http://schemas.microsoft.com/office/drawing/2014/main" id="{C93C4B78-2731-1E4E-721F-A60BFE6A79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7701660" y="8285632"/>
            <a:ext cx="137415" cy="153518"/>
          </a:xfrm>
          <a:prstGeom prst="rect">
            <a:avLst/>
          </a:prstGeom>
        </xdr:spPr>
      </xdr:pic>
      <xdr:pic>
        <xdr:nvPicPr>
          <xdr:cNvPr id="58" name="図 57">
            <a:extLst>
              <a:ext uri="{FF2B5EF4-FFF2-40B4-BE49-F238E27FC236}">
                <a16:creationId xmlns:a16="http://schemas.microsoft.com/office/drawing/2014/main" id="{977C4B39-5B95-6E08-CBC4-440BACDDE36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7951712" y="8829675"/>
            <a:ext cx="136414" cy="152400"/>
          </a:xfrm>
          <a:prstGeom prst="rect">
            <a:avLst/>
          </a:prstGeom>
        </xdr:spPr>
      </xdr:pic>
      <xdr:pic>
        <xdr:nvPicPr>
          <xdr:cNvPr id="59" name="図 58">
            <a:extLst>
              <a:ext uri="{FF2B5EF4-FFF2-40B4-BE49-F238E27FC236}">
                <a16:creationId xmlns:a16="http://schemas.microsoft.com/office/drawing/2014/main" id="{C0464A5C-FE4C-E341-9818-0B12D0BC474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8285087" y="8229600"/>
            <a:ext cx="136414" cy="152400"/>
          </a:xfrm>
          <a:prstGeom prst="rect">
            <a:avLst/>
          </a:prstGeom>
        </xdr:spPr>
      </xdr:pic>
      <xdr:pic>
        <xdr:nvPicPr>
          <xdr:cNvPr id="60" name="図 59">
            <a:extLst>
              <a:ext uri="{FF2B5EF4-FFF2-40B4-BE49-F238E27FC236}">
                <a16:creationId xmlns:a16="http://schemas.microsoft.com/office/drawing/2014/main" id="{5441B0CC-9243-D614-9954-D4918DB3EE4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119028" y="8143875"/>
            <a:ext cx="161964" cy="180944"/>
          </a:xfrm>
          <a:prstGeom prst="rect">
            <a:avLst/>
          </a:prstGeom>
        </xdr:spPr>
      </xdr:pic>
      <xdr:pic>
        <xdr:nvPicPr>
          <xdr:cNvPr id="61" name="図 60">
            <a:extLst>
              <a:ext uri="{FF2B5EF4-FFF2-40B4-BE49-F238E27FC236}">
                <a16:creationId xmlns:a16="http://schemas.microsoft.com/office/drawing/2014/main" id="{61AC62BC-2BD7-FD04-BCF9-0105B1B3484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7977885" y="8162925"/>
            <a:ext cx="137415" cy="153518"/>
          </a:xfrm>
          <a:prstGeom prst="rect">
            <a:avLst/>
          </a:prstGeom>
        </xdr:spPr>
      </xdr:pic>
      <xdr:pic>
        <xdr:nvPicPr>
          <xdr:cNvPr id="62" name="図 61">
            <a:extLst>
              <a:ext uri="{FF2B5EF4-FFF2-40B4-BE49-F238E27FC236}">
                <a16:creationId xmlns:a16="http://schemas.microsoft.com/office/drawing/2014/main" id="{E48BF8BB-FC18-D01B-9214-40438CA3EAC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795178" y="8172482"/>
            <a:ext cx="161964" cy="180944"/>
          </a:xfrm>
          <a:prstGeom prst="rect">
            <a:avLst/>
          </a:prstGeom>
        </xdr:spPr>
      </xdr:pic>
    </xdr:grpSp>
    <xdr:clientData/>
  </xdr:twoCellAnchor>
  <xdr:twoCellAnchor>
    <xdr:from>
      <xdr:col>14</xdr:col>
      <xdr:colOff>60149</xdr:colOff>
      <xdr:row>5</xdr:row>
      <xdr:rowOff>49753</xdr:rowOff>
    </xdr:from>
    <xdr:to>
      <xdr:col>16</xdr:col>
      <xdr:colOff>221766</xdr:colOff>
      <xdr:row>10</xdr:row>
      <xdr:rowOff>101311</xdr:rowOff>
    </xdr:to>
    <xdr:grpSp>
      <xdr:nvGrpSpPr>
        <xdr:cNvPr id="115" name="グループ化 114">
          <a:extLst>
            <a:ext uri="{FF2B5EF4-FFF2-40B4-BE49-F238E27FC236}">
              <a16:creationId xmlns:a16="http://schemas.microsoft.com/office/drawing/2014/main" id="{A851E829-C063-78CA-FC0A-024CFF18EACD}"/>
            </a:ext>
          </a:extLst>
        </xdr:cNvPr>
        <xdr:cNvGrpSpPr/>
      </xdr:nvGrpSpPr>
      <xdr:grpSpPr>
        <a:xfrm>
          <a:off x="9099374" y="1526128"/>
          <a:ext cx="1133167" cy="1385058"/>
          <a:chOff x="8556449" y="1897603"/>
          <a:chExt cx="1133167" cy="1385058"/>
        </a:xfrm>
      </xdr:grpSpPr>
      <xdr:pic>
        <xdr:nvPicPr>
          <xdr:cNvPr id="17" name="図 16">
            <a:extLst>
              <a:ext uri="{FF2B5EF4-FFF2-40B4-BE49-F238E27FC236}">
                <a16:creationId xmlns:a16="http://schemas.microsoft.com/office/drawing/2014/main" id="{D981491B-B5A4-40D7-A618-FB464440EED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556449" y="1897603"/>
            <a:ext cx="860007" cy="1282545"/>
          </a:xfrm>
          <a:prstGeom prst="rect">
            <a:avLst/>
          </a:prstGeom>
        </xdr:spPr>
      </xdr:pic>
      <xdr:pic>
        <xdr:nvPicPr>
          <xdr:cNvPr id="18" name="図 17">
            <a:extLst>
              <a:ext uri="{FF2B5EF4-FFF2-40B4-BE49-F238E27FC236}">
                <a16:creationId xmlns:a16="http://schemas.microsoft.com/office/drawing/2014/main" id="{101E8CE6-23D4-4808-BD8F-060B3D1A403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880211" y="2068845"/>
            <a:ext cx="809405" cy="1213816"/>
          </a:xfrm>
          <a:prstGeom prst="rect">
            <a:avLst/>
          </a:prstGeom>
        </xdr:spPr>
      </xdr:pic>
    </xdr:grpSp>
    <xdr:clientData/>
  </xdr:twoCellAnchor>
  <xdr:twoCellAnchor>
    <xdr:from>
      <xdr:col>10</xdr:col>
      <xdr:colOff>41343</xdr:colOff>
      <xdr:row>5</xdr:row>
      <xdr:rowOff>172883</xdr:rowOff>
    </xdr:from>
    <xdr:to>
      <xdr:col>12</xdr:col>
      <xdr:colOff>202958</xdr:colOff>
      <xdr:row>10</xdr:row>
      <xdr:rowOff>110836</xdr:rowOff>
    </xdr:to>
    <xdr:grpSp>
      <xdr:nvGrpSpPr>
        <xdr:cNvPr id="116" name="グループ化 115">
          <a:extLst>
            <a:ext uri="{FF2B5EF4-FFF2-40B4-BE49-F238E27FC236}">
              <a16:creationId xmlns:a16="http://schemas.microsoft.com/office/drawing/2014/main" id="{3854E032-3F90-328D-FBB2-CA78A21C1DB1}"/>
            </a:ext>
          </a:extLst>
        </xdr:cNvPr>
        <xdr:cNvGrpSpPr/>
      </xdr:nvGrpSpPr>
      <xdr:grpSpPr>
        <a:xfrm>
          <a:off x="7137468" y="1649258"/>
          <a:ext cx="1133165" cy="1271453"/>
          <a:chOff x="7194618" y="2020733"/>
          <a:chExt cx="1133165" cy="1271453"/>
        </a:xfrm>
      </xdr:grpSpPr>
      <xdr:pic>
        <xdr:nvPicPr>
          <xdr:cNvPr id="19" name="図 18">
            <a:extLst>
              <a:ext uri="{FF2B5EF4-FFF2-40B4-BE49-F238E27FC236}">
                <a16:creationId xmlns:a16="http://schemas.microsoft.com/office/drawing/2014/main" id="{4BACF162-6F56-4F9C-9FA6-98C82FCEF13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194618" y="2020733"/>
            <a:ext cx="777442" cy="1159415"/>
          </a:xfrm>
          <a:prstGeom prst="rect">
            <a:avLst/>
          </a:prstGeom>
        </xdr:spPr>
      </xdr:pic>
      <xdr:pic>
        <xdr:nvPicPr>
          <xdr:cNvPr id="20" name="図 19">
            <a:extLst>
              <a:ext uri="{FF2B5EF4-FFF2-40B4-BE49-F238E27FC236}">
                <a16:creationId xmlns:a16="http://schemas.microsoft.com/office/drawing/2014/main" id="{07947CA2-D05B-46A2-95C2-16FAA90F240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518378" y="2078370"/>
            <a:ext cx="809405" cy="1213816"/>
          </a:xfrm>
          <a:prstGeom prst="rect">
            <a:avLst/>
          </a:prstGeom>
        </xdr:spPr>
      </xdr:pic>
    </xdr:grpSp>
    <xdr:clientData/>
  </xdr:twoCellAnchor>
  <xdr:twoCellAnchor>
    <xdr:from>
      <xdr:col>8</xdr:col>
      <xdr:colOff>115573</xdr:colOff>
      <xdr:row>5</xdr:row>
      <xdr:rowOff>220995</xdr:rowOff>
    </xdr:from>
    <xdr:to>
      <xdr:col>10</xdr:col>
      <xdr:colOff>193679</xdr:colOff>
      <xdr:row>10</xdr:row>
      <xdr:rowOff>101311</xdr:rowOff>
    </xdr:to>
    <xdr:grpSp>
      <xdr:nvGrpSpPr>
        <xdr:cNvPr id="117" name="グループ化 116">
          <a:extLst>
            <a:ext uri="{FF2B5EF4-FFF2-40B4-BE49-F238E27FC236}">
              <a16:creationId xmlns:a16="http://schemas.microsoft.com/office/drawing/2014/main" id="{B3C4FBD8-7485-4787-9FE5-5A249A7B54A8}"/>
            </a:ext>
          </a:extLst>
        </xdr:cNvPr>
        <xdr:cNvGrpSpPr/>
      </xdr:nvGrpSpPr>
      <xdr:grpSpPr>
        <a:xfrm>
          <a:off x="6240148" y="1697370"/>
          <a:ext cx="1049656" cy="1213816"/>
          <a:chOff x="6373498" y="2068845"/>
          <a:chExt cx="1049656" cy="1213816"/>
        </a:xfrm>
      </xdr:grpSpPr>
      <xdr:pic>
        <xdr:nvPicPr>
          <xdr:cNvPr id="16" name="図 15">
            <a:extLst>
              <a:ext uri="{FF2B5EF4-FFF2-40B4-BE49-F238E27FC236}">
                <a16:creationId xmlns:a16="http://schemas.microsoft.com/office/drawing/2014/main" id="{A2EDF4F1-BBFB-4178-A5AF-B04D9D8753C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373498" y="2109771"/>
            <a:ext cx="717736" cy="1070375"/>
          </a:xfrm>
          <a:prstGeom prst="rect">
            <a:avLst/>
          </a:prstGeom>
        </xdr:spPr>
      </xdr:pic>
      <xdr:pic>
        <xdr:nvPicPr>
          <xdr:cNvPr id="21" name="図 20">
            <a:extLst>
              <a:ext uri="{FF2B5EF4-FFF2-40B4-BE49-F238E27FC236}">
                <a16:creationId xmlns:a16="http://schemas.microsoft.com/office/drawing/2014/main" id="{F6F6C697-8872-4CE3-9637-476D7CAFAC8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613749" y="2068845"/>
            <a:ext cx="809405" cy="1213816"/>
          </a:xfrm>
          <a:prstGeom prst="rect">
            <a:avLst/>
          </a:prstGeom>
        </xdr:spPr>
      </xdr:pic>
    </xdr:grpSp>
    <xdr:clientData/>
  </xdr:twoCellAnchor>
  <xdr:twoCellAnchor>
    <xdr:from>
      <xdr:col>16</xdr:col>
      <xdr:colOff>16244</xdr:colOff>
      <xdr:row>4</xdr:row>
      <xdr:rowOff>114502</xdr:rowOff>
    </xdr:from>
    <xdr:to>
      <xdr:col>18</xdr:col>
      <xdr:colOff>177861</xdr:colOff>
      <xdr:row>10</xdr:row>
      <xdr:rowOff>101311</xdr:rowOff>
    </xdr:to>
    <xdr:grpSp>
      <xdr:nvGrpSpPr>
        <xdr:cNvPr id="114" name="グループ化 113">
          <a:extLst>
            <a:ext uri="{FF2B5EF4-FFF2-40B4-BE49-F238E27FC236}">
              <a16:creationId xmlns:a16="http://schemas.microsoft.com/office/drawing/2014/main" id="{DAD91D61-F44F-E1FA-A0A5-82E460E0E769}"/>
            </a:ext>
          </a:extLst>
        </xdr:cNvPr>
        <xdr:cNvGrpSpPr/>
      </xdr:nvGrpSpPr>
      <xdr:grpSpPr>
        <a:xfrm>
          <a:off x="10027019" y="1324177"/>
          <a:ext cx="1133167" cy="1587009"/>
          <a:chOff x="8979269" y="1695652"/>
          <a:chExt cx="1133167" cy="1587009"/>
        </a:xfrm>
      </xdr:grpSpPr>
      <xdr:pic>
        <xdr:nvPicPr>
          <xdr:cNvPr id="22" name="図 21">
            <a:extLst>
              <a:ext uri="{FF2B5EF4-FFF2-40B4-BE49-F238E27FC236}">
                <a16:creationId xmlns:a16="http://schemas.microsoft.com/office/drawing/2014/main" id="{93E8577F-7F68-442E-B834-F561BFB1CE5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979269" y="1695652"/>
            <a:ext cx="995424" cy="1484496"/>
          </a:xfrm>
          <a:prstGeom prst="rect">
            <a:avLst/>
          </a:prstGeom>
        </xdr:spPr>
      </xdr:pic>
      <xdr:pic>
        <xdr:nvPicPr>
          <xdr:cNvPr id="23" name="図 22">
            <a:extLst>
              <a:ext uri="{FF2B5EF4-FFF2-40B4-BE49-F238E27FC236}">
                <a16:creationId xmlns:a16="http://schemas.microsoft.com/office/drawing/2014/main" id="{8D31AB96-8355-4E9A-BB3F-96D3FEA3CC2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303031" y="2068845"/>
            <a:ext cx="809405" cy="1213816"/>
          </a:xfrm>
          <a:prstGeom prst="rect">
            <a:avLst/>
          </a:prstGeom>
        </xdr:spPr>
      </xdr:pic>
    </xdr:grpSp>
    <xdr:clientData/>
  </xdr:twoCellAnchor>
  <xdr:twoCellAnchor>
    <xdr:from>
      <xdr:col>11</xdr:col>
      <xdr:colOff>361950</xdr:colOff>
      <xdr:row>5</xdr:row>
      <xdr:rowOff>204356</xdr:rowOff>
    </xdr:from>
    <xdr:to>
      <xdr:col>14</xdr:col>
      <xdr:colOff>167121</xdr:colOff>
      <xdr:row>10</xdr:row>
      <xdr:rowOff>101311</xdr:rowOff>
    </xdr:to>
    <xdr:grpSp>
      <xdr:nvGrpSpPr>
        <xdr:cNvPr id="118" name="グループ化 117">
          <a:extLst>
            <a:ext uri="{FF2B5EF4-FFF2-40B4-BE49-F238E27FC236}">
              <a16:creationId xmlns:a16="http://schemas.microsoft.com/office/drawing/2014/main" id="{B936D4CF-B639-91F4-40B1-F21947FB421B}"/>
            </a:ext>
          </a:extLst>
        </xdr:cNvPr>
        <xdr:cNvGrpSpPr/>
      </xdr:nvGrpSpPr>
      <xdr:grpSpPr>
        <a:xfrm>
          <a:off x="7943850" y="1680731"/>
          <a:ext cx="1262496" cy="1230455"/>
          <a:chOff x="7943850" y="2014106"/>
          <a:chExt cx="1262496" cy="1230455"/>
        </a:xfrm>
      </xdr:grpSpPr>
      <xdr:pic>
        <xdr:nvPicPr>
          <xdr:cNvPr id="3" name="図 2">
            <a:extLst>
              <a:ext uri="{FF2B5EF4-FFF2-40B4-BE49-F238E27FC236}">
                <a16:creationId xmlns:a16="http://schemas.microsoft.com/office/drawing/2014/main" id="{0CED3B48-F1BE-4A59-AF57-E1F52CBBEA90}"/>
              </a:ext>
            </a:extLst>
          </xdr:cNvPr>
          <xdr:cNvPicPr>
            <a:picLocks noChangeAspect="1"/>
          </xdr:cNvPicPr>
        </xdr:nvPicPr>
        <xdr:blipFill rotWithShape="1">
          <a:blip xmlns:r="http://schemas.openxmlformats.org/officeDocument/2006/relationships" r:embed="rId41" cstate="print">
            <a:extLst>
              <a:ext uri="{BEBA8EAE-BF5A-486C-A8C5-ECC9F3942E4B}">
                <a14:imgProps xmlns:a14="http://schemas.microsoft.com/office/drawing/2010/main">
                  <a14:imgLayer r:embed="rId42">
                    <a14:imgEffect>
                      <a14:backgroundRemoval t="2250" b="98833" l="10000" r="90000">
                        <a14:foregroundMark x1="51167" y1="4583" x2="41667" y2="19417"/>
                        <a14:foregroundMark x1="49333" y1="2667" x2="56333" y2="34167"/>
                        <a14:foregroundMark x1="48167" y1="2333" x2="48167" y2="2333"/>
                        <a14:foregroundMark x1="50500" y1="2917" x2="66500" y2="73583"/>
                        <a14:foregroundMark x1="66500" y1="73583" x2="62583" y2="88833"/>
                        <a14:foregroundMark x1="62583" y1="88833" x2="53583" y2="90667"/>
                        <a14:foregroundMark x1="53583" y1="90667" x2="52583" y2="89500"/>
                        <a14:foregroundMark x1="48500" y1="85250" x2="48083" y2="93417"/>
                        <a14:foregroundMark x1="48083" y1="93417" x2="41750" y2="92667"/>
                        <a14:foregroundMark x1="41750" y1="92667" x2="52167" y2="93500"/>
                        <a14:foregroundMark x1="38667" y1="96167" x2="43000" y2="91667"/>
                        <a14:foregroundMark x1="43000" y1="91667" x2="55417" y2="90500"/>
                        <a14:foregroundMark x1="55417" y1="90500" x2="60833" y2="94250"/>
                        <a14:foregroundMark x1="60833" y1="94250" x2="60917" y2="95833"/>
                        <a14:foregroundMark x1="47250" y1="89917" x2="56167" y2="93917"/>
                        <a14:foregroundMark x1="56167" y1="93917" x2="61167" y2="98667"/>
                        <a14:foregroundMark x1="61167" y1="98667" x2="61083" y2="98833"/>
                        <a14:foregroundMark x1="39000" y1="93667" x2="38250" y2="97833"/>
                        <a14:foregroundMark x1="40083" y1="89917" x2="37917" y2="94167"/>
                        <a14:foregroundMark x1="22583" y1="76667" x2="24917" y2="72167"/>
                        <a14:foregroundMark x1="24417" y1="73750" x2="30500" y2="56250"/>
                        <a14:foregroundMark x1="30500" y1="56250" x2="30167" y2="54000"/>
                        <a14:foregroundMark x1="32417" y1="46250" x2="32333" y2="50167"/>
                        <a14:foregroundMark x1="32167" y1="45000" x2="36667" y2="40250"/>
                        <a14:foregroundMark x1="36667" y1="40250" x2="39833" y2="29500"/>
                        <a14:foregroundMark x1="39833" y1="29500" x2="35417" y2="37250"/>
                        <a14:foregroundMark x1="39417" y1="17917" x2="45167" y2="14083"/>
                        <a14:foregroundMark x1="45167" y1="14083" x2="49667" y2="5083"/>
                        <a14:foregroundMark x1="49667" y1="5083" x2="43000" y2="17083"/>
                        <a14:foregroundMark x1="53917" y1="20917" x2="72667" y2="76167"/>
                        <a14:foregroundMark x1="61500" y1="50500" x2="75667" y2="73750"/>
                        <a14:foregroundMark x1="67500" y1="78083" x2="66583" y2="82750"/>
                        <a14:foregroundMark x1="25833" y1="78333" x2="34167" y2="82000"/>
                        <a14:foregroundMark x1="34167" y1="82000" x2="31000" y2="82083"/>
                      </a14:backgroundRemoval>
                    </a14:imgEffect>
                  </a14:imgLayer>
                </a14:imgProps>
              </a:ext>
              <a:ext uri="{28A0092B-C50C-407E-A947-70E740481C1C}">
                <a14:useLocalDpi xmlns:a14="http://schemas.microsoft.com/office/drawing/2010/main" val="0"/>
              </a:ext>
            </a:extLst>
          </a:blip>
          <a:srcRect t="1" b="4502"/>
          <a:stretch>
            <a:fillRect/>
          </a:stretch>
        </xdr:blipFill>
        <xdr:spPr>
          <a:xfrm>
            <a:off x="7943850" y="2014106"/>
            <a:ext cx="1184563" cy="1138669"/>
          </a:xfrm>
          <a:prstGeom prst="rect">
            <a:avLst/>
          </a:prstGeom>
        </xdr:spPr>
      </xdr:pic>
      <xdr:pic>
        <xdr:nvPicPr>
          <xdr:cNvPr id="24" name="図 23">
            <a:extLst>
              <a:ext uri="{FF2B5EF4-FFF2-40B4-BE49-F238E27FC236}">
                <a16:creationId xmlns:a16="http://schemas.microsoft.com/office/drawing/2014/main" id="{17FE1001-D1CD-45D1-89A9-135BBA74D56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415991" y="2030745"/>
            <a:ext cx="790355" cy="1213816"/>
          </a:xfrm>
          <a:prstGeom prst="rect">
            <a:avLst/>
          </a:prstGeom>
        </xdr:spPr>
      </xdr:pic>
    </xdr:grpSp>
    <xdr:clientData/>
  </xdr:twoCellAnchor>
  <xdr:twoCellAnchor>
    <xdr:from>
      <xdr:col>18</xdr:col>
      <xdr:colOff>1</xdr:colOff>
      <xdr:row>5</xdr:row>
      <xdr:rowOff>0</xdr:rowOff>
    </xdr:from>
    <xdr:to>
      <xdr:col>20</xdr:col>
      <xdr:colOff>276225</xdr:colOff>
      <xdr:row>10</xdr:row>
      <xdr:rowOff>101311</xdr:rowOff>
    </xdr:to>
    <xdr:grpSp>
      <xdr:nvGrpSpPr>
        <xdr:cNvPr id="113" name="グループ化 112">
          <a:extLst>
            <a:ext uri="{FF2B5EF4-FFF2-40B4-BE49-F238E27FC236}">
              <a16:creationId xmlns:a16="http://schemas.microsoft.com/office/drawing/2014/main" id="{2D56DB8A-4C68-9CB7-07DF-65001D61B4ED}"/>
            </a:ext>
          </a:extLst>
        </xdr:cNvPr>
        <xdr:cNvGrpSpPr/>
      </xdr:nvGrpSpPr>
      <xdr:grpSpPr>
        <a:xfrm>
          <a:off x="10982326" y="1476375"/>
          <a:ext cx="1247774" cy="1434811"/>
          <a:chOff x="9925051" y="1847850"/>
          <a:chExt cx="1142999" cy="1434811"/>
        </a:xfrm>
      </xdr:grpSpPr>
      <xdr:pic>
        <xdr:nvPicPr>
          <xdr:cNvPr id="2" name="図 1">
            <a:extLst>
              <a:ext uri="{FF2B5EF4-FFF2-40B4-BE49-F238E27FC236}">
                <a16:creationId xmlns:a16="http://schemas.microsoft.com/office/drawing/2014/main" id="{083F12C9-5A2A-4056-B0DE-EABAE325637F}"/>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 t="24993" r="25628"/>
          <a:stretch/>
        </xdr:blipFill>
        <xdr:spPr>
          <a:xfrm>
            <a:off x="9925051" y="1847850"/>
            <a:ext cx="885823" cy="1332297"/>
          </a:xfrm>
          <a:prstGeom prst="rect">
            <a:avLst/>
          </a:prstGeom>
        </xdr:spPr>
      </xdr:pic>
      <xdr:pic>
        <xdr:nvPicPr>
          <xdr:cNvPr id="30" name="図 29">
            <a:extLst>
              <a:ext uri="{FF2B5EF4-FFF2-40B4-BE49-F238E27FC236}">
                <a16:creationId xmlns:a16="http://schemas.microsoft.com/office/drawing/2014/main" id="{4B3DB060-96DB-4C75-86BE-2CE5DF0551F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258645" y="2068845"/>
            <a:ext cx="809405" cy="1213816"/>
          </a:xfrm>
          <a:prstGeom prst="rect">
            <a:avLst/>
          </a:prstGeom>
        </xdr:spPr>
      </xdr:pic>
      <xdr:pic>
        <xdr:nvPicPr>
          <xdr:cNvPr id="64" name="図 63">
            <a:extLst>
              <a:ext uri="{FF2B5EF4-FFF2-40B4-BE49-F238E27FC236}">
                <a16:creationId xmlns:a16="http://schemas.microsoft.com/office/drawing/2014/main" id="{B2DD09CF-D590-42CC-9DBC-F9FA84719B86}"/>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067925" y="2552699"/>
            <a:ext cx="581025" cy="58102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20</xdr:col>
          <xdr:colOff>0</xdr:colOff>
          <xdr:row>31</xdr:row>
          <xdr:rowOff>0</xdr:rowOff>
        </xdr:to>
        <xdr:sp macro="" textlink="">
          <xdr:nvSpPr>
            <xdr:cNvPr id="90139" name="Group Box 27" hidden="1">
              <a:extLst>
                <a:ext uri="{63B3BB69-23CF-44E3-9099-C40C66FF867C}">
                  <a14:compatExt spid="_x0000_s90139"/>
                </a:ext>
                <a:ext uri="{FF2B5EF4-FFF2-40B4-BE49-F238E27FC236}">
                  <a16:creationId xmlns:a16="http://schemas.microsoft.com/office/drawing/2014/main" id="{00000000-0008-0000-0300-00001B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9525</xdr:rowOff>
        </xdr:from>
        <xdr:to>
          <xdr:col>11</xdr:col>
          <xdr:colOff>123825</xdr:colOff>
          <xdr:row>30</xdr:row>
          <xdr:rowOff>247650</xdr:rowOff>
        </xdr:to>
        <xdr:sp macro="" textlink="">
          <xdr:nvSpPr>
            <xdr:cNvPr id="90140" name="Option Button 28" hidden="1">
              <a:extLst>
                <a:ext uri="{63B3BB69-23CF-44E3-9099-C40C66FF867C}">
                  <a14:compatExt spid="_x0000_s90140"/>
                </a:ext>
                <a:ext uri="{FF2B5EF4-FFF2-40B4-BE49-F238E27FC236}">
                  <a16:creationId xmlns:a16="http://schemas.microsoft.com/office/drawing/2014/main" id="{00000000-0008-0000-03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あり（11,000円）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30</xdr:row>
          <xdr:rowOff>9525</xdr:rowOff>
        </xdr:from>
        <xdr:to>
          <xdr:col>14</xdr:col>
          <xdr:colOff>85725</xdr:colOff>
          <xdr:row>30</xdr:row>
          <xdr:rowOff>247650</xdr:rowOff>
        </xdr:to>
        <xdr:sp macro="" textlink="">
          <xdr:nvSpPr>
            <xdr:cNvPr id="90141" name="Option Button 29" hidden="1">
              <a:extLst>
                <a:ext uri="{63B3BB69-23CF-44E3-9099-C40C66FF867C}">
                  <a14:compatExt spid="_x0000_s90141"/>
                </a:ext>
                <a:ext uri="{FF2B5EF4-FFF2-40B4-BE49-F238E27FC236}">
                  <a16:creationId xmlns:a16="http://schemas.microsoft.com/office/drawing/2014/main" id="{00000000-0008-0000-03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33</xdr:row>
          <xdr:rowOff>161925</xdr:rowOff>
        </xdr:from>
        <xdr:to>
          <xdr:col>14</xdr:col>
          <xdr:colOff>276225</xdr:colOff>
          <xdr:row>34</xdr:row>
          <xdr:rowOff>104775</xdr:rowOff>
        </xdr:to>
        <xdr:sp macro="" textlink="">
          <xdr:nvSpPr>
            <xdr:cNvPr id="90144" name="Option Button 32" hidden="1">
              <a:extLst>
                <a:ext uri="{63B3BB69-23CF-44E3-9099-C40C66FF867C}">
                  <a14:compatExt spid="_x0000_s90144"/>
                </a:ext>
                <a:ext uri="{FF2B5EF4-FFF2-40B4-BE49-F238E27FC236}">
                  <a16:creationId xmlns:a16="http://schemas.microsoft.com/office/drawing/2014/main" id="{00000000-0008-0000-03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33</xdr:row>
          <xdr:rowOff>142875</xdr:rowOff>
        </xdr:from>
        <xdr:to>
          <xdr:col>17</xdr:col>
          <xdr:colOff>304800</xdr:colOff>
          <xdr:row>34</xdr:row>
          <xdr:rowOff>114300</xdr:rowOff>
        </xdr:to>
        <xdr:sp macro="" textlink="">
          <xdr:nvSpPr>
            <xdr:cNvPr id="90145" name="Option Button 33" hidden="1">
              <a:extLst>
                <a:ext uri="{63B3BB69-23CF-44E3-9099-C40C66FF867C}">
                  <a14:compatExt spid="_x0000_s90145"/>
                </a:ext>
                <a:ext uri="{FF2B5EF4-FFF2-40B4-BE49-F238E27FC236}">
                  <a16:creationId xmlns:a16="http://schemas.microsoft.com/office/drawing/2014/main" id="{00000000-0008-0000-0300-00002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20</xdr:col>
          <xdr:colOff>0</xdr:colOff>
          <xdr:row>35</xdr:row>
          <xdr:rowOff>0</xdr:rowOff>
        </xdr:to>
        <xdr:sp macro="" textlink="">
          <xdr:nvSpPr>
            <xdr:cNvPr id="90146" name="Group Box 34" hidden="1">
              <a:extLst>
                <a:ext uri="{63B3BB69-23CF-44E3-9099-C40C66FF867C}">
                  <a14:compatExt spid="_x0000_s90146"/>
                </a:ext>
                <a:ext uri="{FF2B5EF4-FFF2-40B4-BE49-F238E27FC236}">
                  <a16:creationId xmlns:a16="http://schemas.microsoft.com/office/drawing/2014/main" id="{00000000-0008-0000-0300-00002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0</xdr:colOff>
          <xdr:row>28</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19050</xdr:rowOff>
        </xdr:from>
        <xdr:to>
          <xdr:col>3</xdr:col>
          <xdr:colOff>981075</xdr:colOff>
          <xdr:row>26</xdr:row>
          <xdr:rowOff>257175</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26</xdr:row>
          <xdr:rowOff>19050</xdr:rowOff>
        </xdr:from>
        <xdr:to>
          <xdr:col>3</xdr:col>
          <xdr:colOff>2400300</xdr:colOff>
          <xdr:row>26</xdr:row>
          <xdr:rowOff>257175</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257175</xdr:rowOff>
        </xdr:from>
        <xdr:to>
          <xdr:col>3</xdr:col>
          <xdr:colOff>1228725</xdr:colOff>
          <xdr:row>27</xdr:row>
          <xdr:rowOff>228600</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0</xdr:rowOff>
        </xdr:from>
        <xdr:to>
          <xdr:col>3</xdr:col>
          <xdr:colOff>2400300</xdr:colOff>
          <xdr:row>27</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20</xdr:col>
          <xdr:colOff>0</xdr:colOff>
          <xdr:row>10</xdr:row>
          <xdr:rowOff>0</xdr:rowOff>
        </xdr:to>
        <xdr:sp macro="" textlink="">
          <xdr:nvSpPr>
            <xdr:cNvPr id="90191" name="Group Box 79" hidden="1">
              <a:extLst>
                <a:ext uri="{63B3BB69-23CF-44E3-9099-C40C66FF867C}">
                  <a14:compatExt spid="_x0000_s90191"/>
                </a:ext>
                <a:ext uri="{FF2B5EF4-FFF2-40B4-BE49-F238E27FC236}">
                  <a16:creationId xmlns:a16="http://schemas.microsoft.com/office/drawing/2014/main" id="{00000000-0008-0000-0300-00004F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xdr:row>
          <xdr:rowOff>28575</xdr:rowOff>
        </xdr:from>
        <xdr:to>
          <xdr:col>10</xdr:col>
          <xdr:colOff>0</xdr:colOff>
          <xdr:row>4</xdr:row>
          <xdr:rowOff>0</xdr:rowOff>
        </xdr:to>
        <xdr:sp macro="" textlink="">
          <xdr:nvSpPr>
            <xdr:cNvPr id="90192" name="Option Button 80" hidden="1">
              <a:extLst>
                <a:ext uri="{63B3BB69-23CF-44E3-9099-C40C66FF867C}">
                  <a14:compatExt spid="_x0000_s90192"/>
                </a:ext>
                <a:ext uri="{FF2B5EF4-FFF2-40B4-BE49-F238E27FC236}">
                  <a16:creationId xmlns:a16="http://schemas.microsoft.com/office/drawing/2014/main" id="{00000000-0008-0000-0300-00005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xdr:row>
          <xdr:rowOff>28575</xdr:rowOff>
        </xdr:from>
        <xdr:to>
          <xdr:col>11</xdr:col>
          <xdr:colOff>476250</xdr:colOff>
          <xdr:row>4</xdr:row>
          <xdr:rowOff>0</xdr:rowOff>
        </xdr:to>
        <xdr:sp macro="" textlink="">
          <xdr:nvSpPr>
            <xdr:cNvPr id="90193" name="Option Button 81" hidden="1">
              <a:extLst>
                <a:ext uri="{63B3BB69-23CF-44E3-9099-C40C66FF867C}">
                  <a14:compatExt spid="_x0000_s90193"/>
                </a:ext>
                <a:ext uri="{FF2B5EF4-FFF2-40B4-BE49-F238E27FC236}">
                  <a16:creationId xmlns:a16="http://schemas.microsoft.com/office/drawing/2014/main" id="{00000000-0008-0000-0300-00005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xdr:row>
          <xdr:rowOff>28575</xdr:rowOff>
        </xdr:from>
        <xdr:to>
          <xdr:col>13</xdr:col>
          <xdr:colOff>466725</xdr:colOff>
          <xdr:row>4</xdr:row>
          <xdr:rowOff>0</xdr:rowOff>
        </xdr:to>
        <xdr:sp macro="" textlink="">
          <xdr:nvSpPr>
            <xdr:cNvPr id="90194" name="Option Button 82" hidden="1">
              <a:extLst>
                <a:ext uri="{63B3BB69-23CF-44E3-9099-C40C66FF867C}">
                  <a14:compatExt spid="_x0000_s90194"/>
                </a:ext>
                <a:ext uri="{FF2B5EF4-FFF2-40B4-BE49-F238E27FC236}">
                  <a16:creationId xmlns:a16="http://schemas.microsoft.com/office/drawing/2014/main" id="{00000000-0008-0000-0300-00005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xdr:row>
          <xdr:rowOff>28575</xdr:rowOff>
        </xdr:from>
        <xdr:to>
          <xdr:col>16</xdr:col>
          <xdr:colOff>0</xdr:colOff>
          <xdr:row>4</xdr:row>
          <xdr:rowOff>0</xdr:rowOff>
        </xdr:to>
        <xdr:sp macro="" textlink="">
          <xdr:nvSpPr>
            <xdr:cNvPr id="90195" name="Option Button 83" hidden="1">
              <a:extLst>
                <a:ext uri="{63B3BB69-23CF-44E3-9099-C40C66FF867C}">
                  <a14:compatExt spid="_x0000_s90195"/>
                </a:ext>
                <a:ext uri="{FF2B5EF4-FFF2-40B4-BE49-F238E27FC236}">
                  <a16:creationId xmlns:a16="http://schemas.microsoft.com/office/drawing/2014/main" id="{00000000-0008-0000-0300-00005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xdr:row>
          <xdr:rowOff>28575</xdr:rowOff>
        </xdr:from>
        <xdr:to>
          <xdr:col>18</xdr:col>
          <xdr:colOff>0</xdr:colOff>
          <xdr:row>4</xdr:row>
          <xdr:rowOff>0</xdr:rowOff>
        </xdr:to>
        <xdr:sp macro="" textlink="">
          <xdr:nvSpPr>
            <xdr:cNvPr id="90196" name="Option Button 84" hidden="1">
              <a:extLst>
                <a:ext uri="{63B3BB69-23CF-44E3-9099-C40C66FF867C}">
                  <a14:compatExt spid="_x0000_s90196"/>
                </a:ext>
                <a:ext uri="{FF2B5EF4-FFF2-40B4-BE49-F238E27FC236}">
                  <a16:creationId xmlns:a16="http://schemas.microsoft.com/office/drawing/2014/main" id="{00000000-0008-0000-0300-00005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20</xdr:col>
          <xdr:colOff>0</xdr:colOff>
          <xdr:row>18</xdr:row>
          <xdr:rowOff>0</xdr:rowOff>
        </xdr:to>
        <xdr:sp macro="" textlink="">
          <xdr:nvSpPr>
            <xdr:cNvPr id="90198" name="Group Box 86" hidden="1">
              <a:extLst>
                <a:ext uri="{63B3BB69-23CF-44E3-9099-C40C66FF867C}">
                  <a14:compatExt spid="_x0000_s90198"/>
                </a:ext>
                <a:ext uri="{FF2B5EF4-FFF2-40B4-BE49-F238E27FC236}">
                  <a16:creationId xmlns:a16="http://schemas.microsoft.com/office/drawing/2014/main" id="{00000000-0008-0000-0300-000056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12</xdr:row>
          <xdr:rowOff>38100</xdr:rowOff>
        </xdr:from>
        <xdr:to>
          <xdr:col>10</xdr:col>
          <xdr:colOff>19050</xdr:colOff>
          <xdr:row>13</xdr:row>
          <xdr:rowOff>9525</xdr:rowOff>
        </xdr:to>
        <xdr:sp macro="" textlink="">
          <xdr:nvSpPr>
            <xdr:cNvPr id="90199" name="Option Button 87" hidden="1">
              <a:extLst>
                <a:ext uri="{63B3BB69-23CF-44E3-9099-C40C66FF867C}">
                  <a14:compatExt spid="_x0000_s90199"/>
                </a:ext>
                <a:ext uri="{FF2B5EF4-FFF2-40B4-BE49-F238E27FC236}">
                  <a16:creationId xmlns:a16="http://schemas.microsoft.com/office/drawing/2014/main" id="{00000000-0008-0000-0300-00005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xdr:row>
          <xdr:rowOff>38100</xdr:rowOff>
        </xdr:from>
        <xdr:to>
          <xdr:col>11</xdr:col>
          <xdr:colOff>276225</xdr:colOff>
          <xdr:row>13</xdr:row>
          <xdr:rowOff>9525</xdr:rowOff>
        </xdr:to>
        <xdr:sp macro="" textlink="">
          <xdr:nvSpPr>
            <xdr:cNvPr id="90200" name="Option Button 88" hidden="1">
              <a:extLst>
                <a:ext uri="{63B3BB69-23CF-44E3-9099-C40C66FF867C}">
                  <a14:compatExt spid="_x0000_s90200"/>
                </a:ext>
                <a:ext uri="{FF2B5EF4-FFF2-40B4-BE49-F238E27FC236}">
                  <a16:creationId xmlns:a16="http://schemas.microsoft.com/office/drawing/2014/main" id="{00000000-0008-0000-0300-00005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12</xdr:row>
          <xdr:rowOff>38100</xdr:rowOff>
        </xdr:from>
        <xdr:to>
          <xdr:col>13</xdr:col>
          <xdr:colOff>76200</xdr:colOff>
          <xdr:row>13</xdr:row>
          <xdr:rowOff>9525</xdr:rowOff>
        </xdr:to>
        <xdr:sp macro="" textlink="">
          <xdr:nvSpPr>
            <xdr:cNvPr id="90201" name="Option Button 89" hidden="1">
              <a:extLst>
                <a:ext uri="{63B3BB69-23CF-44E3-9099-C40C66FF867C}">
                  <a14:compatExt spid="_x0000_s90201"/>
                </a:ext>
                <a:ext uri="{FF2B5EF4-FFF2-40B4-BE49-F238E27FC236}">
                  <a16:creationId xmlns:a16="http://schemas.microsoft.com/office/drawing/2014/main" id="{00000000-0008-0000-0300-00005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ゴールド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xdr:row>
          <xdr:rowOff>38100</xdr:rowOff>
        </xdr:from>
        <xdr:to>
          <xdr:col>14</xdr:col>
          <xdr:colOff>381000</xdr:colOff>
          <xdr:row>13</xdr:row>
          <xdr:rowOff>9525</xdr:rowOff>
        </xdr:to>
        <xdr:sp macro="" textlink="">
          <xdr:nvSpPr>
            <xdr:cNvPr id="90202" name="Option Button 90" hidden="1">
              <a:extLst>
                <a:ext uri="{63B3BB69-23CF-44E3-9099-C40C66FF867C}">
                  <a14:compatExt spid="_x0000_s90202"/>
                </a:ext>
                <a:ext uri="{FF2B5EF4-FFF2-40B4-BE49-F238E27FC236}">
                  <a16:creationId xmlns:a16="http://schemas.microsoft.com/office/drawing/2014/main" id="{00000000-0008-0000-0300-00005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ホワイト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12</xdr:row>
          <xdr:rowOff>38100</xdr:rowOff>
        </xdr:from>
        <xdr:to>
          <xdr:col>16</xdr:col>
          <xdr:colOff>180975</xdr:colOff>
          <xdr:row>13</xdr:row>
          <xdr:rowOff>9525</xdr:rowOff>
        </xdr:to>
        <xdr:sp macro="" textlink="">
          <xdr:nvSpPr>
            <xdr:cNvPr id="90203" name="Option Button 91" hidden="1">
              <a:extLst>
                <a:ext uri="{63B3BB69-23CF-44E3-9099-C40C66FF867C}">
                  <a14:compatExt spid="_x0000_s90203"/>
                </a:ext>
                <a:ext uri="{FF2B5EF4-FFF2-40B4-BE49-F238E27FC236}">
                  <a16:creationId xmlns:a16="http://schemas.microsoft.com/office/drawing/2014/main" id="{00000000-0008-0000-0300-00005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12</xdr:row>
          <xdr:rowOff>38100</xdr:rowOff>
        </xdr:from>
        <xdr:to>
          <xdr:col>18</xdr:col>
          <xdr:colOff>85725</xdr:colOff>
          <xdr:row>13</xdr:row>
          <xdr:rowOff>9525</xdr:rowOff>
        </xdr:to>
        <xdr:sp macro="" textlink="">
          <xdr:nvSpPr>
            <xdr:cNvPr id="90204" name="Option Button 92" hidden="1">
              <a:extLst>
                <a:ext uri="{63B3BB69-23CF-44E3-9099-C40C66FF867C}">
                  <a14:compatExt spid="_x0000_s90204"/>
                </a:ext>
                <a:ext uri="{FF2B5EF4-FFF2-40B4-BE49-F238E27FC236}">
                  <a16:creationId xmlns:a16="http://schemas.microsoft.com/office/drawing/2014/main" id="{00000000-0008-0000-0300-00005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12</xdr:row>
          <xdr:rowOff>38100</xdr:rowOff>
        </xdr:from>
        <xdr:to>
          <xdr:col>19</xdr:col>
          <xdr:colOff>352425</xdr:colOff>
          <xdr:row>13</xdr:row>
          <xdr:rowOff>9525</xdr:rowOff>
        </xdr:to>
        <xdr:sp macro="" textlink="">
          <xdr:nvSpPr>
            <xdr:cNvPr id="90205" name="Option Button 93" hidden="1">
              <a:extLst>
                <a:ext uri="{63B3BB69-23CF-44E3-9099-C40C66FF867C}">
                  <a14:compatExt spid="_x0000_s90205"/>
                </a:ext>
                <a:ext uri="{FF2B5EF4-FFF2-40B4-BE49-F238E27FC236}">
                  <a16:creationId xmlns:a16="http://schemas.microsoft.com/office/drawing/2014/main" id="{00000000-0008-0000-0300-00005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20</xdr:col>
          <xdr:colOff>0</xdr:colOff>
          <xdr:row>28</xdr:row>
          <xdr:rowOff>0</xdr:rowOff>
        </xdr:to>
        <xdr:sp macro="" textlink="">
          <xdr:nvSpPr>
            <xdr:cNvPr id="90209" name="Group Box 97" hidden="1">
              <a:extLst>
                <a:ext uri="{63B3BB69-23CF-44E3-9099-C40C66FF867C}">
                  <a14:compatExt spid="_x0000_s90209"/>
                </a:ext>
                <a:ext uri="{FF2B5EF4-FFF2-40B4-BE49-F238E27FC236}">
                  <a16:creationId xmlns:a16="http://schemas.microsoft.com/office/drawing/2014/main" id="{00000000-0008-0000-0300-000061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21</xdr:row>
          <xdr:rowOff>28575</xdr:rowOff>
        </xdr:from>
        <xdr:to>
          <xdr:col>9</xdr:col>
          <xdr:colOff>466725</xdr:colOff>
          <xdr:row>22</xdr:row>
          <xdr:rowOff>0</xdr:rowOff>
        </xdr:to>
        <xdr:sp macro="" textlink="">
          <xdr:nvSpPr>
            <xdr:cNvPr id="90210" name="Option Button 98" hidden="1">
              <a:extLst>
                <a:ext uri="{63B3BB69-23CF-44E3-9099-C40C66FF867C}">
                  <a14:compatExt spid="_x0000_s90210"/>
                </a:ext>
                <a:ext uri="{FF2B5EF4-FFF2-40B4-BE49-F238E27FC236}">
                  <a16:creationId xmlns:a16="http://schemas.microsoft.com/office/drawing/2014/main" id="{00000000-0008-0000-0300-00006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28575</xdr:rowOff>
        </xdr:from>
        <xdr:to>
          <xdr:col>12</xdr:col>
          <xdr:colOff>47625</xdr:colOff>
          <xdr:row>22</xdr:row>
          <xdr:rowOff>0</xdr:rowOff>
        </xdr:to>
        <xdr:sp macro="" textlink="">
          <xdr:nvSpPr>
            <xdr:cNvPr id="90213" name="Option Button 101" hidden="1">
              <a:extLst>
                <a:ext uri="{63B3BB69-23CF-44E3-9099-C40C66FF867C}">
                  <a14:compatExt spid="_x0000_s90213"/>
                </a:ext>
                <a:ext uri="{FF2B5EF4-FFF2-40B4-BE49-F238E27FC236}">
                  <a16:creationId xmlns:a16="http://schemas.microsoft.com/office/drawing/2014/main" id="{00000000-0008-0000-0300-00006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21</xdr:row>
          <xdr:rowOff>28575</xdr:rowOff>
        </xdr:from>
        <xdr:to>
          <xdr:col>13</xdr:col>
          <xdr:colOff>466725</xdr:colOff>
          <xdr:row>22</xdr:row>
          <xdr:rowOff>0</xdr:rowOff>
        </xdr:to>
        <xdr:sp macro="" textlink="">
          <xdr:nvSpPr>
            <xdr:cNvPr id="90214" name="Option Button 102" hidden="1">
              <a:extLst>
                <a:ext uri="{63B3BB69-23CF-44E3-9099-C40C66FF867C}">
                  <a14:compatExt spid="_x0000_s90214"/>
                </a:ext>
                <a:ext uri="{FF2B5EF4-FFF2-40B4-BE49-F238E27FC236}">
                  <a16:creationId xmlns:a16="http://schemas.microsoft.com/office/drawing/2014/main" id="{00000000-0008-0000-0300-00006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21</xdr:row>
          <xdr:rowOff>28575</xdr:rowOff>
        </xdr:from>
        <xdr:to>
          <xdr:col>15</xdr:col>
          <xdr:colOff>361950</xdr:colOff>
          <xdr:row>22</xdr:row>
          <xdr:rowOff>0</xdr:rowOff>
        </xdr:to>
        <xdr:sp macro="" textlink="">
          <xdr:nvSpPr>
            <xdr:cNvPr id="90220" name="Option Button 108" hidden="1">
              <a:extLst>
                <a:ext uri="{63B3BB69-23CF-44E3-9099-C40C66FF867C}">
                  <a14:compatExt spid="_x0000_s90220"/>
                </a:ext>
                <a:ext uri="{FF2B5EF4-FFF2-40B4-BE49-F238E27FC236}">
                  <a16:creationId xmlns:a16="http://schemas.microsoft.com/office/drawing/2014/main" id="{00000000-0008-0000-0300-00006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28575</xdr:rowOff>
        </xdr:from>
        <xdr:to>
          <xdr:col>18</xdr:col>
          <xdr:colOff>28575</xdr:colOff>
          <xdr:row>22</xdr:row>
          <xdr:rowOff>0</xdr:rowOff>
        </xdr:to>
        <xdr:sp macro="" textlink="">
          <xdr:nvSpPr>
            <xdr:cNvPr id="90227" name="Option Button 115" hidden="1">
              <a:extLst>
                <a:ext uri="{63B3BB69-23CF-44E3-9099-C40C66FF867C}">
                  <a14:compatExt spid="_x0000_s90227"/>
                </a:ext>
                <a:ext uri="{FF2B5EF4-FFF2-40B4-BE49-F238E27FC236}">
                  <a16:creationId xmlns:a16="http://schemas.microsoft.com/office/drawing/2014/main" id="{00000000-0008-0000-0300-00007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WOOD</a:t>
              </a:r>
            </a:p>
          </xdr:txBody>
        </xdr:sp>
        <xdr:clientData/>
      </xdr:twoCellAnchor>
    </mc:Choice>
    <mc:Fallback/>
  </mc:AlternateContent>
  <xdr:twoCellAnchor>
    <xdr:from>
      <xdr:col>14</xdr:col>
      <xdr:colOff>0</xdr:colOff>
      <xdr:row>33</xdr:row>
      <xdr:rowOff>66676</xdr:rowOff>
    </xdr:from>
    <xdr:to>
      <xdr:col>14</xdr:col>
      <xdr:colOff>445924</xdr:colOff>
      <xdr:row>34</xdr:row>
      <xdr:rowOff>200429</xdr:rowOff>
    </xdr:to>
    <xdr:pic>
      <xdr:nvPicPr>
        <xdr:cNvPr id="120" name="図 119">
          <a:extLst>
            <a:ext uri="{FF2B5EF4-FFF2-40B4-BE49-F238E27FC236}">
              <a16:creationId xmlns:a16="http://schemas.microsoft.com/office/drawing/2014/main" id="{628AB6EF-BD11-4C9C-A862-7A80DA588018}"/>
            </a:ext>
          </a:extLst>
        </xdr:cNvPr>
        <xdr:cNvPicPr>
          <a:picLocks noChangeAspect="1"/>
        </xdr:cNvPicPr>
      </xdr:nvPicPr>
      <xdr:blipFill>
        <a:blip xmlns:r="http://schemas.openxmlformats.org/officeDocument/2006/relationships" r:embed="rId47">
          <a:extLst>
            <a:ext uri="{BEBA8EAE-BF5A-486C-A8C5-ECC9F3942E4B}">
              <a14:imgProps xmlns:a14="http://schemas.microsoft.com/office/drawing/2010/main">
                <a14:imgLayer r:embed="rId48">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9039225" y="9010651"/>
          <a:ext cx="445924" cy="400453"/>
        </a:xfrm>
        <a:prstGeom prst="rect">
          <a:avLst/>
        </a:prstGeom>
      </xdr:spPr>
    </xdr:pic>
    <xdr:clientData/>
  </xdr:twoCellAnchor>
  <xdr:twoCellAnchor editAs="oneCell">
    <xdr:from>
      <xdr:col>16</xdr:col>
      <xdr:colOff>371475</xdr:colOff>
      <xdr:row>33</xdr:row>
      <xdr:rowOff>0</xdr:rowOff>
    </xdr:from>
    <xdr:to>
      <xdr:col>17</xdr:col>
      <xdr:colOff>466725</xdr:colOff>
      <xdr:row>35</xdr:row>
      <xdr:rowOff>47625</xdr:rowOff>
    </xdr:to>
    <xdr:pic>
      <xdr:nvPicPr>
        <xdr:cNvPr id="121" name="図 120">
          <a:extLst>
            <a:ext uri="{FF2B5EF4-FFF2-40B4-BE49-F238E27FC236}">
              <a16:creationId xmlns:a16="http://schemas.microsoft.com/office/drawing/2014/main" id="{676020C9-5A25-45A5-B3F4-06683F15DDF3}"/>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382250" y="8943975"/>
          <a:ext cx="581025" cy="581025"/>
        </a:xfrm>
        <a:prstGeom prst="rect">
          <a:avLst/>
        </a:prstGeom>
      </xdr:spPr>
    </xdr:pic>
    <xdr:clientData/>
  </xdr:twoCellAnchor>
  <xdr:oneCellAnchor>
    <xdr:from>
      <xdr:col>12</xdr:col>
      <xdr:colOff>209550</xdr:colOff>
      <xdr:row>5</xdr:row>
      <xdr:rowOff>38100</xdr:rowOff>
    </xdr:from>
    <xdr:ext cx="521810" cy="304058"/>
    <xdr:sp macro="" textlink="">
      <xdr:nvSpPr>
        <xdr:cNvPr id="122" name="テキスト ボックス 121">
          <a:extLst>
            <a:ext uri="{FF2B5EF4-FFF2-40B4-BE49-F238E27FC236}">
              <a16:creationId xmlns:a16="http://schemas.microsoft.com/office/drawing/2014/main" id="{D0E901D4-D60F-451D-7D8F-106135D46BD3}"/>
            </a:ext>
          </a:extLst>
        </xdr:cNvPr>
        <xdr:cNvSpPr txBox="1"/>
      </xdr:nvSpPr>
      <xdr:spPr>
        <a:xfrm>
          <a:off x="8277225" y="1514475"/>
          <a:ext cx="521810"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solidFill>
                <a:schemeClr val="tx1">
                  <a:lumMod val="65000"/>
                  <a:lumOff val="35000"/>
                </a:schemeClr>
              </a:solidFill>
              <a:latin typeface="Meiryo UI" panose="020B0604030504040204" pitchFamily="50" charset="-128"/>
              <a:ea typeface="Meiryo UI" panose="020B0604030504040204" pitchFamily="50" charset="-128"/>
            </a:rPr>
            <a:t>雪降り</a:t>
          </a:r>
          <a:endParaRPr kumimoji="1" lang="en-US" altLang="ja-JP" sz="10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xdr:row>
          <xdr:rowOff>28575</xdr:rowOff>
        </xdr:from>
        <xdr:to>
          <xdr:col>19</xdr:col>
          <xdr:colOff>457200</xdr:colOff>
          <xdr:row>4</xdr:row>
          <xdr:rowOff>0</xdr:rowOff>
        </xdr:to>
        <xdr:sp macro="" textlink="">
          <xdr:nvSpPr>
            <xdr:cNvPr id="90228" name="Option Button 116" hidden="1">
              <a:extLst>
                <a:ext uri="{63B3BB69-23CF-44E3-9099-C40C66FF867C}">
                  <a14:compatExt spid="_x0000_s90228"/>
                </a:ext>
                <a:ext uri="{FF2B5EF4-FFF2-40B4-BE49-F238E27FC236}">
                  <a16:creationId xmlns:a16="http://schemas.microsoft.com/office/drawing/2014/main" id="{00000000-0008-0000-0300-00007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xdr:twoCellAnchor>
    </mc:Choice>
    <mc:Fallback/>
  </mc:AlternateContent>
  <xdr:twoCellAnchor>
    <xdr:from>
      <xdr:col>33</xdr:col>
      <xdr:colOff>3586370</xdr:colOff>
      <xdr:row>16</xdr:row>
      <xdr:rowOff>123824</xdr:rowOff>
    </xdr:from>
    <xdr:to>
      <xdr:col>33</xdr:col>
      <xdr:colOff>5105235</xdr:colOff>
      <xdr:row>24</xdr:row>
      <xdr:rowOff>6224</xdr:rowOff>
    </xdr:to>
    <xdr:pic>
      <xdr:nvPicPr>
        <xdr:cNvPr id="90138" name="図 90137">
          <a:extLst>
            <a:ext uri="{FF2B5EF4-FFF2-40B4-BE49-F238E27FC236}">
              <a16:creationId xmlns:a16="http://schemas.microsoft.com/office/drawing/2014/main" id="{074B914E-F66A-088F-A2D9-A69D8299C55C}"/>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4542" t="51382" r="34414" b="7778"/>
        <a:stretch/>
      </xdr:blipFill>
      <xdr:spPr>
        <a:xfrm>
          <a:off x="17140445" y="4267199"/>
          <a:ext cx="1518865" cy="2016000"/>
        </a:xfrm>
        <a:prstGeom prst="rect">
          <a:avLst/>
        </a:prstGeom>
      </xdr:spPr>
    </xdr:pic>
    <xdr:clientData/>
  </xdr:twoCellAnchor>
  <xdr:twoCellAnchor>
    <xdr:from>
      <xdr:col>33</xdr:col>
      <xdr:colOff>180975</xdr:colOff>
      <xdr:row>16</xdr:row>
      <xdr:rowOff>123825</xdr:rowOff>
    </xdr:from>
    <xdr:to>
      <xdr:col>33</xdr:col>
      <xdr:colOff>1692293</xdr:colOff>
      <xdr:row>24</xdr:row>
      <xdr:rowOff>6225</xdr:rowOff>
    </xdr:to>
    <xdr:pic>
      <xdr:nvPicPr>
        <xdr:cNvPr id="90142" name="図 90141">
          <a:extLst>
            <a:ext uri="{FF2B5EF4-FFF2-40B4-BE49-F238E27FC236}">
              <a16:creationId xmlns:a16="http://schemas.microsoft.com/office/drawing/2014/main" id="{91BB1832-7634-B23A-C40B-8A971626F1B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3735050" y="4267200"/>
          <a:ext cx="1511318" cy="2016000"/>
        </a:xfrm>
        <a:prstGeom prst="rect">
          <a:avLst/>
        </a:prstGeom>
      </xdr:spPr>
    </xdr:pic>
    <xdr:clientData/>
  </xdr:twoCellAnchor>
  <xdr:twoCellAnchor>
    <xdr:from>
      <xdr:col>33</xdr:col>
      <xdr:colOff>1885549</xdr:colOff>
      <xdr:row>16</xdr:row>
      <xdr:rowOff>123825</xdr:rowOff>
    </xdr:from>
    <xdr:to>
      <xdr:col>33</xdr:col>
      <xdr:colOff>3397208</xdr:colOff>
      <xdr:row>24</xdr:row>
      <xdr:rowOff>6225</xdr:rowOff>
    </xdr:to>
    <xdr:pic>
      <xdr:nvPicPr>
        <xdr:cNvPr id="90143" name="図 90142">
          <a:extLst>
            <a:ext uri="{FF2B5EF4-FFF2-40B4-BE49-F238E27FC236}">
              <a16:creationId xmlns:a16="http://schemas.microsoft.com/office/drawing/2014/main" id="{74D9682A-1294-E2CD-5DA8-5E3FED4494C4}"/>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16674" r="33349"/>
        <a:stretch/>
      </xdr:blipFill>
      <xdr:spPr>
        <a:xfrm>
          <a:off x="15439624" y="4267200"/>
          <a:ext cx="1511659" cy="2016000"/>
        </a:xfrm>
        <a:prstGeom prst="rect">
          <a:avLst/>
        </a:prstGeom>
      </xdr:spPr>
    </xdr:pic>
    <xdr:clientData/>
  </xdr:twoCellAnchor>
  <xdr:twoCellAnchor>
    <xdr:from>
      <xdr:col>33</xdr:col>
      <xdr:colOff>1885950</xdr:colOff>
      <xdr:row>4</xdr:row>
      <xdr:rowOff>123825</xdr:rowOff>
    </xdr:from>
    <xdr:to>
      <xdr:col>33</xdr:col>
      <xdr:colOff>3396677</xdr:colOff>
      <xdr:row>12</xdr:row>
      <xdr:rowOff>5861</xdr:rowOff>
    </xdr:to>
    <xdr:pic>
      <xdr:nvPicPr>
        <xdr:cNvPr id="90127" name="図 90126">
          <a:extLst>
            <a:ext uri="{FF2B5EF4-FFF2-40B4-BE49-F238E27FC236}">
              <a16:creationId xmlns:a16="http://schemas.microsoft.com/office/drawing/2014/main" id="{620362CB-1B29-5922-C50F-C90C33FF3588}"/>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3531" b="3510"/>
        <a:stretch>
          <a:fillRect/>
        </a:stretch>
      </xdr:blipFill>
      <xdr:spPr>
        <a:xfrm>
          <a:off x="15440025" y="1333500"/>
          <a:ext cx="1510727" cy="2015636"/>
        </a:xfrm>
        <a:prstGeom prst="rect">
          <a:avLst/>
        </a:prstGeom>
      </xdr:spPr>
    </xdr:pic>
    <xdr:clientData/>
  </xdr:twoCellAnchor>
  <xdr:twoCellAnchor>
    <xdr:from>
      <xdr:col>33</xdr:col>
      <xdr:colOff>180974</xdr:colOff>
      <xdr:row>28</xdr:row>
      <xdr:rowOff>133349</xdr:rowOff>
    </xdr:from>
    <xdr:to>
      <xdr:col>33</xdr:col>
      <xdr:colOff>1718555</xdr:colOff>
      <xdr:row>36</xdr:row>
      <xdr:rowOff>38100</xdr:rowOff>
    </xdr:to>
    <xdr:pic>
      <xdr:nvPicPr>
        <xdr:cNvPr id="90117" name="図 90116">
          <a:extLst>
            <a:ext uri="{FF2B5EF4-FFF2-40B4-BE49-F238E27FC236}">
              <a16:creationId xmlns:a16="http://schemas.microsoft.com/office/drawing/2014/main" id="{43D36037-F89F-8D34-5991-8342BD38F8FF}"/>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r="-608" b="11105"/>
        <a:stretch>
          <a:fillRect/>
        </a:stretch>
      </xdr:blipFill>
      <xdr:spPr>
        <a:xfrm>
          <a:off x="13735049" y="7210424"/>
          <a:ext cx="1537581" cy="2038351"/>
        </a:xfrm>
        <a:prstGeom prst="rect">
          <a:avLst/>
        </a:prstGeom>
      </xdr:spPr>
    </xdr:pic>
    <xdr:clientData/>
  </xdr:twoCellAnchor>
  <xdr:twoCellAnchor>
    <xdr:from>
      <xdr:col>33</xdr:col>
      <xdr:colOff>1885481</xdr:colOff>
      <xdr:row>28</xdr:row>
      <xdr:rowOff>142875</xdr:rowOff>
    </xdr:from>
    <xdr:to>
      <xdr:col>33</xdr:col>
      <xdr:colOff>3375969</xdr:colOff>
      <xdr:row>36</xdr:row>
      <xdr:rowOff>29826</xdr:rowOff>
    </xdr:to>
    <xdr:pic>
      <xdr:nvPicPr>
        <xdr:cNvPr id="111" name="図 110">
          <a:extLst>
            <a:ext uri="{FF2B5EF4-FFF2-40B4-BE49-F238E27FC236}">
              <a16:creationId xmlns:a16="http://schemas.microsoft.com/office/drawing/2014/main" id="{36B18F52-80B5-93A9-16D6-49F8E1783819}"/>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26009" t="3633" r="26612" b="1"/>
        <a:stretch>
          <a:fillRect/>
        </a:stretch>
      </xdr:blipFill>
      <xdr:spPr>
        <a:xfrm>
          <a:off x="15439556" y="7753350"/>
          <a:ext cx="1490488" cy="2020551"/>
        </a:xfrm>
        <a:prstGeom prst="rect">
          <a:avLst/>
        </a:prstGeom>
      </xdr:spPr>
    </xdr:pic>
    <xdr:clientData/>
  </xdr:twoCellAnchor>
  <xdr:twoCellAnchor>
    <xdr:from>
      <xdr:col>33</xdr:col>
      <xdr:colOff>177547</xdr:colOff>
      <xdr:row>28</xdr:row>
      <xdr:rowOff>110060</xdr:rowOff>
    </xdr:from>
    <xdr:to>
      <xdr:col>33</xdr:col>
      <xdr:colOff>727890</xdr:colOff>
      <xdr:row>30</xdr:row>
      <xdr:rowOff>147009</xdr:rowOff>
    </xdr:to>
    <xdr:grpSp>
      <xdr:nvGrpSpPr>
        <xdr:cNvPr id="124" name="グループ化 123">
          <a:extLst>
            <a:ext uri="{FF2B5EF4-FFF2-40B4-BE49-F238E27FC236}">
              <a16:creationId xmlns:a16="http://schemas.microsoft.com/office/drawing/2014/main" id="{BB9D2DC7-5D77-F8D8-D4D5-077490FCD6AF}"/>
            </a:ext>
          </a:extLst>
        </xdr:cNvPr>
        <xdr:cNvGrpSpPr/>
      </xdr:nvGrpSpPr>
      <xdr:grpSpPr>
        <a:xfrm>
          <a:off x="13731622" y="7720535"/>
          <a:ext cx="550343" cy="570349"/>
          <a:chOff x="358408" y="742033"/>
          <a:chExt cx="800335" cy="829429"/>
        </a:xfrm>
      </xdr:grpSpPr>
      <xdr:sp macro="" textlink="">
        <xdr:nvSpPr>
          <xdr:cNvPr id="90115" name="直角三角形 90114">
            <a:extLst>
              <a:ext uri="{FF2B5EF4-FFF2-40B4-BE49-F238E27FC236}">
                <a16:creationId xmlns:a16="http://schemas.microsoft.com/office/drawing/2014/main" id="{CE25C945-62FD-BC5B-4059-DB0C24B88983}"/>
              </a:ext>
            </a:extLst>
          </xdr:cNvPr>
          <xdr:cNvSpPr/>
        </xdr:nvSpPr>
        <xdr:spPr>
          <a:xfrm rot="5400000">
            <a:off x="358408" y="771127"/>
            <a:ext cx="800335" cy="800335"/>
          </a:xfrm>
          <a:prstGeom prst="rtTriangle">
            <a:avLst/>
          </a:prstGeom>
          <a:solidFill>
            <a:srgbClr val="BDB25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16" name="テキスト ボックス 109">
            <a:extLst>
              <a:ext uri="{FF2B5EF4-FFF2-40B4-BE49-F238E27FC236}">
                <a16:creationId xmlns:a16="http://schemas.microsoft.com/office/drawing/2014/main" id="{D284E9D9-509A-2E4C-8EEC-2C7F44A53AFF}"/>
              </a:ext>
            </a:extLst>
          </xdr:cNvPr>
          <xdr:cNvSpPr txBox="1"/>
        </xdr:nvSpPr>
        <xdr:spPr>
          <a:xfrm>
            <a:off x="372252"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7</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1886026</xdr:colOff>
      <xdr:row>28</xdr:row>
      <xdr:rowOff>91010</xdr:rowOff>
    </xdr:from>
    <xdr:to>
      <xdr:col>33</xdr:col>
      <xdr:colOff>2436374</xdr:colOff>
      <xdr:row>30</xdr:row>
      <xdr:rowOff>147009</xdr:rowOff>
    </xdr:to>
    <xdr:grpSp>
      <xdr:nvGrpSpPr>
        <xdr:cNvPr id="125" name="グループ化 124">
          <a:extLst>
            <a:ext uri="{FF2B5EF4-FFF2-40B4-BE49-F238E27FC236}">
              <a16:creationId xmlns:a16="http://schemas.microsoft.com/office/drawing/2014/main" id="{14061F67-33D5-8C2C-1968-8561A79198A8}"/>
            </a:ext>
          </a:extLst>
        </xdr:cNvPr>
        <xdr:cNvGrpSpPr/>
      </xdr:nvGrpSpPr>
      <xdr:grpSpPr>
        <a:xfrm>
          <a:off x="15440101" y="7701485"/>
          <a:ext cx="550348" cy="589399"/>
          <a:chOff x="358401" y="714330"/>
          <a:chExt cx="800342" cy="857132"/>
        </a:xfrm>
        <a:solidFill>
          <a:srgbClr val="BDB255"/>
        </a:solidFill>
      </xdr:grpSpPr>
      <xdr:sp macro="" textlink="">
        <xdr:nvSpPr>
          <xdr:cNvPr id="90113" name="直角三角形 90112">
            <a:extLst>
              <a:ext uri="{FF2B5EF4-FFF2-40B4-BE49-F238E27FC236}">
                <a16:creationId xmlns:a16="http://schemas.microsoft.com/office/drawing/2014/main" id="{30DE83BF-20DC-1A10-0825-13F28D61E905}"/>
              </a:ext>
            </a:extLst>
          </xdr:cNvPr>
          <xdr:cNvSpPr/>
        </xdr:nvSpPr>
        <xdr:spPr>
          <a:xfrm rot="5400000">
            <a:off x="358408" y="771127"/>
            <a:ext cx="800335" cy="800335"/>
          </a:xfrm>
          <a:prstGeom prst="rtTriangl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14" name="テキスト ボックス 112">
            <a:extLst>
              <a:ext uri="{FF2B5EF4-FFF2-40B4-BE49-F238E27FC236}">
                <a16:creationId xmlns:a16="http://schemas.microsoft.com/office/drawing/2014/main" id="{1DC1C0EE-EFC7-532C-A993-98C36E05A04F}"/>
              </a:ext>
            </a:extLst>
          </xdr:cNvPr>
          <xdr:cNvSpPr txBox="1"/>
        </xdr:nvSpPr>
        <xdr:spPr>
          <a:xfrm>
            <a:off x="358401" y="714330"/>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8</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177547</xdr:colOff>
      <xdr:row>4</xdr:row>
      <xdr:rowOff>105926</xdr:rowOff>
    </xdr:from>
    <xdr:to>
      <xdr:col>33</xdr:col>
      <xdr:colOff>727890</xdr:colOff>
      <xdr:row>6</xdr:row>
      <xdr:rowOff>142875</xdr:rowOff>
    </xdr:to>
    <xdr:grpSp>
      <xdr:nvGrpSpPr>
        <xdr:cNvPr id="90118" name="グループ化 90117">
          <a:extLst>
            <a:ext uri="{FF2B5EF4-FFF2-40B4-BE49-F238E27FC236}">
              <a16:creationId xmlns:a16="http://schemas.microsoft.com/office/drawing/2014/main" id="{740A0676-8687-D333-5B69-B886B5D2D494}"/>
            </a:ext>
          </a:extLst>
        </xdr:cNvPr>
        <xdr:cNvGrpSpPr/>
      </xdr:nvGrpSpPr>
      <xdr:grpSpPr>
        <a:xfrm>
          <a:off x="13731622" y="1315601"/>
          <a:ext cx="550343" cy="570349"/>
          <a:chOff x="358408" y="742033"/>
          <a:chExt cx="800335" cy="829429"/>
        </a:xfrm>
      </xdr:grpSpPr>
      <xdr:sp macro="" textlink="">
        <xdr:nvSpPr>
          <xdr:cNvPr id="90119" name="直角三角形 90118">
            <a:extLst>
              <a:ext uri="{FF2B5EF4-FFF2-40B4-BE49-F238E27FC236}">
                <a16:creationId xmlns:a16="http://schemas.microsoft.com/office/drawing/2014/main" id="{DDF642A9-8598-D21D-430E-7C6ECBAD705E}"/>
              </a:ext>
            </a:extLst>
          </xdr:cNvPr>
          <xdr:cNvSpPr/>
        </xdr:nvSpPr>
        <xdr:spPr>
          <a:xfrm rot="5400000">
            <a:off x="358408" y="771127"/>
            <a:ext cx="800335" cy="800335"/>
          </a:xfrm>
          <a:prstGeom prst="rtTriangle">
            <a:avLst/>
          </a:prstGeom>
          <a:solidFill>
            <a:srgbClr val="EE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20" name="テキスト ボックス 109">
            <a:extLst>
              <a:ext uri="{FF2B5EF4-FFF2-40B4-BE49-F238E27FC236}">
                <a16:creationId xmlns:a16="http://schemas.microsoft.com/office/drawing/2014/main" id="{43A29E1D-DC3C-4013-ABDA-D1002BA1BDB8}"/>
              </a:ext>
            </a:extLst>
          </xdr:cNvPr>
          <xdr:cNvSpPr txBox="1"/>
        </xdr:nvSpPr>
        <xdr:spPr>
          <a:xfrm>
            <a:off x="372252"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1886026</xdr:colOff>
      <xdr:row>4</xdr:row>
      <xdr:rowOff>86876</xdr:rowOff>
    </xdr:from>
    <xdr:to>
      <xdr:col>33</xdr:col>
      <xdr:colOff>2436374</xdr:colOff>
      <xdr:row>6</xdr:row>
      <xdr:rowOff>142875</xdr:rowOff>
    </xdr:to>
    <xdr:grpSp>
      <xdr:nvGrpSpPr>
        <xdr:cNvPr id="90121" name="グループ化 90120">
          <a:extLst>
            <a:ext uri="{FF2B5EF4-FFF2-40B4-BE49-F238E27FC236}">
              <a16:creationId xmlns:a16="http://schemas.microsoft.com/office/drawing/2014/main" id="{270F0159-16A1-383E-0DDD-D85F66DF5E34}"/>
            </a:ext>
          </a:extLst>
        </xdr:cNvPr>
        <xdr:cNvGrpSpPr/>
      </xdr:nvGrpSpPr>
      <xdr:grpSpPr>
        <a:xfrm>
          <a:off x="15440101" y="1296551"/>
          <a:ext cx="550348" cy="589399"/>
          <a:chOff x="358401" y="714330"/>
          <a:chExt cx="800342" cy="857132"/>
        </a:xfrm>
        <a:solidFill>
          <a:srgbClr val="BDB255"/>
        </a:solidFill>
      </xdr:grpSpPr>
      <xdr:sp macro="" textlink="">
        <xdr:nvSpPr>
          <xdr:cNvPr id="90122" name="直角三角形 90121">
            <a:extLst>
              <a:ext uri="{FF2B5EF4-FFF2-40B4-BE49-F238E27FC236}">
                <a16:creationId xmlns:a16="http://schemas.microsoft.com/office/drawing/2014/main" id="{452182C4-8AF7-9BE8-494A-1B33B2FD3BAB}"/>
              </a:ext>
            </a:extLst>
          </xdr:cNvPr>
          <xdr:cNvSpPr/>
        </xdr:nvSpPr>
        <xdr:spPr>
          <a:xfrm rot="5400000">
            <a:off x="358408" y="771127"/>
            <a:ext cx="800335" cy="800335"/>
          </a:xfrm>
          <a:prstGeom prst="rtTriangle">
            <a:avLst/>
          </a:prstGeom>
          <a:solidFill>
            <a:srgbClr val="EE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23" name="テキスト ボックス 112">
            <a:extLst>
              <a:ext uri="{FF2B5EF4-FFF2-40B4-BE49-F238E27FC236}">
                <a16:creationId xmlns:a16="http://schemas.microsoft.com/office/drawing/2014/main" id="{CF835EE0-7B10-E728-B2F9-F22C3381DECC}"/>
              </a:ext>
            </a:extLst>
          </xdr:cNvPr>
          <xdr:cNvSpPr txBox="1"/>
        </xdr:nvSpPr>
        <xdr:spPr>
          <a:xfrm>
            <a:off x="358401" y="714330"/>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3582481</xdr:colOff>
      <xdr:row>4</xdr:row>
      <xdr:rowOff>105926</xdr:rowOff>
    </xdr:from>
    <xdr:to>
      <xdr:col>33</xdr:col>
      <xdr:colOff>4132824</xdr:colOff>
      <xdr:row>6</xdr:row>
      <xdr:rowOff>142875</xdr:rowOff>
    </xdr:to>
    <xdr:grpSp>
      <xdr:nvGrpSpPr>
        <xdr:cNvPr id="90124" name="グループ化 90123">
          <a:extLst>
            <a:ext uri="{FF2B5EF4-FFF2-40B4-BE49-F238E27FC236}">
              <a16:creationId xmlns:a16="http://schemas.microsoft.com/office/drawing/2014/main" id="{8749EF35-C1B0-9818-8615-64F3D15349FE}"/>
            </a:ext>
          </a:extLst>
        </xdr:cNvPr>
        <xdr:cNvGrpSpPr/>
      </xdr:nvGrpSpPr>
      <xdr:grpSpPr>
        <a:xfrm>
          <a:off x="17136556" y="1315601"/>
          <a:ext cx="550343" cy="570349"/>
          <a:chOff x="358408" y="742033"/>
          <a:chExt cx="800335" cy="829429"/>
        </a:xfrm>
        <a:solidFill>
          <a:srgbClr val="BDB255"/>
        </a:solidFill>
      </xdr:grpSpPr>
      <xdr:sp macro="" textlink="">
        <xdr:nvSpPr>
          <xdr:cNvPr id="90125" name="直角三角形 90124">
            <a:extLst>
              <a:ext uri="{FF2B5EF4-FFF2-40B4-BE49-F238E27FC236}">
                <a16:creationId xmlns:a16="http://schemas.microsoft.com/office/drawing/2014/main" id="{345806A4-CACD-02FC-8AF4-DC86BE67789B}"/>
              </a:ext>
            </a:extLst>
          </xdr:cNvPr>
          <xdr:cNvSpPr/>
        </xdr:nvSpPr>
        <xdr:spPr>
          <a:xfrm rot="5400000">
            <a:off x="358408" y="771127"/>
            <a:ext cx="800335" cy="800335"/>
          </a:xfrm>
          <a:prstGeom prst="rtTriangle">
            <a:avLst/>
          </a:prstGeom>
          <a:solidFill>
            <a:srgbClr val="EE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26" name="テキスト ボックス 115">
            <a:extLst>
              <a:ext uri="{FF2B5EF4-FFF2-40B4-BE49-F238E27FC236}">
                <a16:creationId xmlns:a16="http://schemas.microsoft.com/office/drawing/2014/main" id="{E9F2E013-6899-7235-6385-0467C86DAB55}"/>
              </a:ext>
            </a:extLst>
          </xdr:cNvPr>
          <xdr:cNvSpPr txBox="1"/>
        </xdr:nvSpPr>
        <xdr:spPr>
          <a:xfrm>
            <a:off x="386104"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3</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177547</xdr:colOff>
      <xdr:row>16</xdr:row>
      <xdr:rowOff>105926</xdr:rowOff>
    </xdr:from>
    <xdr:to>
      <xdr:col>33</xdr:col>
      <xdr:colOff>727890</xdr:colOff>
      <xdr:row>18</xdr:row>
      <xdr:rowOff>142875</xdr:rowOff>
    </xdr:to>
    <xdr:grpSp>
      <xdr:nvGrpSpPr>
        <xdr:cNvPr id="90129" name="グループ化 90128">
          <a:extLst>
            <a:ext uri="{FF2B5EF4-FFF2-40B4-BE49-F238E27FC236}">
              <a16:creationId xmlns:a16="http://schemas.microsoft.com/office/drawing/2014/main" id="{5E675DF2-A655-0362-DE42-36A16D36E253}"/>
            </a:ext>
          </a:extLst>
        </xdr:cNvPr>
        <xdr:cNvGrpSpPr/>
      </xdr:nvGrpSpPr>
      <xdr:grpSpPr>
        <a:xfrm>
          <a:off x="13731622" y="4516001"/>
          <a:ext cx="550343" cy="570349"/>
          <a:chOff x="358408" y="742033"/>
          <a:chExt cx="800335" cy="829429"/>
        </a:xfrm>
      </xdr:grpSpPr>
      <xdr:sp macro="" textlink="">
        <xdr:nvSpPr>
          <xdr:cNvPr id="90130" name="直角三角形 90129">
            <a:extLst>
              <a:ext uri="{FF2B5EF4-FFF2-40B4-BE49-F238E27FC236}">
                <a16:creationId xmlns:a16="http://schemas.microsoft.com/office/drawing/2014/main" id="{A3100165-B8B6-D15B-CD80-F0E6BB43E734}"/>
              </a:ext>
            </a:extLst>
          </xdr:cNvPr>
          <xdr:cNvSpPr/>
        </xdr:nvSpPr>
        <xdr:spPr>
          <a:xfrm rot="5400000">
            <a:off x="358408" y="771127"/>
            <a:ext cx="800335" cy="800335"/>
          </a:xfrm>
          <a:prstGeom prst="rtTriangle">
            <a:avLst/>
          </a:prstGeom>
          <a:solidFill>
            <a:srgbClr val="42121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31" name="テキスト ボックス 109">
            <a:extLst>
              <a:ext uri="{FF2B5EF4-FFF2-40B4-BE49-F238E27FC236}">
                <a16:creationId xmlns:a16="http://schemas.microsoft.com/office/drawing/2014/main" id="{E73283FF-85B6-EA43-6D81-F4DBA10A903E}"/>
              </a:ext>
            </a:extLst>
          </xdr:cNvPr>
          <xdr:cNvSpPr txBox="1"/>
        </xdr:nvSpPr>
        <xdr:spPr>
          <a:xfrm>
            <a:off x="372252"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4</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1886026</xdr:colOff>
      <xdr:row>16</xdr:row>
      <xdr:rowOff>86876</xdr:rowOff>
    </xdr:from>
    <xdr:to>
      <xdr:col>33</xdr:col>
      <xdr:colOff>2436374</xdr:colOff>
      <xdr:row>18</xdr:row>
      <xdr:rowOff>142875</xdr:rowOff>
    </xdr:to>
    <xdr:grpSp>
      <xdr:nvGrpSpPr>
        <xdr:cNvPr id="90132" name="グループ化 90131">
          <a:extLst>
            <a:ext uri="{FF2B5EF4-FFF2-40B4-BE49-F238E27FC236}">
              <a16:creationId xmlns:a16="http://schemas.microsoft.com/office/drawing/2014/main" id="{6B1F85C2-DFBE-15A2-DC38-26D96912E52D}"/>
            </a:ext>
          </a:extLst>
        </xdr:cNvPr>
        <xdr:cNvGrpSpPr/>
      </xdr:nvGrpSpPr>
      <xdr:grpSpPr>
        <a:xfrm>
          <a:off x="15440101" y="4496951"/>
          <a:ext cx="550348" cy="589399"/>
          <a:chOff x="358401" y="714330"/>
          <a:chExt cx="800342" cy="857132"/>
        </a:xfrm>
        <a:solidFill>
          <a:srgbClr val="BDB255"/>
        </a:solidFill>
      </xdr:grpSpPr>
      <xdr:sp macro="" textlink="">
        <xdr:nvSpPr>
          <xdr:cNvPr id="90133" name="直角三角形 90132">
            <a:extLst>
              <a:ext uri="{FF2B5EF4-FFF2-40B4-BE49-F238E27FC236}">
                <a16:creationId xmlns:a16="http://schemas.microsoft.com/office/drawing/2014/main" id="{13F71A84-7118-8A35-7E16-BAA1837B595B}"/>
              </a:ext>
            </a:extLst>
          </xdr:cNvPr>
          <xdr:cNvSpPr/>
        </xdr:nvSpPr>
        <xdr:spPr>
          <a:xfrm rot="5400000">
            <a:off x="358408" y="771127"/>
            <a:ext cx="800335" cy="800335"/>
          </a:xfrm>
          <a:prstGeom prst="rtTriangle">
            <a:avLst/>
          </a:prstGeom>
          <a:solidFill>
            <a:srgbClr val="42121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34" name="テキスト ボックス 112">
            <a:extLst>
              <a:ext uri="{FF2B5EF4-FFF2-40B4-BE49-F238E27FC236}">
                <a16:creationId xmlns:a16="http://schemas.microsoft.com/office/drawing/2014/main" id="{FD7621ED-85DD-9F82-FCD9-C1F39F898A53}"/>
              </a:ext>
            </a:extLst>
          </xdr:cNvPr>
          <xdr:cNvSpPr txBox="1"/>
        </xdr:nvSpPr>
        <xdr:spPr>
          <a:xfrm>
            <a:off x="358401" y="714330"/>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5</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3592006</xdr:colOff>
      <xdr:row>16</xdr:row>
      <xdr:rowOff>105926</xdr:rowOff>
    </xdr:from>
    <xdr:to>
      <xdr:col>33</xdr:col>
      <xdr:colOff>4142349</xdr:colOff>
      <xdr:row>18</xdr:row>
      <xdr:rowOff>142875</xdr:rowOff>
    </xdr:to>
    <xdr:grpSp>
      <xdr:nvGrpSpPr>
        <xdr:cNvPr id="90135" name="グループ化 90134">
          <a:extLst>
            <a:ext uri="{FF2B5EF4-FFF2-40B4-BE49-F238E27FC236}">
              <a16:creationId xmlns:a16="http://schemas.microsoft.com/office/drawing/2014/main" id="{931F7317-8A63-87D3-4C4B-9ECBD8ED1E56}"/>
            </a:ext>
          </a:extLst>
        </xdr:cNvPr>
        <xdr:cNvGrpSpPr/>
      </xdr:nvGrpSpPr>
      <xdr:grpSpPr>
        <a:xfrm>
          <a:off x="17146081" y="4516001"/>
          <a:ext cx="550343" cy="570349"/>
          <a:chOff x="358408" y="742033"/>
          <a:chExt cx="800335" cy="829429"/>
        </a:xfrm>
        <a:solidFill>
          <a:srgbClr val="BDB255"/>
        </a:solidFill>
      </xdr:grpSpPr>
      <xdr:sp macro="" textlink="">
        <xdr:nvSpPr>
          <xdr:cNvPr id="90136" name="直角三角形 90135">
            <a:extLst>
              <a:ext uri="{FF2B5EF4-FFF2-40B4-BE49-F238E27FC236}">
                <a16:creationId xmlns:a16="http://schemas.microsoft.com/office/drawing/2014/main" id="{7AD8A130-67A3-D16B-CDC7-2A3FCD283CF2}"/>
              </a:ext>
            </a:extLst>
          </xdr:cNvPr>
          <xdr:cNvSpPr/>
        </xdr:nvSpPr>
        <xdr:spPr>
          <a:xfrm rot="5400000">
            <a:off x="358408" y="771127"/>
            <a:ext cx="800335" cy="800335"/>
          </a:xfrm>
          <a:prstGeom prst="rtTriangle">
            <a:avLst/>
          </a:prstGeom>
          <a:solidFill>
            <a:srgbClr val="42121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37" name="テキスト ボックス 115">
            <a:extLst>
              <a:ext uri="{FF2B5EF4-FFF2-40B4-BE49-F238E27FC236}">
                <a16:creationId xmlns:a16="http://schemas.microsoft.com/office/drawing/2014/main" id="{3C9DC12F-1104-CF94-A01C-23D05A6331BD}"/>
              </a:ext>
            </a:extLst>
          </xdr:cNvPr>
          <xdr:cNvSpPr txBox="1"/>
        </xdr:nvSpPr>
        <xdr:spPr>
          <a:xfrm>
            <a:off x="386104"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6</a:t>
            </a:r>
            <a:endParaRPr kumimoji="1" lang="ja-JP" altLang="en-US" sz="1600" b="1">
              <a:solidFill>
                <a:schemeClr val="bg1"/>
              </a:solidFill>
              <a:latin typeface="Segoe UI Black" panose="020B0A02040204020203" pitchFamily="34" charset="0"/>
            </a:endParaRPr>
          </a:p>
        </xdr:txBody>
      </xdr:sp>
    </xdr:grpSp>
    <xdr:clientData/>
  </xdr:twoCellAnchor>
  <xdr:twoCellAnchor editAs="oneCell">
    <xdr:from>
      <xdr:col>35</xdr:col>
      <xdr:colOff>203887</xdr:colOff>
      <xdr:row>4</xdr:row>
      <xdr:rowOff>120039</xdr:rowOff>
    </xdr:from>
    <xdr:to>
      <xdr:col>35</xdr:col>
      <xdr:colOff>1722662</xdr:colOff>
      <xdr:row>11</xdr:row>
      <xdr:rowOff>258700</xdr:rowOff>
    </xdr:to>
    <xdr:pic>
      <xdr:nvPicPr>
        <xdr:cNvPr id="90189" name="図 90188">
          <a:extLst>
            <a:ext uri="{FF2B5EF4-FFF2-40B4-BE49-F238E27FC236}">
              <a16:creationId xmlns:a16="http://schemas.microsoft.com/office/drawing/2014/main" id="{7BCC1F74-E026-658B-90B5-B16AD142ED6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t="11988"/>
        <a:stretch>
          <a:fillRect/>
        </a:stretch>
      </xdr:blipFill>
      <xdr:spPr>
        <a:xfrm>
          <a:off x="19311037" y="1329714"/>
          <a:ext cx="1518775" cy="2005561"/>
        </a:xfrm>
        <a:prstGeom prst="rect">
          <a:avLst/>
        </a:prstGeom>
      </xdr:spPr>
    </xdr:pic>
    <xdr:clientData/>
  </xdr:twoCellAnchor>
  <xdr:twoCellAnchor>
    <xdr:from>
      <xdr:col>35</xdr:col>
      <xdr:colOff>169011</xdr:colOff>
      <xdr:row>4</xdr:row>
      <xdr:rowOff>105926</xdr:rowOff>
    </xdr:from>
    <xdr:to>
      <xdr:col>35</xdr:col>
      <xdr:colOff>747934</xdr:colOff>
      <xdr:row>6</xdr:row>
      <xdr:rowOff>142875</xdr:rowOff>
    </xdr:to>
    <xdr:grpSp>
      <xdr:nvGrpSpPr>
        <xdr:cNvPr id="90250" name="グループ化 90249">
          <a:extLst>
            <a:ext uri="{FF2B5EF4-FFF2-40B4-BE49-F238E27FC236}">
              <a16:creationId xmlns:a16="http://schemas.microsoft.com/office/drawing/2014/main" id="{2A57080F-584C-B37D-AECC-5D280D2489A9}"/>
            </a:ext>
          </a:extLst>
        </xdr:cNvPr>
        <xdr:cNvGrpSpPr/>
      </xdr:nvGrpSpPr>
      <xdr:grpSpPr>
        <a:xfrm>
          <a:off x="19276161" y="1315601"/>
          <a:ext cx="578923" cy="570349"/>
          <a:chOff x="19276161" y="1315601"/>
          <a:chExt cx="578923" cy="570349"/>
        </a:xfrm>
      </xdr:grpSpPr>
      <xdr:sp macro="" textlink="">
        <xdr:nvSpPr>
          <xdr:cNvPr id="90242" name="直角三角形 90241">
            <a:extLst>
              <a:ext uri="{FF2B5EF4-FFF2-40B4-BE49-F238E27FC236}">
                <a16:creationId xmlns:a16="http://schemas.microsoft.com/office/drawing/2014/main" id="{28A861A6-00B4-9FB4-ADA9-CE77A674FBE3}"/>
              </a:ext>
            </a:extLst>
          </xdr:cNvPr>
          <xdr:cNvSpPr/>
        </xdr:nvSpPr>
        <xdr:spPr>
          <a:xfrm rot="5400000">
            <a:off x="19304741" y="1335607"/>
            <a:ext cx="550343" cy="550343"/>
          </a:xfrm>
          <a:prstGeom prst="rtTriangle">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43" name="テキスト ボックス 109">
            <a:extLst>
              <a:ext uri="{FF2B5EF4-FFF2-40B4-BE49-F238E27FC236}">
                <a16:creationId xmlns:a16="http://schemas.microsoft.com/office/drawing/2014/main" id="{31319042-D1C1-3B4A-187F-A0B43EE283A5}"/>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10</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1867970</xdr:colOff>
      <xdr:row>4</xdr:row>
      <xdr:rowOff>86876</xdr:rowOff>
    </xdr:from>
    <xdr:to>
      <xdr:col>35</xdr:col>
      <xdr:colOff>2456418</xdr:colOff>
      <xdr:row>6</xdr:row>
      <xdr:rowOff>142875</xdr:rowOff>
    </xdr:to>
    <xdr:grpSp>
      <xdr:nvGrpSpPr>
        <xdr:cNvPr id="90251" name="グループ化 90250">
          <a:extLst>
            <a:ext uri="{FF2B5EF4-FFF2-40B4-BE49-F238E27FC236}">
              <a16:creationId xmlns:a16="http://schemas.microsoft.com/office/drawing/2014/main" id="{7C94D874-E2C5-6ED6-AF6B-943948821B73}"/>
            </a:ext>
          </a:extLst>
        </xdr:cNvPr>
        <xdr:cNvGrpSpPr/>
      </xdr:nvGrpSpPr>
      <xdr:grpSpPr>
        <a:xfrm>
          <a:off x="20975120" y="1296551"/>
          <a:ext cx="588448" cy="589399"/>
          <a:chOff x="20975120" y="1296551"/>
          <a:chExt cx="588448" cy="589399"/>
        </a:xfrm>
      </xdr:grpSpPr>
      <xdr:sp macro="" textlink="">
        <xdr:nvSpPr>
          <xdr:cNvPr id="90240" name="直角三角形 90239">
            <a:extLst>
              <a:ext uri="{FF2B5EF4-FFF2-40B4-BE49-F238E27FC236}">
                <a16:creationId xmlns:a16="http://schemas.microsoft.com/office/drawing/2014/main" id="{D91FCB00-4E2F-DBC6-FF39-08176C1138C6}"/>
              </a:ext>
            </a:extLst>
          </xdr:cNvPr>
          <xdr:cNvSpPr/>
        </xdr:nvSpPr>
        <xdr:spPr>
          <a:xfrm rot="5400000">
            <a:off x="21013225" y="1335607"/>
            <a:ext cx="550343" cy="550343"/>
          </a:xfrm>
          <a:prstGeom prst="rtTriangle">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41" name="テキスト ボックス 112">
            <a:extLst>
              <a:ext uri="{FF2B5EF4-FFF2-40B4-BE49-F238E27FC236}">
                <a16:creationId xmlns:a16="http://schemas.microsoft.com/office/drawing/2014/main" id="{123998DD-0228-C5B5-3611-FE48093AEC1E}"/>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11</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3592995</xdr:colOff>
      <xdr:row>4</xdr:row>
      <xdr:rowOff>105926</xdr:rowOff>
    </xdr:from>
    <xdr:to>
      <xdr:col>35</xdr:col>
      <xdr:colOff>4162393</xdr:colOff>
      <xdr:row>6</xdr:row>
      <xdr:rowOff>142875</xdr:rowOff>
    </xdr:to>
    <xdr:grpSp>
      <xdr:nvGrpSpPr>
        <xdr:cNvPr id="90252" name="グループ化 90251">
          <a:extLst>
            <a:ext uri="{FF2B5EF4-FFF2-40B4-BE49-F238E27FC236}">
              <a16:creationId xmlns:a16="http://schemas.microsoft.com/office/drawing/2014/main" id="{F0E144EC-C8C8-C161-BB1D-EC6175A738A7}"/>
            </a:ext>
          </a:extLst>
        </xdr:cNvPr>
        <xdr:cNvGrpSpPr/>
      </xdr:nvGrpSpPr>
      <xdr:grpSpPr>
        <a:xfrm>
          <a:off x="22700145" y="1315601"/>
          <a:ext cx="569398" cy="570349"/>
          <a:chOff x="22776345" y="1315601"/>
          <a:chExt cx="569398" cy="570349"/>
        </a:xfrm>
      </xdr:grpSpPr>
      <xdr:sp macro="" textlink="">
        <xdr:nvSpPr>
          <xdr:cNvPr id="90238" name="直角三角形 90237">
            <a:extLst>
              <a:ext uri="{FF2B5EF4-FFF2-40B4-BE49-F238E27FC236}">
                <a16:creationId xmlns:a16="http://schemas.microsoft.com/office/drawing/2014/main" id="{34D5FB9E-F1A5-6E79-EBA2-61C98B4F8DE6}"/>
              </a:ext>
            </a:extLst>
          </xdr:cNvPr>
          <xdr:cNvSpPr/>
        </xdr:nvSpPr>
        <xdr:spPr>
          <a:xfrm rot="5400000">
            <a:off x="22795400" y="1335607"/>
            <a:ext cx="550343" cy="550343"/>
          </a:xfrm>
          <a:prstGeom prst="rtTriangle">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39" name="テキスト ボックス 115">
            <a:extLst>
              <a:ext uri="{FF2B5EF4-FFF2-40B4-BE49-F238E27FC236}">
                <a16:creationId xmlns:a16="http://schemas.microsoft.com/office/drawing/2014/main" id="{4C2E048E-590A-E24F-6980-B923DE565E87}"/>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12</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169011</xdr:colOff>
      <xdr:row>16</xdr:row>
      <xdr:rowOff>114300</xdr:rowOff>
    </xdr:from>
    <xdr:to>
      <xdr:col>35</xdr:col>
      <xdr:colOff>747934</xdr:colOff>
      <xdr:row>18</xdr:row>
      <xdr:rowOff>151249</xdr:rowOff>
    </xdr:to>
    <xdr:grpSp>
      <xdr:nvGrpSpPr>
        <xdr:cNvPr id="90253" name="グループ化 90252">
          <a:extLst>
            <a:ext uri="{FF2B5EF4-FFF2-40B4-BE49-F238E27FC236}">
              <a16:creationId xmlns:a16="http://schemas.microsoft.com/office/drawing/2014/main" id="{E58CBB36-D926-34A4-B018-CC9C163DE916}"/>
            </a:ext>
          </a:extLst>
        </xdr:cNvPr>
        <xdr:cNvGrpSpPr/>
      </xdr:nvGrpSpPr>
      <xdr:grpSpPr>
        <a:xfrm>
          <a:off x="19276161" y="4524375"/>
          <a:ext cx="578923" cy="570349"/>
          <a:chOff x="19276161" y="1315601"/>
          <a:chExt cx="578923" cy="570349"/>
        </a:xfrm>
      </xdr:grpSpPr>
      <xdr:sp macro="" textlink="">
        <xdr:nvSpPr>
          <xdr:cNvPr id="90254" name="直角三角形 90253">
            <a:extLst>
              <a:ext uri="{FF2B5EF4-FFF2-40B4-BE49-F238E27FC236}">
                <a16:creationId xmlns:a16="http://schemas.microsoft.com/office/drawing/2014/main" id="{62AFA40F-41B2-27CA-73B2-88C5FB6E1266}"/>
              </a:ext>
            </a:extLst>
          </xdr:cNvPr>
          <xdr:cNvSpPr/>
        </xdr:nvSpPr>
        <xdr:spPr>
          <a:xfrm rot="5400000">
            <a:off x="19304741" y="1335607"/>
            <a:ext cx="550343" cy="550343"/>
          </a:xfrm>
          <a:prstGeom prst="rtTriangle">
            <a:avLst/>
          </a:prstGeom>
          <a:solidFill>
            <a:srgbClr val="7030A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55" name="テキスト ボックス 109">
            <a:extLst>
              <a:ext uri="{FF2B5EF4-FFF2-40B4-BE49-F238E27FC236}">
                <a16:creationId xmlns:a16="http://schemas.microsoft.com/office/drawing/2014/main" id="{1F7E4D3C-A3E9-A554-8214-CF61C8908114}"/>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13</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1867970</xdr:colOff>
      <xdr:row>16</xdr:row>
      <xdr:rowOff>95250</xdr:rowOff>
    </xdr:from>
    <xdr:to>
      <xdr:col>35</xdr:col>
      <xdr:colOff>2456418</xdr:colOff>
      <xdr:row>18</xdr:row>
      <xdr:rowOff>151249</xdr:rowOff>
    </xdr:to>
    <xdr:grpSp>
      <xdr:nvGrpSpPr>
        <xdr:cNvPr id="90256" name="グループ化 90255">
          <a:extLst>
            <a:ext uri="{FF2B5EF4-FFF2-40B4-BE49-F238E27FC236}">
              <a16:creationId xmlns:a16="http://schemas.microsoft.com/office/drawing/2014/main" id="{4590CFA1-1441-83C2-ACF8-7348689EA566}"/>
            </a:ext>
          </a:extLst>
        </xdr:cNvPr>
        <xdr:cNvGrpSpPr/>
      </xdr:nvGrpSpPr>
      <xdr:grpSpPr>
        <a:xfrm>
          <a:off x="20975120" y="4505325"/>
          <a:ext cx="588448" cy="589399"/>
          <a:chOff x="20975120" y="1296551"/>
          <a:chExt cx="588448" cy="589399"/>
        </a:xfrm>
      </xdr:grpSpPr>
      <xdr:sp macro="" textlink="">
        <xdr:nvSpPr>
          <xdr:cNvPr id="90257" name="直角三角形 90256">
            <a:extLst>
              <a:ext uri="{FF2B5EF4-FFF2-40B4-BE49-F238E27FC236}">
                <a16:creationId xmlns:a16="http://schemas.microsoft.com/office/drawing/2014/main" id="{0C4D7857-46C7-A3C0-DC2F-0192A51B8EA9}"/>
              </a:ext>
            </a:extLst>
          </xdr:cNvPr>
          <xdr:cNvSpPr/>
        </xdr:nvSpPr>
        <xdr:spPr>
          <a:xfrm rot="5400000">
            <a:off x="21013225" y="1335607"/>
            <a:ext cx="550343" cy="550343"/>
          </a:xfrm>
          <a:prstGeom prst="rtTriangle">
            <a:avLst/>
          </a:prstGeom>
          <a:solidFill>
            <a:srgbClr val="7030A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solidFill>
                <a:srgbClr val="7030A0"/>
              </a:solidFill>
            </a:endParaRPr>
          </a:p>
        </xdr:txBody>
      </xdr:sp>
      <xdr:sp macro="" textlink="">
        <xdr:nvSpPr>
          <xdr:cNvPr id="90258" name="テキスト ボックス 112">
            <a:extLst>
              <a:ext uri="{FF2B5EF4-FFF2-40B4-BE49-F238E27FC236}">
                <a16:creationId xmlns:a16="http://schemas.microsoft.com/office/drawing/2014/main" id="{CFCCA42F-D1D8-256D-400D-B0BBDE811BE7}"/>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14</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3592995</xdr:colOff>
      <xdr:row>16</xdr:row>
      <xdr:rowOff>114300</xdr:rowOff>
    </xdr:from>
    <xdr:to>
      <xdr:col>35</xdr:col>
      <xdr:colOff>4162393</xdr:colOff>
      <xdr:row>18</xdr:row>
      <xdr:rowOff>151249</xdr:rowOff>
    </xdr:to>
    <xdr:grpSp>
      <xdr:nvGrpSpPr>
        <xdr:cNvPr id="90259" name="グループ化 90258">
          <a:extLst>
            <a:ext uri="{FF2B5EF4-FFF2-40B4-BE49-F238E27FC236}">
              <a16:creationId xmlns:a16="http://schemas.microsoft.com/office/drawing/2014/main" id="{3EA7FF48-F697-ABFC-0FFC-724B67959C4A}"/>
            </a:ext>
          </a:extLst>
        </xdr:cNvPr>
        <xdr:cNvGrpSpPr/>
      </xdr:nvGrpSpPr>
      <xdr:grpSpPr>
        <a:xfrm>
          <a:off x="22700145" y="4524375"/>
          <a:ext cx="569398" cy="570349"/>
          <a:chOff x="22776345" y="1315601"/>
          <a:chExt cx="569398" cy="570349"/>
        </a:xfrm>
      </xdr:grpSpPr>
      <xdr:sp macro="" textlink="">
        <xdr:nvSpPr>
          <xdr:cNvPr id="90260" name="直角三角形 90259">
            <a:extLst>
              <a:ext uri="{FF2B5EF4-FFF2-40B4-BE49-F238E27FC236}">
                <a16:creationId xmlns:a16="http://schemas.microsoft.com/office/drawing/2014/main" id="{ED69C9D7-588C-419E-5AC3-BB8AC7D1445A}"/>
              </a:ext>
            </a:extLst>
          </xdr:cNvPr>
          <xdr:cNvSpPr/>
        </xdr:nvSpPr>
        <xdr:spPr>
          <a:xfrm rot="5400000">
            <a:off x="22795400" y="1335607"/>
            <a:ext cx="550343" cy="550343"/>
          </a:xfrm>
          <a:prstGeom prst="rtTriangle">
            <a:avLst/>
          </a:prstGeom>
          <a:solidFill>
            <a:srgbClr val="7030A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61" name="テキスト ボックス 115">
            <a:extLst>
              <a:ext uri="{FF2B5EF4-FFF2-40B4-BE49-F238E27FC236}">
                <a16:creationId xmlns:a16="http://schemas.microsoft.com/office/drawing/2014/main" id="{A3A7B6F3-609F-1450-735C-6C89A16FFD7D}"/>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15</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169011</xdr:colOff>
      <xdr:row>28</xdr:row>
      <xdr:rowOff>133350</xdr:rowOff>
    </xdr:from>
    <xdr:to>
      <xdr:col>35</xdr:col>
      <xdr:colOff>747934</xdr:colOff>
      <xdr:row>30</xdr:row>
      <xdr:rowOff>170299</xdr:rowOff>
    </xdr:to>
    <xdr:grpSp>
      <xdr:nvGrpSpPr>
        <xdr:cNvPr id="90262" name="グループ化 90261">
          <a:extLst>
            <a:ext uri="{FF2B5EF4-FFF2-40B4-BE49-F238E27FC236}">
              <a16:creationId xmlns:a16="http://schemas.microsoft.com/office/drawing/2014/main" id="{E6003618-61BB-80B0-32B2-63FF4276DE4D}"/>
            </a:ext>
          </a:extLst>
        </xdr:cNvPr>
        <xdr:cNvGrpSpPr/>
      </xdr:nvGrpSpPr>
      <xdr:grpSpPr>
        <a:xfrm>
          <a:off x="19276161" y="7743825"/>
          <a:ext cx="578923" cy="570349"/>
          <a:chOff x="19276161" y="1315601"/>
          <a:chExt cx="578923" cy="570349"/>
        </a:xfrm>
      </xdr:grpSpPr>
      <xdr:sp macro="" textlink="">
        <xdr:nvSpPr>
          <xdr:cNvPr id="90263" name="直角三角形 90262">
            <a:extLst>
              <a:ext uri="{FF2B5EF4-FFF2-40B4-BE49-F238E27FC236}">
                <a16:creationId xmlns:a16="http://schemas.microsoft.com/office/drawing/2014/main" id="{85C66840-2A2E-5B29-ADBD-024FAF450C81}"/>
              </a:ext>
            </a:extLst>
          </xdr:cNvPr>
          <xdr:cNvSpPr/>
        </xdr:nvSpPr>
        <xdr:spPr>
          <a:xfrm rot="5400000">
            <a:off x="19304741" y="1335607"/>
            <a:ext cx="550343" cy="550343"/>
          </a:xfrm>
          <a:prstGeom prst="rtTriangl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64" name="テキスト ボックス 109">
            <a:extLst>
              <a:ext uri="{FF2B5EF4-FFF2-40B4-BE49-F238E27FC236}">
                <a16:creationId xmlns:a16="http://schemas.microsoft.com/office/drawing/2014/main" id="{7146CBD9-1C3A-B227-D7D6-9974FDAABCC3}"/>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16</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1867970</xdr:colOff>
      <xdr:row>28</xdr:row>
      <xdr:rowOff>114300</xdr:rowOff>
    </xdr:from>
    <xdr:to>
      <xdr:col>35</xdr:col>
      <xdr:colOff>2456418</xdr:colOff>
      <xdr:row>30</xdr:row>
      <xdr:rowOff>170299</xdr:rowOff>
    </xdr:to>
    <xdr:grpSp>
      <xdr:nvGrpSpPr>
        <xdr:cNvPr id="90265" name="グループ化 90264">
          <a:extLst>
            <a:ext uri="{FF2B5EF4-FFF2-40B4-BE49-F238E27FC236}">
              <a16:creationId xmlns:a16="http://schemas.microsoft.com/office/drawing/2014/main" id="{CD90DA28-4819-B3C1-823A-46396513F8CC}"/>
            </a:ext>
          </a:extLst>
        </xdr:cNvPr>
        <xdr:cNvGrpSpPr/>
      </xdr:nvGrpSpPr>
      <xdr:grpSpPr>
        <a:xfrm>
          <a:off x="20975120" y="7724775"/>
          <a:ext cx="588448" cy="589399"/>
          <a:chOff x="20975120" y="1296551"/>
          <a:chExt cx="588448" cy="589399"/>
        </a:xfrm>
      </xdr:grpSpPr>
      <xdr:sp macro="" textlink="">
        <xdr:nvSpPr>
          <xdr:cNvPr id="90266" name="直角三角形 90265">
            <a:extLst>
              <a:ext uri="{FF2B5EF4-FFF2-40B4-BE49-F238E27FC236}">
                <a16:creationId xmlns:a16="http://schemas.microsoft.com/office/drawing/2014/main" id="{DF9D8636-37B1-AC84-8DCA-D0EA26561D4F}"/>
              </a:ext>
            </a:extLst>
          </xdr:cNvPr>
          <xdr:cNvSpPr/>
        </xdr:nvSpPr>
        <xdr:spPr>
          <a:xfrm rot="5400000">
            <a:off x="21013225" y="1335607"/>
            <a:ext cx="550343" cy="550343"/>
          </a:xfrm>
          <a:prstGeom prst="rtTriangl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67" name="テキスト ボックス 112">
            <a:extLst>
              <a:ext uri="{FF2B5EF4-FFF2-40B4-BE49-F238E27FC236}">
                <a16:creationId xmlns:a16="http://schemas.microsoft.com/office/drawing/2014/main" id="{ECCC5375-EC63-CC8E-40FC-B2459A629A54}"/>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17</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3592995</xdr:colOff>
      <xdr:row>28</xdr:row>
      <xdr:rowOff>133350</xdr:rowOff>
    </xdr:from>
    <xdr:to>
      <xdr:col>35</xdr:col>
      <xdr:colOff>4162393</xdr:colOff>
      <xdr:row>30</xdr:row>
      <xdr:rowOff>170299</xdr:rowOff>
    </xdr:to>
    <xdr:grpSp>
      <xdr:nvGrpSpPr>
        <xdr:cNvPr id="90268" name="グループ化 90267">
          <a:extLst>
            <a:ext uri="{FF2B5EF4-FFF2-40B4-BE49-F238E27FC236}">
              <a16:creationId xmlns:a16="http://schemas.microsoft.com/office/drawing/2014/main" id="{4F8F8F5D-847E-525C-A69C-7820D7244625}"/>
            </a:ext>
          </a:extLst>
        </xdr:cNvPr>
        <xdr:cNvGrpSpPr/>
      </xdr:nvGrpSpPr>
      <xdr:grpSpPr>
        <a:xfrm>
          <a:off x="22700145" y="7743825"/>
          <a:ext cx="569398" cy="570349"/>
          <a:chOff x="22776345" y="1315601"/>
          <a:chExt cx="569398" cy="570349"/>
        </a:xfrm>
      </xdr:grpSpPr>
      <xdr:sp macro="" textlink="">
        <xdr:nvSpPr>
          <xdr:cNvPr id="90269" name="直角三角形 90268">
            <a:extLst>
              <a:ext uri="{FF2B5EF4-FFF2-40B4-BE49-F238E27FC236}">
                <a16:creationId xmlns:a16="http://schemas.microsoft.com/office/drawing/2014/main" id="{9148948E-5A51-E6B2-E32F-212FFA71E548}"/>
              </a:ext>
            </a:extLst>
          </xdr:cNvPr>
          <xdr:cNvSpPr/>
        </xdr:nvSpPr>
        <xdr:spPr>
          <a:xfrm rot="5400000">
            <a:off x="22795400" y="1335607"/>
            <a:ext cx="550343" cy="550343"/>
          </a:xfrm>
          <a:prstGeom prst="rtTriangl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70" name="テキスト ボックス 115">
            <a:extLst>
              <a:ext uri="{FF2B5EF4-FFF2-40B4-BE49-F238E27FC236}">
                <a16:creationId xmlns:a16="http://schemas.microsoft.com/office/drawing/2014/main" id="{E0D1CEE6-E8C3-6582-347C-7073255C7E1F}"/>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18</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173301</xdr:colOff>
      <xdr:row>4</xdr:row>
      <xdr:rowOff>105926</xdr:rowOff>
    </xdr:from>
    <xdr:to>
      <xdr:col>37</xdr:col>
      <xdr:colOff>752224</xdr:colOff>
      <xdr:row>6</xdr:row>
      <xdr:rowOff>142875</xdr:rowOff>
    </xdr:to>
    <xdr:grpSp>
      <xdr:nvGrpSpPr>
        <xdr:cNvPr id="90322" name="グループ化 90321">
          <a:extLst>
            <a:ext uri="{FF2B5EF4-FFF2-40B4-BE49-F238E27FC236}">
              <a16:creationId xmlns:a16="http://schemas.microsoft.com/office/drawing/2014/main" id="{1AD5AF2E-6F35-1698-3134-7D85FA187825}"/>
            </a:ext>
          </a:extLst>
        </xdr:cNvPr>
        <xdr:cNvGrpSpPr/>
      </xdr:nvGrpSpPr>
      <xdr:grpSpPr>
        <a:xfrm>
          <a:off x="24833526" y="1315601"/>
          <a:ext cx="578923" cy="570349"/>
          <a:chOff x="19276161" y="1315601"/>
          <a:chExt cx="578923" cy="570349"/>
        </a:xfrm>
      </xdr:grpSpPr>
      <xdr:sp macro="" textlink="">
        <xdr:nvSpPr>
          <xdr:cNvPr id="90323" name="直角三角形 90322">
            <a:extLst>
              <a:ext uri="{FF2B5EF4-FFF2-40B4-BE49-F238E27FC236}">
                <a16:creationId xmlns:a16="http://schemas.microsoft.com/office/drawing/2014/main" id="{BF93FBAD-31F9-7A50-8526-F96B1526697B}"/>
              </a:ext>
            </a:extLst>
          </xdr:cNvPr>
          <xdr:cNvSpPr/>
        </xdr:nvSpPr>
        <xdr:spPr>
          <a:xfrm rot="5400000">
            <a:off x="19304741" y="1335607"/>
            <a:ext cx="550343" cy="550343"/>
          </a:xfrm>
          <a:prstGeom prst="rtTriangle">
            <a:avLst/>
          </a:prstGeom>
          <a:solidFill>
            <a:srgbClr val="00B0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24" name="テキスト ボックス 109">
            <a:extLst>
              <a:ext uri="{FF2B5EF4-FFF2-40B4-BE49-F238E27FC236}">
                <a16:creationId xmlns:a16="http://schemas.microsoft.com/office/drawing/2014/main" id="{4ED08E8E-82EB-EB8A-D44C-2EDBF4DDB015}"/>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19</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1862735</xdr:colOff>
      <xdr:row>4</xdr:row>
      <xdr:rowOff>86876</xdr:rowOff>
    </xdr:from>
    <xdr:to>
      <xdr:col>37</xdr:col>
      <xdr:colOff>2451183</xdr:colOff>
      <xdr:row>6</xdr:row>
      <xdr:rowOff>142875</xdr:rowOff>
    </xdr:to>
    <xdr:grpSp>
      <xdr:nvGrpSpPr>
        <xdr:cNvPr id="90325" name="グループ化 90324">
          <a:extLst>
            <a:ext uri="{FF2B5EF4-FFF2-40B4-BE49-F238E27FC236}">
              <a16:creationId xmlns:a16="http://schemas.microsoft.com/office/drawing/2014/main" id="{E6B2D22F-665F-77A6-6F91-1A57A2BB2D1D}"/>
            </a:ext>
          </a:extLst>
        </xdr:cNvPr>
        <xdr:cNvGrpSpPr/>
      </xdr:nvGrpSpPr>
      <xdr:grpSpPr>
        <a:xfrm>
          <a:off x="26522960" y="1296551"/>
          <a:ext cx="588448" cy="589399"/>
          <a:chOff x="20975120" y="1296551"/>
          <a:chExt cx="588448" cy="589399"/>
        </a:xfrm>
      </xdr:grpSpPr>
      <xdr:sp macro="" textlink="">
        <xdr:nvSpPr>
          <xdr:cNvPr id="90326" name="直角三角形 90325">
            <a:extLst>
              <a:ext uri="{FF2B5EF4-FFF2-40B4-BE49-F238E27FC236}">
                <a16:creationId xmlns:a16="http://schemas.microsoft.com/office/drawing/2014/main" id="{C85A45AE-4CAD-AB3D-DB84-C73078222095}"/>
              </a:ext>
            </a:extLst>
          </xdr:cNvPr>
          <xdr:cNvSpPr/>
        </xdr:nvSpPr>
        <xdr:spPr>
          <a:xfrm rot="5400000">
            <a:off x="21013225" y="1335607"/>
            <a:ext cx="550343" cy="550343"/>
          </a:xfrm>
          <a:prstGeom prst="rtTriangle">
            <a:avLst/>
          </a:prstGeom>
          <a:solidFill>
            <a:srgbClr val="00B0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27" name="テキスト ボックス 112">
            <a:extLst>
              <a:ext uri="{FF2B5EF4-FFF2-40B4-BE49-F238E27FC236}">
                <a16:creationId xmlns:a16="http://schemas.microsoft.com/office/drawing/2014/main" id="{E44FE29C-F9F8-2002-53AB-ED0BB35F1E65}"/>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20</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3587760</xdr:colOff>
      <xdr:row>4</xdr:row>
      <xdr:rowOff>105926</xdr:rowOff>
    </xdr:from>
    <xdr:to>
      <xdr:col>37</xdr:col>
      <xdr:colOff>4157158</xdr:colOff>
      <xdr:row>6</xdr:row>
      <xdr:rowOff>142875</xdr:rowOff>
    </xdr:to>
    <xdr:grpSp>
      <xdr:nvGrpSpPr>
        <xdr:cNvPr id="90328" name="グループ化 90327">
          <a:extLst>
            <a:ext uri="{FF2B5EF4-FFF2-40B4-BE49-F238E27FC236}">
              <a16:creationId xmlns:a16="http://schemas.microsoft.com/office/drawing/2014/main" id="{D5D40E65-B342-E73F-0532-CF77E8C617AD}"/>
            </a:ext>
          </a:extLst>
        </xdr:cNvPr>
        <xdr:cNvGrpSpPr/>
      </xdr:nvGrpSpPr>
      <xdr:grpSpPr>
        <a:xfrm>
          <a:off x="28247985" y="1315601"/>
          <a:ext cx="569398" cy="570349"/>
          <a:chOff x="22776345" y="1315601"/>
          <a:chExt cx="569398" cy="570349"/>
        </a:xfrm>
      </xdr:grpSpPr>
      <xdr:sp macro="" textlink="">
        <xdr:nvSpPr>
          <xdr:cNvPr id="90329" name="直角三角形 90328">
            <a:extLst>
              <a:ext uri="{FF2B5EF4-FFF2-40B4-BE49-F238E27FC236}">
                <a16:creationId xmlns:a16="http://schemas.microsoft.com/office/drawing/2014/main" id="{622328C5-0073-8ECE-0792-085BD7195536}"/>
              </a:ext>
            </a:extLst>
          </xdr:cNvPr>
          <xdr:cNvSpPr/>
        </xdr:nvSpPr>
        <xdr:spPr>
          <a:xfrm rot="5400000">
            <a:off x="22795400" y="1335607"/>
            <a:ext cx="550343" cy="550343"/>
          </a:xfrm>
          <a:prstGeom prst="rtTriangle">
            <a:avLst/>
          </a:prstGeom>
          <a:solidFill>
            <a:srgbClr val="00B0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0" name="テキスト ボックス 115">
            <a:extLst>
              <a:ext uri="{FF2B5EF4-FFF2-40B4-BE49-F238E27FC236}">
                <a16:creationId xmlns:a16="http://schemas.microsoft.com/office/drawing/2014/main" id="{0AD41DFF-D505-089F-43B1-B271762A59E2}"/>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21</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173301</xdr:colOff>
      <xdr:row>16</xdr:row>
      <xdr:rowOff>114300</xdr:rowOff>
    </xdr:from>
    <xdr:to>
      <xdr:col>37</xdr:col>
      <xdr:colOff>752224</xdr:colOff>
      <xdr:row>18</xdr:row>
      <xdr:rowOff>151249</xdr:rowOff>
    </xdr:to>
    <xdr:grpSp>
      <xdr:nvGrpSpPr>
        <xdr:cNvPr id="90331" name="グループ化 90330">
          <a:extLst>
            <a:ext uri="{FF2B5EF4-FFF2-40B4-BE49-F238E27FC236}">
              <a16:creationId xmlns:a16="http://schemas.microsoft.com/office/drawing/2014/main" id="{EFFF403D-2E89-1F8A-5FC4-13ECEC77F8A9}"/>
            </a:ext>
          </a:extLst>
        </xdr:cNvPr>
        <xdr:cNvGrpSpPr/>
      </xdr:nvGrpSpPr>
      <xdr:grpSpPr>
        <a:xfrm>
          <a:off x="24833526" y="4524375"/>
          <a:ext cx="578923" cy="570349"/>
          <a:chOff x="19276161" y="1315601"/>
          <a:chExt cx="578923" cy="570349"/>
        </a:xfrm>
      </xdr:grpSpPr>
      <xdr:sp macro="" textlink="">
        <xdr:nvSpPr>
          <xdr:cNvPr id="90332" name="直角三角形 90331">
            <a:extLst>
              <a:ext uri="{FF2B5EF4-FFF2-40B4-BE49-F238E27FC236}">
                <a16:creationId xmlns:a16="http://schemas.microsoft.com/office/drawing/2014/main" id="{D18E47A3-ECA7-A8E0-E1DA-A6E3482627CA}"/>
              </a:ext>
            </a:extLst>
          </xdr:cNvPr>
          <xdr:cNvSpPr/>
        </xdr:nvSpPr>
        <xdr:spPr>
          <a:xfrm rot="5400000">
            <a:off x="19304741"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3" name="テキスト ボックス 109">
            <a:extLst>
              <a:ext uri="{FF2B5EF4-FFF2-40B4-BE49-F238E27FC236}">
                <a16:creationId xmlns:a16="http://schemas.microsoft.com/office/drawing/2014/main" id="{D09CCA42-FB33-CD86-A326-99107DBC69D8}"/>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22</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1862735</xdr:colOff>
      <xdr:row>16</xdr:row>
      <xdr:rowOff>95250</xdr:rowOff>
    </xdr:from>
    <xdr:to>
      <xdr:col>37</xdr:col>
      <xdr:colOff>2451183</xdr:colOff>
      <xdr:row>18</xdr:row>
      <xdr:rowOff>151249</xdr:rowOff>
    </xdr:to>
    <xdr:grpSp>
      <xdr:nvGrpSpPr>
        <xdr:cNvPr id="90334" name="グループ化 90333">
          <a:extLst>
            <a:ext uri="{FF2B5EF4-FFF2-40B4-BE49-F238E27FC236}">
              <a16:creationId xmlns:a16="http://schemas.microsoft.com/office/drawing/2014/main" id="{29823405-81B1-EF75-07CF-E759ECB700BB}"/>
            </a:ext>
          </a:extLst>
        </xdr:cNvPr>
        <xdr:cNvGrpSpPr/>
      </xdr:nvGrpSpPr>
      <xdr:grpSpPr>
        <a:xfrm>
          <a:off x="26522960" y="4505325"/>
          <a:ext cx="588448" cy="589399"/>
          <a:chOff x="20975120" y="1296551"/>
          <a:chExt cx="588448" cy="589399"/>
        </a:xfrm>
      </xdr:grpSpPr>
      <xdr:sp macro="" textlink="">
        <xdr:nvSpPr>
          <xdr:cNvPr id="90335" name="直角三角形 90334">
            <a:extLst>
              <a:ext uri="{FF2B5EF4-FFF2-40B4-BE49-F238E27FC236}">
                <a16:creationId xmlns:a16="http://schemas.microsoft.com/office/drawing/2014/main" id="{59C28653-3223-626C-BEC7-0B68EA93B180}"/>
              </a:ext>
            </a:extLst>
          </xdr:cNvPr>
          <xdr:cNvSpPr/>
        </xdr:nvSpPr>
        <xdr:spPr>
          <a:xfrm rot="5400000">
            <a:off x="21013225"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6" name="テキスト ボックス 112">
            <a:extLst>
              <a:ext uri="{FF2B5EF4-FFF2-40B4-BE49-F238E27FC236}">
                <a16:creationId xmlns:a16="http://schemas.microsoft.com/office/drawing/2014/main" id="{3243B103-CFA0-3ACE-DF40-F7C2476319BA}"/>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23</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3578235</xdr:colOff>
      <xdr:row>16</xdr:row>
      <xdr:rowOff>114300</xdr:rowOff>
    </xdr:from>
    <xdr:to>
      <xdr:col>37</xdr:col>
      <xdr:colOff>4147633</xdr:colOff>
      <xdr:row>18</xdr:row>
      <xdr:rowOff>151249</xdr:rowOff>
    </xdr:to>
    <xdr:grpSp>
      <xdr:nvGrpSpPr>
        <xdr:cNvPr id="90337" name="グループ化 90336">
          <a:extLst>
            <a:ext uri="{FF2B5EF4-FFF2-40B4-BE49-F238E27FC236}">
              <a16:creationId xmlns:a16="http://schemas.microsoft.com/office/drawing/2014/main" id="{743B3599-B8F1-32B9-2B92-F0E5A5E2B41E}"/>
            </a:ext>
          </a:extLst>
        </xdr:cNvPr>
        <xdr:cNvGrpSpPr/>
      </xdr:nvGrpSpPr>
      <xdr:grpSpPr>
        <a:xfrm>
          <a:off x="28238460" y="4524375"/>
          <a:ext cx="569398" cy="570349"/>
          <a:chOff x="22776345" y="1315601"/>
          <a:chExt cx="569398" cy="570349"/>
        </a:xfrm>
      </xdr:grpSpPr>
      <xdr:sp macro="" textlink="">
        <xdr:nvSpPr>
          <xdr:cNvPr id="90338" name="直角三角形 90337">
            <a:extLst>
              <a:ext uri="{FF2B5EF4-FFF2-40B4-BE49-F238E27FC236}">
                <a16:creationId xmlns:a16="http://schemas.microsoft.com/office/drawing/2014/main" id="{F3B74FB9-B5D9-2944-A7CA-95E4869B5FE3}"/>
              </a:ext>
            </a:extLst>
          </xdr:cNvPr>
          <xdr:cNvSpPr/>
        </xdr:nvSpPr>
        <xdr:spPr>
          <a:xfrm rot="5400000">
            <a:off x="22795400"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9" name="テキスト ボックス 115">
            <a:extLst>
              <a:ext uri="{FF2B5EF4-FFF2-40B4-BE49-F238E27FC236}">
                <a16:creationId xmlns:a16="http://schemas.microsoft.com/office/drawing/2014/main" id="{7247ABB0-3624-6181-4FBB-652A3D8CFD25}"/>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24</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173301</xdr:colOff>
      <xdr:row>28</xdr:row>
      <xdr:rowOff>133350</xdr:rowOff>
    </xdr:from>
    <xdr:to>
      <xdr:col>37</xdr:col>
      <xdr:colOff>752224</xdr:colOff>
      <xdr:row>30</xdr:row>
      <xdr:rowOff>170299</xdr:rowOff>
    </xdr:to>
    <xdr:grpSp>
      <xdr:nvGrpSpPr>
        <xdr:cNvPr id="90340" name="グループ化 90339">
          <a:extLst>
            <a:ext uri="{FF2B5EF4-FFF2-40B4-BE49-F238E27FC236}">
              <a16:creationId xmlns:a16="http://schemas.microsoft.com/office/drawing/2014/main" id="{FBB4DE5E-DE8B-3840-0D76-5EC9DB52B85D}"/>
            </a:ext>
          </a:extLst>
        </xdr:cNvPr>
        <xdr:cNvGrpSpPr/>
      </xdr:nvGrpSpPr>
      <xdr:grpSpPr>
        <a:xfrm>
          <a:off x="24833526" y="7743825"/>
          <a:ext cx="578923" cy="570349"/>
          <a:chOff x="19276161" y="1315601"/>
          <a:chExt cx="578923" cy="570349"/>
        </a:xfrm>
      </xdr:grpSpPr>
      <xdr:sp macro="" textlink="">
        <xdr:nvSpPr>
          <xdr:cNvPr id="90341" name="直角三角形 90340">
            <a:extLst>
              <a:ext uri="{FF2B5EF4-FFF2-40B4-BE49-F238E27FC236}">
                <a16:creationId xmlns:a16="http://schemas.microsoft.com/office/drawing/2014/main" id="{509128B2-E21C-F71C-E498-9E0AC2EBD36F}"/>
              </a:ext>
            </a:extLst>
          </xdr:cNvPr>
          <xdr:cNvSpPr/>
        </xdr:nvSpPr>
        <xdr:spPr>
          <a:xfrm rot="5400000">
            <a:off x="19304741"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42" name="テキスト ボックス 109">
            <a:extLst>
              <a:ext uri="{FF2B5EF4-FFF2-40B4-BE49-F238E27FC236}">
                <a16:creationId xmlns:a16="http://schemas.microsoft.com/office/drawing/2014/main" id="{CF7A4216-34E6-3C43-8B59-7B2B00AA0C70}"/>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25</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1862735</xdr:colOff>
      <xdr:row>28</xdr:row>
      <xdr:rowOff>114300</xdr:rowOff>
    </xdr:from>
    <xdr:to>
      <xdr:col>37</xdr:col>
      <xdr:colOff>2451183</xdr:colOff>
      <xdr:row>30</xdr:row>
      <xdr:rowOff>170299</xdr:rowOff>
    </xdr:to>
    <xdr:grpSp>
      <xdr:nvGrpSpPr>
        <xdr:cNvPr id="90343" name="グループ化 90342">
          <a:extLst>
            <a:ext uri="{FF2B5EF4-FFF2-40B4-BE49-F238E27FC236}">
              <a16:creationId xmlns:a16="http://schemas.microsoft.com/office/drawing/2014/main" id="{C92BE1C0-170A-248B-C83D-D52D35661C46}"/>
            </a:ext>
          </a:extLst>
        </xdr:cNvPr>
        <xdr:cNvGrpSpPr/>
      </xdr:nvGrpSpPr>
      <xdr:grpSpPr>
        <a:xfrm>
          <a:off x="26522960" y="7724775"/>
          <a:ext cx="588448" cy="589399"/>
          <a:chOff x="20975120" y="1296551"/>
          <a:chExt cx="588448" cy="589399"/>
        </a:xfrm>
      </xdr:grpSpPr>
      <xdr:sp macro="" textlink="">
        <xdr:nvSpPr>
          <xdr:cNvPr id="90344" name="直角三角形 90343">
            <a:extLst>
              <a:ext uri="{FF2B5EF4-FFF2-40B4-BE49-F238E27FC236}">
                <a16:creationId xmlns:a16="http://schemas.microsoft.com/office/drawing/2014/main" id="{A3A2E2C5-573C-AB09-28B0-B711D4C97D3A}"/>
              </a:ext>
            </a:extLst>
          </xdr:cNvPr>
          <xdr:cNvSpPr/>
        </xdr:nvSpPr>
        <xdr:spPr>
          <a:xfrm rot="5400000">
            <a:off x="21013225"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45" name="テキスト ボックス 112">
            <a:extLst>
              <a:ext uri="{FF2B5EF4-FFF2-40B4-BE49-F238E27FC236}">
                <a16:creationId xmlns:a16="http://schemas.microsoft.com/office/drawing/2014/main" id="{C3C3FF25-D824-A1E0-53DF-72DD5B0693C1}"/>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26</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3587760</xdr:colOff>
      <xdr:row>28</xdr:row>
      <xdr:rowOff>133350</xdr:rowOff>
    </xdr:from>
    <xdr:to>
      <xdr:col>37</xdr:col>
      <xdr:colOff>4157158</xdr:colOff>
      <xdr:row>30</xdr:row>
      <xdr:rowOff>170299</xdr:rowOff>
    </xdr:to>
    <xdr:grpSp>
      <xdr:nvGrpSpPr>
        <xdr:cNvPr id="90346" name="グループ化 90345">
          <a:extLst>
            <a:ext uri="{FF2B5EF4-FFF2-40B4-BE49-F238E27FC236}">
              <a16:creationId xmlns:a16="http://schemas.microsoft.com/office/drawing/2014/main" id="{2AA0815B-6155-17DA-9AE0-9DE018D7CE01}"/>
            </a:ext>
          </a:extLst>
        </xdr:cNvPr>
        <xdr:cNvGrpSpPr/>
      </xdr:nvGrpSpPr>
      <xdr:grpSpPr>
        <a:xfrm>
          <a:off x="28247985" y="7743825"/>
          <a:ext cx="569398" cy="570349"/>
          <a:chOff x="22776345" y="1315601"/>
          <a:chExt cx="569398" cy="570349"/>
        </a:xfrm>
      </xdr:grpSpPr>
      <xdr:sp macro="" textlink="">
        <xdr:nvSpPr>
          <xdr:cNvPr id="90347" name="直角三角形 90346">
            <a:extLst>
              <a:ext uri="{FF2B5EF4-FFF2-40B4-BE49-F238E27FC236}">
                <a16:creationId xmlns:a16="http://schemas.microsoft.com/office/drawing/2014/main" id="{0220D0B7-6851-1788-E8E5-B5C917621F43}"/>
              </a:ext>
            </a:extLst>
          </xdr:cNvPr>
          <xdr:cNvSpPr/>
        </xdr:nvSpPr>
        <xdr:spPr>
          <a:xfrm rot="5400000">
            <a:off x="22795400"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48" name="テキスト ボックス 115">
            <a:extLst>
              <a:ext uri="{FF2B5EF4-FFF2-40B4-BE49-F238E27FC236}">
                <a16:creationId xmlns:a16="http://schemas.microsoft.com/office/drawing/2014/main" id="{E80984A2-835C-5FB2-A8A6-B8D7AA9D33D0}"/>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27</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23</xdr:col>
      <xdr:colOff>0</xdr:colOff>
      <xdr:row>4</xdr:row>
      <xdr:rowOff>114300</xdr:rowOff>
    </xdr:from>
    <xdr:to>
      <xdr:col>23</xdr:col>
      <xdr:colOff>0</xdr:colOff>
      <xdr:row>38</xdr:row>
      <xdr:rowOff>66675</xdr:rowOff>
    </xdr:to>
    <xdr:cxnSp macro="">
      <xdr:nvCxnSpPr>
        <xdr:cNvPr id="90369" name="直線コネクタ 90368">
          <a:extLst>
            <a:ext uri="{FF2B5EF4-FFF2-40B4-BE49-F238E27FC236}">
              <a16:creationId xmlns:a16="http://schemas.microsoft.com/office/drawing/2014/main" id="{1B997336-6C08-BE72-D23F-A53E46796055}"/>
            </a:ext>
          </a:extLst>
        </xdr:cNvPr>
        <xdr:cNvCxnSpPr/>
      </xdr:nvCxnSpPr>
      <xdr:spPr>
        <a:xfrm>
          <a:off x="13554075" y="1323975"/>
          <a:ext cx="0" cy="9020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114300</xdr:rowOff>
    </xdr:from>
    <xdr:to>
      <xdr:col>23</xdr:col>
      <xdr:colOff>0</xdr:colOff>
      <xdr:row>38</xdr:row>
      <xdr:rowOff>66675</xdr:rowOff>
    </xdr:to>
    <xdr:cxnSp macro="">
      <xdr:nvCxnSpPr>
        <xdr:cNvPr id="90371" name="直線コネクタ 90370">
          <a:extLst>
            <a:ext uri="{FF2B5EF4-FFF2-40B4-BE49-F238E27FC236}">
              <a16:creationId xmlns:a16="http://schemas.microsoft.com/office/drawing/2014/main" id="{897BA5C3-7358-6BE2-25F9-A6646788B0B2}"/>
            </a:ext>
          </a:extLst>
        </xdr:cNvPr>
        <xdr:cNvCxnSpPr/>
      </xdr:nvCxnSpPr>
      <xdr:spPr>
        <a:xfrm>
          <a:off x="13554075" y="1323975"/>
          <a:ext cx="0" cy="9020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37</xdr:col>
      <xdr:colOff>200024</xdr:colOff>
      <xdr:row>24</xdr:row>
      <xdr:rowOff>9525</xdr:rowOff>
    </xdr:from>
    <xdr:ext cx="1647826" cy="282898"/>
    <xdr:sp macro="" textlink="">
      <xdr:nvSpPr>
        <xdr:cNvPr id="90387" name="テキスト ボックス 90386">
          <a:extLst>
            <a:ext uri="{FF2B5EF4-FFF2-40B4-BE49-F238E27FC236}">
              <a16:creationId xmlns:a16="http://schemas.microsoft.com/office/drawing/2014/main" id="{64B4ED25-695F-7773-CB5D-0B2E375A71E6}"/>
            </a:ext>
          </a:extLst>
        </xdr:cNvPr>
        <xdr:cNvSpPr txBox="1"/>
      </xdr:nvSpPr>
      <xdr:spPr>
        <a:xfrm>
          <a:off x="24860249" y="6553200"/>
          <a:ext cx="1647826"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Meiryo UI" panose="020B0604030504040204" pitchFamily="50" charset="-128"/>
              <a:ea typeface="Meiryo UI" panose="020B0604030504040204" pitchFamily="50" charset="-128"/>
            </a:rPr>
            <a:t>ブランドタグをブラ下げました</a:t>
          </a:r>
        </a:p>
      </xdr:txBody>
    </xdr:sp>
    <xdr:clientData/>
  </xdr:oneCellAnchor>
  <xdr:oneCellAnchor>
    <xdr:from>
      <xdr:col>37</xdr:col>
      <xdr:colOff>1828800</xdr:colOff>
      <xdr:row>24</xdr:row>
      <xdr:rowOff>9525</xdr:rowOff>
    </xdr:from>
    <xdr:ext cx="1647826" cy="282898"/>
    <xdr:sp macro="" textlink="">
      <xdr:nvSpPr>
        <xdr:cNvPr id="90388" name="テキスト ボックス 90387">
          <a:extLst>
            <a:ext uri="{FF2B5EF4-FFF2-40B4-BE49-F238E27FC236}">
              <a16:creationId xmlns:a16="http://schemas.microsoft.com/office/drawing/2014/main" id="{B33816AD-4605-9B1E-7072-D99B6AE4B75F}"/>
            </a:ext>
          </a:extLst>
        </xdr:cNvPr>
        <xdr:cNvSpPr txBox="1"/>
      </xdr:nvSpPr>
      <xdr:spPr>
        <a:xfrm>
          <a:off x="26489025" y="6553200"/>
          <a:ext cx="1647826"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Meiryo UI" panose="020B0604030504040204" pitchFamily="50" charset="-128"/>
              <a:ea typeface="Meiryo UI" panose="020B0604030504040204" pitchFamily="50" charset="-128"/>
            </a:rPr>
            <a:t>マネキンをツリーに見立てています</a:t>
          </a:r>
        </a:p>
      </xdr:txBody>
    </xdr:sp>
    <xdr:clientData/>
  </xdr:oneCellAnchor>
  <xdr:oneCellAnchor>
    <xdr:from>
      <xdr:col>37</xdr:col>
      <xdr:colOff>3562350</xdr:colOff>
      <xdr:row>24</xdr:row>
      <xdr:rowOff>9525</xdr:rowOff>
    </xdr:from>
    <xdr:ext cx="1743075" cy="282898"/>
    <xdr:sp macro="" textlink="">
      <xdr:nvSpPr>
        <xdr:cNvPr id="90389" name="テキスト ボックス 90388">
          <a:extLst>
            <a:ext uri="{FF2B5EF4-FFF2-40B4-BE49-F238E27FC236}">
              <a16:creationId xmlns:a16="http://schemas.microsoft.com/office/drawing/2014/main" id="{42E18A63-EE31-2090-D82C-ECAAB86DA96D}"/>
            </a:ext>
          </a:extLst>
        </xdr:cNvPr>
        <xdr:cNvSpPr txBox="1"/>
      </xdr:nvSpPr>
      <xdr:spPr>
        <a:xfrm>
          <a:off x="28222575" y="6553200"/>
          <a:ext cx="174307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Meiryo UI" panose="020B0604030504040204" pitchFamily="50" charset="-128"/>
              <a:ea typeface="Meiryo UI" panose="020B0604030504040204" pitchFamily="50" charset="-128"/>
            </a:rPr>
            <a:t>野菜を下げたサラダ屋さんのツリー</a:t>
          </a:r>
        </a:p>
      </xdr:txBody>
    </xdr:sp>
    <xdr:clientData/>
  </xdr:oneCellAnchor>
  <xdr:twoCellAnchor>
    <xdr:from>
      <xdr:col>3</xdr:col>
      <xdr:colOff>2619375</xdr:colOff>
      <xdr:row>23</xdr:row>
      <xdr:rowOff>190500</xdr:rowOff>
    </xdr:from>
    <xdr:to>
      <xdr:col>5</xdr:col>
      <xdr:colOff>9525</xdr:colOff>
      <xdr:row>24</xdr:row>
      <xdr:rowOff>180976</xdr:rowOff>
    </xdr:to>
    <xdr:sp macro="" textlink="">
      <xdr:nvSpPr>
        <xdr:cNvPr id="6" name="四角形: 角を丸くする 5">
          <a:hlinkClick xmlns:r="http://schemas.openxmlformats.org/officeDocument/2006/relationships" r:id="rId56"/>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9</xdr:row>
      <xdr:rowOff>219075</xdr:rowOff>
    </xdr:from>
    <xdr:to>
      <xdr:col>4</xdr:col>
      <xdr:colOff>19051</xdr:colOff>
      <xdr:row>10</xdr:row>
      <xdr:rowOff>228600</xdr:rowOff>
    </xdr:to>
    <xdr:sp macro="" textlink="">
      <xdr:nvSpPr>
        <xdr:cNvPr id="7" name="四角形: 角を丸くする 6">
          <a:hlinkClick xmlns:r="http://schemas.openxmlformats.org/officeDocument/2006/relationships" r:id="rId57"/>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142875</xdr:colOff>
      <xdr:row>40</xdr:row>
      <xdr:rowOff>114300</xdr:rowOff>
    </xdr:from>
    <xdr:to>
      <xdr:col>21</xdr:col>
      <xdr:colOff>219076</xdr:colOff>
      <xdr:row>41</xdr:row>
      <xdr:rowOff>161926</xdr:rowOff>
    </xdr:to>
    <xdr:sp macro="" textlink="">
      <xdr:nvSpPr>
        <xdr:cNvPr id="4" name="四角形: 角を丸くする 3">
          <a:hlinkClick xmlns:r="http://schemas.openxmlformats.org/officeDocument/2006/relationships" r:id="rId58"/>
          <a:extLst>
            <a:ext uri="{FF2B5EF4-FFF2-40B4-BE49-F238E27FC236}">
              <a16:creationId xmlns:a16="http://schemas.microsoft.com/office/drawing/2014/main" id="{0F77F50A-D461-441E-B009-8728396047E0}"/>
            </a:ext>
          </a:extLst>
        </xdr:cNvPr>
        <xdr:cNvSpPr/>
      </xdr:nvSpPr>
      <xdr:spPr>
        <a:xfrm>
          <a:off x="12096750" y="10925175"/>
          <a:ext cx="1247776"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oneCellAnchor>
    <xdr:from>
      <xdr:col>33</xdr:col>
      <xdr:colOff>171448</xdr:colOff>
      <xdr:row>12</xdr:row>
      <xdr:rowOff>9525</xdr:rowOff>
    </xdr:from>
    <xdr:ext cx="1524001" cy="247650"/>
    <xdr:sp macro="" textlink="">
      <xdr:nvSpPr>
        <xdr:cNvPr id="5" name="テキスト ボックス 4">
          <a:extLst>
            <a:ext uri="{FF2B5EF4-FFF2-40B4-BE49-F238E27FC236}">
              <a16:creationId xmlns:a16="http://schemas.microsoft.com/office/drawing/2014/main" id="{8019DAE0-B7BB-F0A1-D1DD-3684EB856FF2}"/>
            </a:ext>
          </a:extLst>
        </xdr:cNvPr>
        <xdr:cNvSpPr txBox="1"/>
      </xdr:nvSpPr>
      <xdr:spPr>
        <a:xfrm>
          <a:off x="13725523"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280cm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twoCellAnchor>
    <xdr:from>
      <xdr:col>33</xdr:col>
      <xdr:colOff>3895725</xdr:colOff>
      <xdr:row>43</xdr:row>
      <xdr:rowOff>76200</xdr:rowOff>
    </xdr:from>
    <xdr:to>
      <xdr:col>35</xdr:col>
      <xdr:colOff>2219325</xdr:colOff>
      <xdr:row>52</xdr:row>
      <xdr:rowOff>133350</xdr:rowOff>
    </xdr:to>
    <xdr:sp macro="" textlink="">
      <xdr:nvSpPr>
        <xdr:cNvPr id="9" name="正方形/長方形 8">
          <a:extLst>
            <a:ext uri="{FF2B5EF4-FFF2-40B4-BE49-F238E27FC236}">
              <a16:creationId xmlns:a16="http://schemas.microsoft.com/office/drawing/2014/main" id="{B9632C28-EC7E-ABA4-43CA-7F86C33CB418}"/>
            </a:ext>
          </a:extLst>
        </xdr:cNvPr>
        <xdr:cNvSpPr/>
      </xdr:nvSpPr>
      <xdr:spPr>
        <a:xfrm>
          <a:off x="17449800" y="11515725"/>
          <a:ext cx="3876675" cy="19431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　足元のトッピング（★やトナカイ）はなし</a:t>
          </a:r>
          <a:endParaRPr kumimoji="1" lang="en-US" altLang="ja-JP" sz="1100"/>
        </a:p>
        <a:p>
          <a:pPr algn="ctr"/>
          <a:endParaRPr kumimoji="1" lang="en-US" altLang="ja-JP" sz="1100"/>
        </a:p>
        <a:p>
          <a:pPr algn="ctr"/>
          <a:endParaRPr kumimoji="1" lang="en-US" altLang="ja-JP" sz="1100"/>
        </a:p>
        <a:p>
          <a:pPr algn="ctr"/>
          <a:r>
            <a:rPr kumimoji="1" lang="ja-JP" altLang="en-US" sz="1100"/>
            <a:t>●オーナメントは、半分プレーン、半分デコレーション</a:t>
          </a:r>
        </a:p>
      </xdr:txBody>
    </xdr:sp>
    <xdr:clientData/>
  </xdr:twoCellAnchor>
  <xdr:oneCellAnchor>
    <xdr:from>
      <xdr:col>33</xdr:col>
      <xdr:colOff>1895474</xdr:colOff>
      <xdr:row>12</xdr:row>
      <xdr:rowOff>9525</xdr:rowOff>
    </xdr:from>
    <xdr:ext cx="1524001" cy="247650"/>
    <xdr:sp macro="" textlink="">
      <xdr:nvSpPr>
        <xdr:cNvPr id="63" name="テキスト ボックス 62">
          <a:extLst>
            <a:ext uri="{FF2B5EF4-FFF2-40B4-BE49-F238E27FC236}">
              <a16:creationId xmlns:a16="http://schemas.microsoft.com/office/drawing/2014/main" id="{225DB8B0-E8F7-B77F-3C34-F6597DBE7010}"/>
            </a:ext>
          </a:extLst>
        </xdr:cNvPr>
        <xdr:cNvSpPr txBox="1"/>
      </xdr:nvSpPr>
      <xdr:spPr>
        <a:xfrm>
          <a:off x="15449549"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280cm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33</xdr:col>
      <xdr:colOff>3524250</xdr:colOff>
      <xdr:row>12</xdr:row>
      <xdr:rowOff>9525</xdr:rowOff>
    </xdr:from>
    <xdr:ext cx="1524001" cy="247650"/>
    <xdr:sp macro="" textlink="">
      <xdr:nvSpPr>
        <xdr:cNvPr id="65" name="テキスト ボックス 64">
          <a:extLst>
            <a:ext uri="{FF2B5EF4-FFF2-40B4-BE49-F238E27FC236}">
              <a16:creationId xmlns:a16="http://schemas.microsoft.com/office/drawing/2014/main" id="{917E6363-2B5C-4D6C-04B0-E0DB5DB68BB8}"/>
            </a:ext>
          </a:extLst>
        </xdr:cNvPr>
        <xdr:cNvSpPr txBox="1"/>
      </xdr:nvSpPr>
      <xdr:spPr>
        <a:xfrm>
          <a:off x="17078325"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210cm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33</xdr:col>
      <xdr:colOff>171448</xdr:colOff>
      <xdr:row>24</xdr:row>
      <xdr:rowOff>0</xdr:rowOff>
    </xdr:from>
    <xdr:ext cx="1524001" cy="247650"/>
    <xdr:sp macro="" textlink="">
      <xdr:nvSpPr>
        <xdr:cNvPr id="66" name="テキスト ボックス 65">
          <a:extLst>
            <a:ext uri="{FF2B5EF4-FFF2-40B4-BE49-F238E27FC236}">
              <a16:creationId xmlns:a16="http://schemas.microsoft.com/office/drawing/2014/main" id="{3AD5B809-D072-FA33-895F-DCAB0935B22F}"/>
            </a:ext>
          </a:extLst>
        </xdr:cNvPr>
        <xdr:cNvSpPr txBox="1"/>
      </xdr:nvSpPr>
      <xdr:spPr>
        <a:xfrm>
          <a:off x="13725523" y="6543675"/>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33</xdr:col>
      <xdr:colOff>3533775</xdr:colOff>
      <xdr:row>24</xdr:row>
      <xdr:rowOff>0</xdr:rowOff>
    </xdr:from>
    <xdr:ext cx="1524001" cy="247650"/>
    <xdr:sp macro="" textlink="">
      <xdr:nvSpPr>
        <xdr:cNvPr id="67" name="テキスト ボックス 66">
          <a:extLst>
            <a:ext uri="{FF2B5EF4-FFF2-40B4-BE49-F238E27FC236}">
              <a16:creationId xmlns:a16="http://schemas.microsoft.com/office/drawing/2014/main" id="{F1A97C87-B8AD-8F1F-4CBA-50946E5B6C24}"/>
            </a:ext>
          </a:extLst>
        </xdr:cNvPr>
        <xdr:cNvSpPr txBox="1"/>
      </xdr:nvSpPr>
      <xdr:spPr>
        <a:xfrm>
          <a:off x="17087850" y="6543675"/>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210cm</a:t>
          </a:r>
          <a:r>
            <a:rPr kumimoji="1" lang="ja-JP" altLang="en-US" sz="900">
              <a:latin typeface="Meiryo UI" panose="020B0604030504040204" pitchFamily="50" charset="-128"/>
              <a:ea typeface="Meiryo UI" panose="020B0604030504040204" pitchFamily="50" charset="-128"/>
            </a:rPr>
            <a:t>／足元布</a:t>
          </a:r>
        </a:p>
      </xdr:txBody>
    </xdr:sp>
    <xdr:clientData/>
  </xdr:oneCellAnchor>
  <xdr:oneCellAnchor>
    <xdr:from>
      <xdr:col>35</xdr:col>
      <xdr:colOff>209550</xdr:colOff>
      <xdr:row>12</xdr:row>
      <xdr:rowOff>9525</xdr:rowOff>
    </xdr:from>
    <xdr:ext cx="1524001" cy="247650"/>
    <xdr:sp macro="" textlink="">
      <xdr:nvSpPr>
        <xdr:cNvPr id="69" name="テキスト ボックス 68">
          <a:extLst>
            <a:ext uri="{FF2B5EF4-FFF2-40B4-BE49-F238E27FC236}">
              <a16:creationId xmlns:a16="http://schemas.microsoft.com/office/drawing/2014/main" id="{80E5846A-FCA8-A667-355B-D4CE28CA2F93}"/>
            </a:ext>
          </a:extLst>
        </xdr:cNvPr>
        <xdr:cNvSpPr txBox="1"/>
      </xdr:nvSpPr>
      <xdr:spPr>
        <a:xfrm>
          <a:off x="19316700"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WOOD</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35</xdr:col>
      <xdr:colOff>3581399</xdr:colOff>
      <xdr:row>12</xdr:row>
      <xdr:rowOff>9525</xdr:rowOff>
    </xdr:from>
    <xdr:ext cx="1524001" cy="247650"/>
    <xdr:sp macro="" textlink="">
      <xdr:nvSpPr>
        <xdr:cNvPr id="71" name="テキスト ボックス 70">
          <a:extLst>
            <a:ext uri="{FF2B5EF4-FFF2-40B4-BE49-F238E27FC236}">
              <a16:creationId xmlns:a16="http://schemas.microsoft.com/office/drawing/2014/main" id="{EA8987D8-F500-2167-839C-43F32C8CC39A}"/>
            </a:ext>
          </a:extLst>
        </xdr:cNvPr>
        <xdr:cNvSpPr txBox="1"/>
      </xdr:nvSpPr>
      <xdr:spPr>
        <a:xfrm>
          <a:off x="22688549"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35</xdr:col>
      <xdr:colOff>3581399</xdr:colOff>
      <xdr:row>24</xdr:row>
      <xdr:rowOff>47625</xdr:rowOff>
    </xdr:from>
    <xdr:ext cx="1524001" cy="247650"/>
    <xdr:sp macro="" textlink="">
      <xdr:nvSpPr>
        <xdr:cNvPr id="72" name="テキスト ボックス 71">
          <a:extLst>
            <a:ext uri="{FF2B5EF4-FFF2-40B4-BE49-F238E27FC236}">
              <a16:creationId xmlns:a16="http://schemas.microsoft.com/office/drawing/2014/main" id="{A3D29C4D-B7F2-6B4E-5C4F-D2C3DBDB3EFA}"/>
            </a:ext>
          </a:extLst>
        </xdr:cNvPr>
        <xdr:cNvSpPr txBox="1"/>
      </xdr:nvSpPr>
      <xdr:spPr>
        <a:xfrm>
          <a:off x="22688549" y="65913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35</xdr:col>
      <xdr:colOff>3581399</xdr:colOff>
      <xdr:row>36</xdr:row>
      <xdr:rowOff>57150</xdr:rowOff>
    </xdr:from>
    <xdr:ext cx="1524001" cy="247650"/>
    <xdr:sp macro="" textlink="">
      <xdr:nvSpPr>
        <xdr:cNvPr id="73" name="テキスト ボックス 72">
          <a:extLst>
            <a:ext uri="{FF2B5EF4-FFF2-40B4-BE49-F238E27FC236}">
              <a16:creationId xmlns:a16="http://schemas.microsoft.com/office/drawing/2014/main" id="{4997EDE1-7E66-15B2-B581-A6CA05DCB1AA}"/>
            </a:ext>
          </a:extLst>
        </xdr:cNvPr>
        <xdr:cNvSpPr txBox="1"/>
      </xdr:nvSpPr>
      <xdr:spPr>
        <a:xfrm>
          <a:off x="22688549" y="9801225"/>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37</xdr:col>
      <xdr:colOff>209550</xdr:colOff>
      <xdr:row>12</xdr:row>
      <xdr:rowOff>9525</xdr:rowOff>
    </xdr:from>
    <xdr:ext cx="1524001" cy="247650"/>
    <xdr:sp macro="" textlink="">
      <xdr:nvSpPr>
        <xdr:cNvPr id="74" name="テキスト ボックス 73">
          <a:extLst>
            <a:ext uri="{FF2B5EF4-FFF2-40B4-BE49-F238E27FC236}">
              <a16:creationId xmlns:a16="http://schemas.microsoft.com/office/drawing/2014/main" id="{4CD8F74E-7167-49E7-FB58-B18D7FBBA7C9}"/>
            </a:ext>
          </a:extLst>
        </xdr:cNvPr>
        <xdr:cNvSpPr txBox="1"/>
      </xdr:nvSpPr>
      <xdr:spPr>
        <a:xfrm>
          <a:off x="24869775"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oneCellAnchor>
    <xdr:from>
      <xdr:col>37</xdr:col>
      <xdr:colOff>1924049</xdr:colOff>
      <xdr:row>12</xdr:row>
      <xdr:rowOff>9525</xdr:rowOff>
    </xdr:from>
    <xdr:ext cx="1524001" cy="247650"/>
    <xdr:sp macro="" textlink="">
      <xdr:nvSpPr>
        <xdr:cNvPr id="82" name="テキスト ボックス 81">
          <a:extLst>
            <a:ext uri="{FF2B5EF4-FFF2-40B4-BE49-F238E27FC236}">
              <a16:creationId xmlns:a16="http://schemas.microsoft.com/office/drawing/2014/main" id="{4E300E71-A691-97FD-5AA1-5E6B09A9DDF7}"/>
            </a:ext>
          </a:extLst>
        </xdr:cNvPr>
        <xdr:cNvSpPr txBox="1"/>
      </xdr:nvSpPr>
      <xdr:spPr>
        <a:xfrm>
          <a:off x="26584274" y="3352800"/>
          <a:ext cx="1524001"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a:latin typeface="Meiryo UI" panose="020B0604030504040204" pitchFamily="50" charset="-128"/>
              <a:ea typeface="Meiryo UI" panose="020B0604030504040204" pitchFamily="50" charset="-128"/>
            </a:rPr>
            <a:t>230cm</a:t>
          </a:r>
          <a:r>
            <a:rPr kumimoji="1" lang="ja-JP" altLang="en-US" sz="900">
              <a:latin typeface="Meiryo UI" panose="020B0604030504040204" pitchFamily="50" charset="-128"/>
              <a:ea typeface="Meiryo UI" panose="020B0604030504040204" pitchFamily="50" charset="-128"/>
            </a:rPr>
            <a:t>／足元</a:t>
          </a:r>
          <a:r>
            <a:rPr kumimoji="1" lang="en-US" altLang="ja-JP" sz="900">
              <a:latin typeface="Meiryo UI" panose="020B0604030504040204" pitchFamily="50" charset="-128"/>
              <a:ea typeface="Meiryo UI" panose="020B0604030504040204" pitchFamily="50" charset="-128"/>
            </a:rPr>
            <a:t>BOX</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186</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186</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186</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185</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27" name="Check Box 5" hidden="1">
          <a:extLst>
            <a:ext uri="{63B3BB69-23CF-44E3-9099-C40C66FF867C}">
              <a14:compatExt xmlns:a14="http://schemas.microsoft.com/office/drawing/2010/main" spid="_x0000_s24581"/>
            </a:ext>
            <a:ext uri="{FF2B5EF4-FFF2-40B4-BE49-F238E27FC236}">
              <a16:creationId xmlns:a16="http://schemas.microsoft.com/office/drawing/2014/main" id="{A20F46AD-A513-4B9C-B366-8A82AE885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28" name="Check Box 5" hidden="1">
          <a:extLst>
            <a:ext uri="{63B3BB69-23CF-44E3-9099-C40C66FF867C}">
              <a14:compatExt xmlns:a14="http://schemas.microsoft.com/office/drawing/2010/main" spid="_x0000_s24581"/>
            </a:ext>
            <a:ext uri="{FF2B5EF4-FFF2-40B4-BE49-F238E27FC236}">
              <a16:creationId xmlns:a16="http://schemas.microsoft.com/office/drawing/2014/main" id="{6F57D6A8-6A3E-4953-8FDD-1873B844104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29" name="Check Box 5" hidden="1">
          <a:extLst>
            <a:ext uri="{63B3BB69-23CF-44E3-9099-C40C66FF867C}">
              <a14:compatExt xmlns:a14="http://schemas.microsoft.com/office/drawing/2010/main" spid="_x0000_s24581"/>
            </a:ext>
            <a:ext uri="{FF2B5EF4-FFF2-40B4-BE49-F238E27FC236}">
              <a16:creationId xmlns:a16="http://schemas.microsoft.com/office/drawing/2014/main" id="{902524A3-5EAB-465E-8D2F-AA243EB366B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0" name="Check Box 5" hidden="1">
          <a:extLst>
            <a:ext uri="{63B3BB69-23CF-44E3-9099-C40C66FF867C}">
              <a14:compatExt xmlns:a14="http://schemas.microsoft.com/office/drawing/2010/main" spid="_x0000_s24581"/>
            </a:ext>
            <a:ext uri="{FF2B5EF4-FFF2-40B4-BE49-F238E27FC236}">
              <a16:creationId xmlns:a16="http://schemas.microsoft.com/office/drawing/2014/main" id="{AA52905D-048B-4252-9173-DC93CF39191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1" name="Check Box 5" hidden="1">
          <a:extLst>
            <a:ext uri="{63B3BB69-23CF-44E3-9099-C40C66FF867C}">
              <a14:compatExt xmlns:a14="http://schemas.microsoft.com/office/drawing/2010/main" spid="_x0000_s24581"/>
            </a:ext>
            <a:ext uri="{FF2B5EF4-FFF2-40B4-BE49-F238E27FC236}">
              <a16:creationId xmlns:a16="http://schemas.microsoft.com/office/drawing/2014/main" id="{3C0E3CDC-0714-42C5-92A6-30735B6BC69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2" name="Check Box 5" hidden="1">
          <a:extLst>
            <a:ext uri="{63B3BB69-23CF-44E3-9099-C40C66FF867C}">
              <a14:compatExt xmlns:a14="http://schemas.microsoft.com/office/drawing/2010/main" spid="_x0000_s24581"/>
            </a:ext>
            <a:ext uri="{FF2B5EF4-FFF2-40B4-BE49-F238E27FC236}">
              <a16:creationId xmlns:a16="http://schemas.microsoft.com/office/drawing/2014/main" id="{0081F103-FAFC-452E-B99B-D3BAEA561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7"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trlProp" Target="../ctrlProps/ctrlProp140.xml"/><Relationship Id="rId5" Type="http://schemas.openxmlformats.org/officeDocument/2006/relationships/ctrlProp" Target="../ctrlProps/ctrlProp92.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1" Type="http://schemas.openxmlformats.org/officeDocument/2006/relationships/printerSettings" Target="../printerSettings/printerSettings3.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1.xml"/><Relationship Id="rId18" Type="http://schemas.openxmlformats.org/officeDocument/2006/relationships/ctrlProp" Target="../ctrlProps/ctrlProp156.xml"/><Relationship Id="rId26" Type="http://schemas.openxmlformats.org/officeDocument/2006/relationships/ctrlProp" Target="../ctrlProps/ctrlProp164.xml"/><Relationship Id="rId3" Type="http://schemas.openxmlformats.org/officeDocument/2006/relationships/vmlDrawing" Target="../drawings/vmlDrawing3.vml"/><Relationship Id="rId21" Type="http://schemas.openxmlformats.org/officeDocument/2006/relationships/ctrlProp" Target="../ctrlProps/ctrlProp159.xml"/><Relationship Id="rId34" Type="http://schemas.openxmlformats.org/officeDocument/2006/relationships/ctrlProp" Target="../ctrlProps/ctrlProp172.xml"/><Relationship Id="rId7" Type="http://schemas.openxmlformats.org/officeDocument/2006/relationships/ctrlProp" Target="../ctrlProps/ctrlProp145.xml"/><Relationship Id="rId12" Type="http://schemas.openxmlformats.org/officeDocument/2006/relationships/ctrlProp" Target="../ctrlProps/ctrlProp150.xml"/><Relationship Id="rId17" Type="http://schemas.openxmlformats.org/officeDocument/2006/relationships/ctrlProp" Target="../ctrlProps/ctrlProp155.xml"/><Relationship Id="rId25" Type="http://schemas.openxmlformats.org/officeDocument/2006/relationships/ctrlProp" Target="../ctrlProps/ctrlProp163.xml"/><Relationship Id="rId33" Type="http://schemas.openxmlformats.org/officeDocument/2006/relationships/ctrlProp" Target="../ctrlProps/ctrlProp171.xml"/><Relationship Id="rId2" Type="http://schemas.openxmlformats.org/officeDocument/2006/relationships/drawing" Target="../drawings/drawing4.xml"/><Relationship Id="rId16" Type="http://schemas.openxmlformats.org/officeDocument/2006/relationships/ctrlProp" Target="../ctrlProps/ctrlProp154.xml"/><Relationship Id="rId20" Type="http://schemas.openxmlformats.org/officeDocument/2006/relationships/ctrlProp" Target="../ctrlProps/ctrlProp158.xml"/><Relationship Id="rId29" Type="http://schemas.openxmlformats.org/officeDocument/2006/relationships/ctrlProp" Target="../ctrlProps/ctrlProp167.xml"/><Relationship Id="rId1" Type="http://schemas.openxmlformats.org/officeDocument/2006/relationships/printerSettings" Target="../printerSettings/printerSettings4.bin"/><Relationship Id="rId6" Type="http://schemas.openxmlformats.org/officeDocument/2006/relationships/ctrlProp" Target="../ctrlProps/ctrlProp144.xml"/><Relationship Id="rId11" Type="http://schemas.openxmlformats.org/officeDocument/2006/relationships/ctrlProp" Target="../ctrlProps/ctrlProp149.xml"/><Relationship Id="rId24" Type="http://schemas.openxmlformats.org/officeDocument/2006/relationships/ctrlProp" Target="../ctrlProps/ctrlProp162.xml"/><Relationship Id="rId32" Type="http://schemas.openxmlformats.org/officeDocument/2006/relationships/ctrlProp" Target="../ctrlProps/ctrlProp170.xml"/><Relationship Id="rId5" Type="http://schemas.openxmlformats.org/officeDocument/2006/relationships/ctrlProp" Target="../ctrlProps/ctrlProp143.xml"/><Relationship Id="rId15" Type="http://schemas.openxmlformats.org/officeDocument/2006/relationships/ctrlProp" Target="../ctrlProps/ctrlProp153.xml"/><Relationship Id="rId23" Type="http://schemas.openxmlformats.org/officeDocument/2006/relationships/ctrlProp" Target="../ctrlProps/ctrlProp161.xml"/><Relationship Id="rId28" Type="http://schemas.openxmlformats.org/officeDocument/2006/relationships/ctrlProp" Target="../ctrlProps/ctrlProp166.xml"/><Relationship Id="rId10" Type="http://schemas.openxmlformats.org/officeDocument/2006/relationships/ctrlProp" Target="../ctrlProps/ctrlProp148.xml"/><Relationship Id="rId19" Type="http://schemas.openxmlformats.org/officeDocument/2006/relationships/ctrlProp" Target="../ctrlProps/ctrlProp157.xml"/><Relationship Id="rId31" Type="http://schemas.openxmlformats.org/officeDocument/2006/relationships/ctrlProp" Target="../ctrlProps/ctrlProp169.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 Id="rId22" Type="http://schemas.openxmlformats.org/officeDocument/2006/relationships/ctrlProp" Target="../ctrlProps/ctrlProp160.xml"/><Relationship Id="rId27" Type="http://schemas.openxmlformats.org/officeDocument/2006/relationships/ctrlProp" Target="../ctrlProps/ctrlProp165.xml"/><Relationship Id="rId30" Type="http://schemas.openxmlformats.org/officeDocument/2006/relationships/ctrlProp" Target="../ctrlProps/ctrlProp168.xml"/><Relationship Id="rId35" Type="http://schemas.openxmlformats.org/officeDocument/2006/relationships/ctrlProp" Target="../ctrlProps/ctrlProp173.xml"/><Relationship Id="rId8" Type="http://schemas.openxmlformats.org/officeDocument/2006/relationships/ctrlProp" Target="../ctrlProps/ctrlProp1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election activeCell="N4" sqref="N4:R4"/>
    </sheetView>
  </sheetViews>
  <sheetFormatPr defaultColWidth="4.625" defaultRowHeight="21" customHeight="1"/>
  <cols>
    <col min="1" max="1" width="3.125" style="51" customWidth="1"/>
    <col min="2" max="16384" width="4.625" style="51"/>
  </cols>
  <sheetData>
    <row r="1" spans="1:28" ht="35.25" customHeight="1">
      <c r="A1" s="56"/>
      <c r="B1" s="473" t="s">
        <v>1271</v>
      </c>
      <c r="C1" s="471"/>
      <c r="D1" s="472" t="s">
        <v>1786</v>
      </c>
      <c r="E1" s="471"/>
      <c r="F1" s="471"/>
      <c r="G1" s="472"/>
      <c r="H1" s="471"/>
      <c r="I1" s="471"/>
      <c r="J1" s="471"/>
      <c r="K1" s="56"/>
      <c r="L1" s="56"/>
      <c r="M1" s="56"/>
      <c r="N1" s="56"/>
      <c r="O1" s="468"/>
      <c r="P1" s="469"/>
      <c r="Q1" s="468"/>
      <c r="R1" s="474" t="s">
        <v>1811</v>
      </c>
      <c r="S1" s="56"/>
    </row>
    <row r="2" spans="1:28" ht="19.5" customHeight="1">
      <c r="B2" s="464"/>
    </row>
    <row r="3" spans="1:28" s="466" customFormat="1" ht="71.25" customHeight="1">
      <c r="A3" s="465"/>
      <c r="B3" s="511" t="s">
        <v>1783</v>
      </c>
      <c r="C3" s="512"/>
      <c r="D3" s="512"/>
      <c r="E3" s="512"/>
      <c r="F3" s="512"/>
      <c r="G3" s="465"/>
      <c r="H3" s="513" t="s">
        <v>1686</v>
      </c>
      <c r="I3" s="514"/>
      <c r="J3" s="514"/>
      <c r="K3" s="514"/>
      <c r="L3" s="514"/>
      <c r="M3" s="465"/>
      <c r="N3" s="507" t="s">
        <v>1757</v>
      </c>
      <c r="O3" s="508"/>
      <c r="P3" s="508"/>
      <c r="Q3" s="508"/>
      <c r="R3" s="508"/>
      <c r="S3" s="51"/>
      <c r="T3" s="51"/>
      <c r="U3" s="51"/>
      <c r="V3" s="51"/>
      <c r="W3" s="51"/>
      <c r="X3" s="51"/>
      <c r="Y3" s="51"/>
      <c r="Z3" s="51"/>
      <c r="AA3" s="51"/>
      <c r="AB3" s="51"/>
    </row>
    <row r="4" spans="1:28" s="467" customFormat="1" ht="46.5" customHeight="1">
      <c r="B4" s="515" t="s">
        <v>1689</v>
      </c>
      <c r="C4" s="516"/>
      <c r="D4" s="516"/>
      <c r="E4" s="516"/>
      <c r="F4" s="516"/>
      <c r="H4" s="517" t="s">
        <v>1690</v>
      </c>
      <c r="I4" s="518"/>
      <c r="J4" s="518"/>
      <c r="K4" s="518"/>
      <c r="L4" s="518"/>
      <c r="N4" s="509" t="s">
        <v>1758</v>
      </c>
      <c r="O4" s="510"/>
      <c r="P4" s="510"/>
      <c r="Q4" s="510"/>
      <c r="R4" s="510"/>
      <c r="S4" s="113"/>
      <c r="T4" s="113"/>
      <c r="U4" s="113"/>
      <c r="V4" s="113"/>
      <c r="W4" s="113"/>
      <c r="X4" s="113"/>
      <c r="Y4" s="113"/>
      <c r="Z4" s="113"/>
      <c r="AA4" s="113"/>
      <c r="AB4" s="113"/>
    </row>
    <row r="5" spans="1:28" ht="10.5" customHeight="1">
      <c r="B5" s="464"/>
    </row>
    <row r="6" spans="1:28" ht="25.5" customHeight="1">
      <c r="R6" s="470"/>
    </row>
  </sheetData>
  <sheetProtection algorithmName="SHA-512" hashValue="Q5sgtjXzZ7+ZcgwzWvyMCrgrSHJteBwfVavFvu1gOGdl/fRi1a2YNQ3Eq0ed9JZvcBCjM6o0iaenbZwXysgn0w==" saltValue="23CcQgfSzufLOIM0n4BwzA==" spinCount="100000" sheet="1" objects="1" scenarios="1"/>
  <mergeCells count="6">
    <mergeCell ref="N3:R3"/>
    <mergeCell ref="N4:R4"/>
    <mergeCell ref="B3:F3"/>
    <mergeCell ref="H3:L3"/>
    <mergeCell ref="B4:F4"/>
    <mergeCell ref="H4:L4"/>
  </mergeCells>
  <phoneticPr fontId="8"/>
  <hyperlinks>
    <hyperlink ref="B3:F3" location="'オーダーシート '!A1" display="'オーダーシート '!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0560-A1B6-455F-ACDB-F7DEE937AE17}">
  <sheetPr>
    <tabColor theme="4" tint="-0.249977111117893"/>
    <pageSetUpPr autoPageBreaks="0"/>
  </sheetPr>
  <dimension ref="A1:AM118"/>
  <sheetViews>
    <sheetView workbookViewId="0">
      <selection activeCell="O4" sqref="O4:V4"/>
    </sheetView>
  </sheetViews>
  <sheetFormatPr defaultColWidth="2.5" defaultRowHeight="21" customHeight="1"/>
  <cols>
    <col min="1" max="1" width="16" style="174" customWidth="1"/>
    <col min="2" max="2" width="4.125" style="174" customWidth="1"/>
    <col min="3" max="3" width="13.125" style="174" customWidth="1"/>
    <col min="4" max="8" width="6.375" style="174" customWidth="1"/>
    <col min="9" max="9" width="8.25" style="174" customWidth="1"/>
    <col min="10" max="10" width="6.25" style="174" customWidth="1"/>
    <col min="11" max="22" width="6.375" style="174" customWidth="1"/>
    <col min="23" max="23" width="4.125" style="174" customWidth="1"/>
    <col min="24" max="24" width="3.75" style="174" customWidth="1"/>
    <col min="25" max="25" width="12.5" style="392" bestFit="1" customWidth="1"/>
    <col min="26" max="26" width="6.75" style="184" customWidth="1"/>
    <col min="27" max="27" width="21.875" style="392" customWidth="1"/>
    <col min="28" max="28" width="12.875" style="174" customWidth="1"/>
    <col min="29" max="31" width="12.875" style="177" customWidth="1"/>
    <col min="32" max="32" width="2.5" style="177" customWidth="1"/>
    <col min="33" max="33" width="4.5" style="177" customWidth="1"/>
    <col min="34" max="16384" width="2.5" style="177"/>
  </cols>
  <sheetData>
    <row r="1" spans="1:28" ht="40.5" customHeight="1">
      <c r="B1" s="175" t="s">
        <v>1809</v>
      </c>
      <c r="C1" s="176"/>
      <c r="D1" s="176"/>
      <c r="E1" s="176"/>
      <c r="X1" s="176"/>
      <c r="Y1" s="175" t="s">
        <v>1666</v>
      </c>
      <c r="Z1" s="203"/>
      <c r="AA1" s="182" t="s">
        <v>1672</v>
      </c>
      <c r="AB1" s="176"/>
    </row>
    <row r="2" spans="1:28" ht="21" customHeight="1">
      <c r="B2" s="84"/>
      <c r="C2" s="84"/>
      <c r="D2" s="84"/>
      <c r="E2" s="84"/>
      <c r="F2" s="84"/>
      <c r="G2" s="84"/>
      <c r="H2" s="84"/>
      <c r="I2" s="84"/>
      <c r="J2" s="84"/>
      <c r="K2" s="84"/>
      <c r="L2" s="84"/>
      <c r="M2" s="84"/>
      <c r="N2" s="84"/>
      <c r="O2" s="84"/>
      <c r="P2" s="84"/>
      <c r="Q2" s="84"/>
      <c r="R2" s="84"/>
      <c r="S2" s="84"/>
      <c r="T2" s="84"/>
      <c r="U2" s="84"/>
      <c r="V2" s="84"/>
      <c r="W2" s="84"/>
      <c r="Y2" s="391" t="s">
        <v>1596</v>
      </c>
      <c r="Z2" s="387"/>
      <c r="AA2" s="393" t="e">
        <f>CHOOSE(Z2,"クレジット","事前振込み","請求（メール）","請求（郵送）")</f>
        <v>#VALUE!</v>
      </c>
    </row>
    <row r="3" spans="1:28" ht="21" customHeight="1">
      <c r="B3" s="84"/>
      <c r="C3" s="85" t="s">
        <v>229</v>
      </c>
      <c r="D3" s="616" t="s">
        <v>1319</v>
      </c>
      <c r="E3" s="616"/>
      <c r="F3" s="616"/>
      <c r="G3" s="616"/>
      <c r="H3" s="616"/>
      <c r="I3" s="616"/>
      <c r="J3" s="616"/>
      <c r="K3" s="616"/>
      <c r="L3" s="84"/>
      <c r="M3" s="85" t="s">
        <v>11</v>
      </c>
      <c r="N3" s="84"/>
      <c r="O3" s="84"/>
      <c r="P3" s="84"/>
      <c r="Q3" s="84"/>
      <c r="R3" s="84"/>
      <c r="S3" s="84"/>
      <c r="T3" s="84"/>
      <c r="U3" s="84"/>
      <c r="V3" s="84"/>
      <c r="W3" s="84"/>
      <c r="Y3" s="390" t="s">
        <v>1594</v>
      </c>
      <c r="Z3" s="387"/>
      <c r="AA3" s="393" t="e">
        <f>CHOOSE(Z3,"お祝い","ご移転お祝い","ご就任お祝い","ご開店お祝い","上場お祝い","お誕生日","その他")</f>
        <v>#VALUE!</v>
      </c>
    </row>
    <row r="4" spans="1:28" ht="21" customHeight="1">
      <c r="B4" s="84"/>
      <c r="C4" s="88" t="s">
        <v>5</v>
      </c>
      <c r="D4" s="555"/>
      <c r="E4" s="556"/>
      <c r="F4" s="556"/>
      <c r="G4" s="556"/>
      <c r="H4" s="556"/>
      <c r="I4" s="556"/>
      <c r="J4" s="556"/>
      <c r="K4" s="557"/>
      <c r="L4" s="84"/>
      <c r="M4" s="589" t="s">
        <v>5</v>
      </c>
      <c r="N4" s="590"/>
      <c r="O4" s="555"/>
      <c r="P4" s="556"/>
      <c r="Q4" s="556"/>
      <c r="R4" s="556"/>
      <c r="S4" s="556"/>
      <c r="T4" s="556"/>
      <c r="U4" s="556"/>
      <c r="V4" s="557"/>
      <c r="W4" s="84"/>
      <c r="Y4" s="390" t="s">
        <v>431</v>
      </c>
      <c r="Z4" s="387">
        <v>1</v>
      </c>
      <c r="AA4" s="393" t="str">
        <f>CHOOSE(Z4,"箱代を予算に含めない","箱代を予算に含める")</f>
        <v>箱代を予算に含めない</v>
      </c>
    </row>
    <row r="5" spans="1:28" ht="21" customHeight="1">
      <c r="B5" s="84"/>
      <c r="C5" s="89" t="s">
        <v>1282</v>
      </c>
      <c r="D5" s="558"/>
      <c r="E5" s="559"/>
      <c r="F5" s="559"/>
      <c r="G5" s="559"/>
      <c r="H5" s="559"/>
      <c r="I5" s="559"/>
      <c r="J5" s="559"/>
      <c r="K5" s="560"/>
      <c r="L5" s="84"/>
      <c r="M5" s="617" t="s">
        <v>1282</v>
      </c>
      <c r="N5" s="618"/>
      <c r="O5" s="558"/>
      <c r="P5" s="559"/>
      <c r="Q5" s="559"/>
      <c r="R5" s="559"/>
      <c r="S5" s="559"/>
      <c r="T5" s="559"/>
      <c r="U5" s="559"/>
      <c r="V5" s="560"/>
      <c r="W5" s="84"/>
      <c r="Y5" s="390" t="s">
        <v>1286</v>
      </c>
      <c r="Z5" s="387">
        <v>1</v>
      </c>
      <c r="AA5" s="393" t="str">
        <f>CHOOSE(Z5,"送料を予算に含めない","送料を予算に含める")</f>
        <v>送料を予算に含めない</v>
      </c>
    </row>
    <row r="6" spans="1:28" s="179" customFormat="1" ht="21" customHeight="1">
      <c r="A6" s="178"/>
      <c r="B6" s="84"/>
      <c r="C6" s="89" t="s">
        <v>6</v>
      </c>
      <c r="D6" s="561"/>
      <c r="E6" s="562"/>
      <c r="F6" s="562"/>
      <c r="G6" s="562"/>
      <c r="H6" s="562"/>
      <c r="I6" s="562"/>
      <c r="J6" s="562"/>
      <c r="K6" s="563"/>
      <c r="L6" s="84"/>
      <c r="M6" s="617" t="s">
        <v>6</v>
      </c>
      <c r="N6" s="618"/>
      <c r="O6" s="561"/>
      <c r="P6" s="562"/>
      <c r="Q6" s="562"/>
      <c r="R6" s="562"/>
      <c r="S6" s="562"/>
      <c r="T6" s="562"/>
      <c r="U6" s="562"/>
      <c r="V6" s="563"/>
      <c r="W6" s="84"/>
      <c r="X6" s="178"/>
      <c r="Y6" s="391" t="s">
        <v>1548</v>
      </c>
      <c r="Z6" s="387">
        <v>1</v>
      </c>
      <c r="AA6" s="393" t="str">
        <f>CHOOSE(Z6,"札代を予算に含めない","札代を予算に含める")</f>
        <v>札代を予算に含めない</v>
      </c>
      <c r="AB6" s="178"/>
    </row>
    <row r="7" spans="1:28" ht="21" customHeight="1">
      <c r="B7" s="84"/>
      <c r="C7" s="89" t="s">
        <v>30</v>
      </c>
      <c r="D7" s="564"/>
      <c r="E7" s="565"/>
      <c r="F7" s="565"/>
      <c r="G7" s="565"/>
      <c r="H7" s="565"/>
      <c r="I7" s="565"/>
      <c r="J7" s="565"/>
      <c r="K7" s="566"/>
      <c r="L7" s="84"/>
      <c r="M7" s="617" t="s">
        <v>30</v>
      </c>
      <c r="N7" s="618"/>
      <c r="O7" s="564"/>
      <c r="P7" s="565"/>
      <c r="Q7" s="565"/>
      <c r="R7" s="565"/>
      <c r="S7" s="565"/>
      <c r="T7" s="565"/>
      <c r="U7" s="565"/>
      <c r="V7" s="566"/>
      <c r="W7" s="84"/>
      <c r="Y7" s="390" t="s">
        <v>1580</v>
      </c>
      <c r="Z7" s="387"/>
      <c r="AA7" s="393" t="e">
        <f>CHOOSE(Z7,"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8" spans="1:28" ht="21" customHeight="1">
      <c r="B8" s="84"/>
      <c r="C8" s="89" t="s">
        <v>7</v>
      </c>
      <c r="D8" s="558"/>
      <c r="E8" s="559"/>
      <c r="F8" s="559"/>
      <c r="G8" s="559"/>
      <c r="H8" s="559"/>
      <c r="I8" s="559"/>
      <c r="J8" s="559"/>
      <c r="K8" s="560"/>
      <c r="L8" s="84"/>
      <c r="M8" s="617" t="s">
        <v>7</v>
      </c>
      <c r="N8" s="618"/>
      <c r="O8" s="558"/>
      <c r="P8" s="559"/>
      <c r="Q8" s="559"/>
      <c r="R8" s="559"/>
      <c r="S8" s="559"/>
      <c r="T8" s="559"/>
      <c r="U8" s="559"/>
      <c r="V8" s="560"/>
      <c r="W8" s="84"/>
      <c r="Y8" s="390" t="s">
        <v>37</v>
      </c>
      <c r="Z8" s="387"/>
      <c r="AA8" s="393" t="e">
        <f>CHOOSE(Z8,"おまかせ","大きめ","小さめ")</f>
        <v>#VALUE!</v>
      </c>
    </row>
    <row r="9" spans="1:28" ht="21" customHeight="1">
      <c r="B9" s="87"/>
      <c r="C9" s="90" t="s">
        <v>31</v>
      </c>
      <c r="D9" s="567"/>
      <c r="E9" s="568"/>
      <c r="F9" s="568"/>
      <c r="G9" s="568"/>
      <c r="H9" s="568"/>
      <c r="I9" s="568"/>
      <c r="J9" s="568"/>
      <c r="K9" s="569"/>
      <c r="L9" s="87"/>
      <c r="M9" s="617" t="s">
        <v>31</v>
      </c>
      <c r="N9" s="618"/>
      <c r="O9" s="567"/>
      <c r="P9" s="568"/>
      <c r="Q9" s="568"/>
      <c r="R9" s="568"/>
      <c r="S9" s="568"/>
      <c r="T9" s="568"/>
      <c r="U9" s="568"/>
      <c r="V9" s="569"/>
      <c r="W9" s="84"/>
      <c r="Y9" s="390" t="s">
        <v>1</v>
      </c>
      <c r="Z9" s="388"/>
      <c r="AA9" s="393" t="e">
        <f>CHOOSE(Z9,"おまかせ","華やか","シンプル","優しく","シック","カッコよく","スタイリッシュ")</f>
        <v>#VALUE!</v>
      </c>
    </row>
    <row r="10" spans="1:28" ht="21" customHeight="1">
      <c r="B10" s="84"/>
      <c r="C10" s="84"/>
      <c r="D10" s="84"/>
      <c r="E10" s="84"/>
      <c r="F10" s="84"/>
      <c r="G10" s="84"/>
      <c r="H10" s="84"/>
      <c r="I10" s="84"/>
      <c r="J10" s="84"/>
      <c r="K10" s="84"/>
      <c r="L10" s="84"/>
      <c r="M10" s="617" t="s">
        <v>0</v>
      </c>
      <c r="N10" s="618"/>
      <c r="O10" s="495"/>
      <c r="P10" s="496"/>
      <c r="Q10" s="496"/>
      <c r="R10" s="496"/>
      <c r="S10" s="496"/>
      <c r="T10" s="496"/>
      <c r="U10" s="496"/>
      <c r="V10" s="497"/>
      <c r="W10" s="84"/>
      <c r="Y10" s="390" t="s">
        <v>16</v>
      </c>
      <c r="Z10" s="387"/>
      <c r="AA10" s="393" t="e">
        <f>CHOOSE(Z10,"おまかせ","白グリーン","パープル","レッド","ピンク","イエロー","オレンジ","ブルー")</f>
        <v>#VALUE!</v>
      </c>
    </row>
    <row r="11" spans="1:28" ht="21" customHeight="1">
      <c r="B11" s="84"/>
      <c r="C11" s="85" t="s">
        <v>256</v>
      </c>
      <c r="D11" s="84"/>
      <c r="E11" s="84"/>
      <c r="F11" s="84"/>
      <c r="G11" s="84"/>
      <c r="H11" s="84"/>
      <c r="I11" s="84"/>
      <c r="J11" s="84"/>
      <c r="K11" s="84"/>
      <c r="L11" s="84"/>
      <c r="M11" s="617"/>
      <c r="N11" s="618"/>
      <c r="O11" s="493"/>
      <c r="P11" s="498"/>
      <c r="Q11" s="498"/>
      <c r="R11" s="498"/>
      <c r="S11" s="498"/>
      <c r="T11" s="498"/>
      <c r="U11" s="498"/>
      <c r="V11" s="494"/>
      <c r="W11" s="84"/>
      <c r="Y11" s="390" t="s">
        <v>1571</v>
      </c>
      <c r="Z11" s="387">
        <v>1</v>
      </c>
      <c r="AA11" s="393" t="str">
        <f>CHOOSE(Z11,"札不要／0円","四角【白】／無料","四角【茶】／無料","円【白】／1,650円","円【茶】／1,650円","円【ブルー】／1,650円","木製／1,650円")</f>
        <v>札不要／0円</v>
      </c>
      <c r="AB11" s="187"/>
    </row>
    <row r="12" spans="1:28" ht="21" customHeight="1">
      <c r="B12" s="84"/>
      <c r="C12" s="88" t="s">
        <v>1283</v>
      </c>
      <c r="D12" s="555"/>
      <c r="E12" s="556"/>
      <c r="F12" s="556"/>
      <c r="G12" s="556"/>
      <c r="H12" s="556"/>
      <c r="I12" s="556"/>
      <c r="J12" s="556"/>
      <c r="K12" s="557"/>
      <c r="L12" s="84"/>
      <c r="M12" s="609"/>
      <c r="N12" s="610"/>
      <c r="O12" s="482"/>
      <c r="P12" s="483" t="s">
        <v>1796</v>
      </c>
      <c r="Q12" s="661"/>
      <c r="R12" s="661"/>
      <c r="S12" s="661"/>
      <c r="T12" s="661"/>
      <c r="U12" s="661"/>
      <c r="V12" s="484" t="s">
        <v>1797</v>
      </c>
      <c r="W12" s="84"/>
      <c r="Y12" s="390" t="s">
        <v>17</v>
      </c>
      <c r="Z12" s="387"/>
      <c r="AA12" s="393" t="e">
        <f>CHOOSE(Z12,"不要","代筆依頼","お客様用意")</f>
        <v>#VALUE!</v>
      </c>
      <c r="AB12" s="187"/>
    </row>
    <row r="13" spans="1:28" ht="21" customHeight="1">
      <c r="B13" s="84"/>
      <c r="C13" s="89" t="s">
        <v>6</v>
      </c>
      <c r="D13" s="561"/>
      <c r="E13" s="562"/>
      <c r="F13" s="562"/>
      <c r="G13" s="562"/>
      <c r="H13" s="562"/>
      <c r="I13" s="562"/>
      <c r="J13" s="562"/>
      <c r="K13" s="563"/>
      <c r="L13" s="84"/>
      <c r="M13" s="84"/>
      <c r="N13" s="84"/>
      <c r="O13" s="84"/>
      <c r="P13" s="84"/>
      <c r="Q13" s="84"/>
      <c r="R13" s="84"/>
      <c r="S13" s="84"/>
      <c r="T13" s="84"/>
      <c r="U13" s="84"/>
      <c r="V13" s="84"/>
      <c r="W13" s="84"/>
      <c r="AB13" s="187"/>
    </row>
    <row r="14" spans="1:28" s="179" customFormat="1" ht="21" customHeight="1">
      <c r="A14" s="178"/>
      <c r="B14" s="84"/>
      <c r="C14" s="89" t="s">
        <v>4</v>
      </c>
      <c r="D14" s="564"/>
      <c r="E14" s="565"/>
      <c r="F14" s="565"/>
      <c r="G14" s="565"/>
      <c r="H14" s="565"/>
      <c r="I14" s="565"/>
      <c r="J14" s="565"/>
      <c r="K14" s="566"/>
      <c r="L14" s="84"/>
      <c r="M14" s="85" t="s">
        <v>1528</v>
      </c>
      <c r="N14" s="84"/>
      <c r="O14" s="84"/>
      <c r="P14" s="84"/>
      <c r="Q14" s="84"/>
      <c r="R14" s="84"/>
      <c r="S14" s="84"/>
      <c r="T14" s="84"/>
      <c r="U14" s="84"/>
      <c r="V14" s="84"/>
      <c r="W14" s="84"/>
      <c r="X14" s="174"/>
      <c r="AB14" s="187"/>
    </row>
    <row r="15" spans="1:28" ht="21" customHeight="1">
      <c r="B15" s="84"/>
      <c r="C15" s="90" t="s">
        <v>268</v>
      </c>
      <c r="D15" s="606"/>
      <c r="E15" s="607"/>
      <c r="F15" s="607"/>
      <c r="G15" s="607"/>
      <c r="H15" s="607"/>
      <c r="I15" s="607"/>
      <c r="J15" s="607"/>
      <c r="K15" s="608"/>
      <c r="L15" s="84"/>
      <c r="M15" s="589" t="s">
        <v>237</v>
      </c>
      <c r="N15" s="590"/>
      <c r="O15" s="574" t="s">
        <v>1591</v>
      </c>
      <c r="P15" s="575"/>
      <c r="Q15" s="575"/>
      <c r="R15" s="575"/>
      <c r="S15" s="575"/>
      <c r="T15" s="576"/>
      <c r="U15" s="84"/>
      <c r="V15" s="84"/>
      <c r="W15" s="84"/>
      <c r="AB15" s="187"/>
    </row>
    <row r="16" spans="1:28" ht="21" customHeight="1">
      <c r="B16" s="84"/>
      <c r="C16" s="84"/>
      <c r="D16" s="84"/>
      <c r="E16" s="84"/>
      <c r="F16" s="84"/>
      <c r="G16" s="84"/>
      <c r="H16" s="84"/>
      <c r="I16" s="84"/>
      <c r="J16" s="84"/>
      <c r="K16" s="84"/>
      <c r="L16" s="84"/>
      <c r="M16" s="609" t="s">
        <v>1550</v>
      </c>
      <c r="N16" s="610"/>
      <c r="O16" s="577" t="s">
        <v>175</v>
      </c>
      <c r="P16" s="578"/>
      <c r="Q16" s="578"/>
      <c r="R16" s="578"/>
      <c r="S16" s="578"/>
      <c r="T16" s="579"/>
      <c r="U16" s="84"/>
      <c r="V16" s="84"/>
      <c r="W16" s="84"/>
      <c r="AB16" s="187"/>
    </row>
    <row r="17" spans="2:31" s="174" customFormat="1" ht="21" customHeight="1">
      <c r="B17" s="84"/>
      <c r="C17" s="85" t="s">
        <v>1799</v>
      </c>
      <c r="D17" s="95" t="s">
        <v>1800</v>
      </c>
      <c r="E17" s="84"/>
      <c r="F17" s="84"/>
      <c r="G17" s="84"/>
      <c r="H17" s="84"/>
      <c r="I17" s="84"/>
      <c r="J17" s="84"/>
      <c r="K17" s="84"/>
      <c r="L17" s="84"/>
      <c r="M17" s="84"/>
      <c r="N17" s="84"/>
      <c r="O17" s="84"/>
      <c r="P17" s="84"/>
      <c r="Q17" s="84"/>
      <c r="R17" s="84"/>
      <c r="S17" s="84"/>
      <c r="T17" s="84"/>
      <c r="U17" s="84"/>
      <c r="V17" s="84"/>
      <c r="W17" s="84"/>
      <c r="AB17" s="392" t="s">
        <v>1667</v>
      </c>
      <c r="AC17" s="202"/>
      <c r="AD17" s="404" t="e">
        <f>CHOOSE(AC17,"担当様宛","担当様以外")</f>
        <v>#VALUE!</v>
      </c>
    </row>
    <row r="18" spans="2:31" s="174" customFormat="1" ht="21" customHeight="1">
      <c r="B18" s="84"/>
      <c r="C18" s="88" t="s">
        <v>250</v>
      </c>
      <c r="D18" s="580"/>
      <c r="E18" s="581"/>
      <c r="F18" s="581"/>
      <c r="G18" s="581"/>
      <c r="H18" s="581"/>
      <c r="I18" s="581"/>
      <c r="J18" s="581"/>
      <c r="K18" s="582"/>
      <c r="L18" s="84"/>
      <c r="M18" s="91" t="s">
        <v>1798</v>
      </c>
      <c r="N18" s="84"/>
      <c r="O18" s="84"/>
      <c r="P18" s="84"/>
      <c r="Q18" s="84"/>
      <c r="R18" s="84"/>
      <c r="S18" s="84"/>
      <c r="T18" s="84"/>
      <c r="U18" s="84"/>
      <c r="V18" s="84"/>
      <c r="W18" s="84"/>
      <c r="AB18" s="392"/>
      <c r="AC18" s="392"/>
      <c r="AD18" s="392"/>
    </row>
    <row r="19" spans="2:31" s="174" customFormat="1" ht="21" customHeight="1">
      <c r="B19" s="84"/>
      <c r="C19" s="89" t="s">
        <v>4</v>
      </c>
      <c r="D19" s="583"/>
      <c r="E19" s="584"/>
      <c r="F19" s="584"/>
      <c r="G19" s="584"/>
      <c r="H19" s="584"/>
      <c r="I19" s="584"/>
      <c r="J19" s="584"/>
      <c r="K19" s="585"/>
      <c r="L19" s="84"/>
      <c r="M19" s="166" t="s">
        <v>1569</v>
      </c>
      <c r="N19" s="611">
        <f ca="1">TODAY()</f>
        <v>45905</v>
      </c>
      <c r="O19" s="611"/>
      <c r="P19" s="162" t="s">
        <v>1567</v>
      </c>
      <c r="Q19" s="163"/>
      <c r="R19" s="613">
        <f ca="1">N19+4</f>
        <v>45909</v>
      </c>
      <c r="S19" s="613"/>
      <c r="T19" s="162" t="s">
        <v>1570</v>
      </c>
      <c r="U19" s="162"/>
      <c r="V19" s="163"/>
      <c r="W19" s="84"/>
      <c r="AB19" s="392" t="s">
        <v>1564</v>
      </c>
      <c r="AC19" s="202"/>
      <c r="AD19" s="404" t="e">
        <f>CHOOSE(AC19,"送り主名のみ","お届け先も入れる","その他")</f>
        <v>#VALUE!</v>
      </c>
    </row>
    <row r="20" spans="2:31" s="174" customFormat="1" ht="21" customHeight="1">
      <c r="B20" s="84"/>
      <c r="C20" s="90" t="s">
        <v>251</v>
      </c>
      <c r="D20" s="586"/>
      <c r="E20" s="587"/>
      <c r="F20" s="587"/>
      <c r="G20" s="587"/>
      <c r="H20" s="587"/>
      <c r="I20" s="587"/>
      <c r="J20" s="587"/>
      <c r="K20" s="588"/>
      <c r="L20" s="84"/>
      <c r="M20" s="167" t="s">
        <v>1569</v>
      </c>
      <c r="N20" s="612">
        <f ca="1">TODAY()</f>
        <v>45905</v>
      </c>
      <c r="O20" s="612"/>
      <c r="P20" s="164" t="s">
        <v>1568</v>
      </c>
      <c r="Q20" s="165"/>
      <c r="R20" s="614">
        <f ca="1">N20+5</f>
        <v>45910</v>
      </c>
      <c r="S20" s="614"/>
      <c r="T20" s="164" t="s">
        <v>1570</v>
      </c>
      <c r="U20" s="164"/>
      <c r="V20" s="165"/>
      <c r="W20" s="84"/>
      <c r="AB20" s="392" t="s">
        <v>248</v>
      </c>
      <c r="AC20" s="202"/>
      <c r="AD20" s="404" t="e">
        <f>CHOOSE(AC20,"御祝","Congratulations!","祝 御移転","祝 御就任","祝 御開店","その他")</f>
        <v>#VALUE!</v>
      </c>
    </row>
    <row r="21" spans="2:31" s="174" customFormat="1" ht="21" customHeight="1">
      <c r="B21" s="84"/>
      <c r="C21" s="84"/>
      <c r="D21" s="84"/>
      <c r="E21" s="84"/>
      <c r="F21" s="84"/>
      <c r="G21" s="84"/>
      <c r="H21" s="84"/>
      <c r="I21" s="84"/>
      <c r="J21" s="84"/>
      <c r="K21" s="84"/>
      <c r="L21" s="84"/>
      <c r="M21" s="84"/>
      <c r="N21" s="84"/>
      <c r="O21" s="84"/>
      <c r="P21" s="84"/>
      <c r="Q21" s="84"/>
      <c r="R21" s="84"/>
      <c r="S21" s="84"/>
      <c r="T21" s="84"/>
      <c r="U21" s="84"/>
      <c r="V21" s="84"/>
      <c r="W21" s="84"/>
      <c r="AB21" s="392" t="s">
        <v>1595</v>
      </c>
      <c r="AC21" s="202"/>
      <c r="AD21" s="404" t="e">
        <f>CHOOSE(AC21,"ロゴ不要","ロゴを入れる")</f>
        <v>#VALUE!</v>
      </c>
    </row>
    <row r="22" spans="2:31" s="174" customFormat="1" ht="21" customHeight="1">
      <c r="B22" s="84"/>
      <c r="C22" s="85" t="s">
        <v>1543</v>
      </c>
      <c r="D22" s="84"/>
      <c r="E22" s="84"/>
      <c r="F22" s="84"/>
      <c r="G22" s="84"/>
      <c r="H22" s="84"/>
      <c r="I22" s="84"/>
      <c r="J22" s="84"/>
      <c r="K22" s="84"/>
      <c r="L22" s="84"/>
      <c r="M22" s="84"/>
      <c r="N22" s="84"/>
      <c r="O22" s="84"/>
      <c r="P22" s="84"/>
      <c r="Q22" s="84"/>
      <c r="R22" s="84"/>
      <c r="S22" s="84"/>
      <c r="T22" s="84"/>
      <c r="U22" s="84"/>
      <c r="V22" s="84"/>
      <c r="W22" s="84"/>
      <c r="AB22" s="392"/>
      <c r="AC22" s="202"/>
      <c r="AD22" s="404"/>
    </row>
    <row r="23" spans="2:31" s="174" customFormat="1" ht="21" customHeight="1">
      <c r="B23" s="84"/>
      <c r="C23" s="668" t="s">
        <v>1596</v>
      </c>
      <c r="D23" s="662"/>
      <c r="E23" s="663"/>
      <c r="F23" s="663"/>
      <c r="G23" s="663"/>
      <c r="H23" s="663"/>
      <c r="I23" s="663"/>
      <c r="J23" s="663"/>
      <c r="K23" s="664"/>
      <c r="L23" s="84"/>
      <c r="M23" s="84"/>
      <c r="N23" s="84"/>
      <c r="O23" s="84"/>
      <c r="P23" s="84"/>
      <c r="Q23" s="84"/>
      <c r="R23" s="84"/>
      <c r="S23" s="84"/>
      <c r="T23" s="84"/>
      <c r="U23" s="84"/>
      <c r="V23" s="84"/>
      <c r="W23" s="84"/>
      <c r="AB23" s="392"/>
      <c r="AC23" s="202"/>
      <c r="AD23" s="404"/>
    </row>
    <row r="24" spans="2:31" s="174" customFormat="1" ht="21" customHeight="1">
      <c r="B24" s="84"/>
      <c r="C24" s="668"/>
      <c r="D24" s="665"/>
      <c r="E24" s="666"/>
      <c r="F24" s="666"/>
      <c r="G24" s="666"/>
      <c r="H24" s="666"/>
      <c r="I24" s="666"/>
      <c r="J24" s="666"/>
      <c r="K24" s="667"/>
      <c r="L24" s="84"/>
      <c r="M24" s="84"/>
      <c r="N24" s="84"/>
      <c r="O24" s="84"/>
      <c r="P24" s="84"/>
      <c r="Q24" s="84"/>
      <c r="R24" s="84"/>
      <c r="S24" s="84"/>
      <c r="T24" s="84"/>
      <c r="U24" s="84"/>
      <c r="V24" s="84"/>
      <c r="W24" s="84"/>
      <c r="AB24" s="392"/>
      <c r="AC24" s="202"/>
      <c r="AD24" s="404"/>
    </row>
    <row r="25" spans="2:31" s="174" customFormat="1" ht="21" customHeight="1">
      <c r="B25" s="84"/>
      <c r="C25" s="84"/>
      <c r="D25" s="84"/>
      <c r="E25" s="84"/>
      <c r="F25" s="84"/>
      <c r="G25" s="84"/>
      <c r="H25" s="84"/>
      <c r="I25" s="84"/>
      <c r="J25" s="84"/>
      <c r="K25" s="84"/>
      <c r="L25" s="84"/>
      <c r="M25" s="84"/>
      <c r="N25" s="84"/>
      <c r="O25" s="84"/>
      <c r="P25" s="84"/>
      <c r="Q25" s="84"/>
      <c r="R25" s="84"/>
      <c r="S25" s="84"/>
      <c r="T25" s="84"/>
      <c r="U25" s="84"/>
      <c r="V25" s="84"/>
      <c r="W25" s="84"/>
      <c r="AB25" s="392"/>
      <c r="AC25" s="202"/>
      <c r="AD25" s="404"/>
    </row>
    <row r="26" spans="2:31" s="174" customFormat="1" ht="21" customHeight="1">
      <c r="B26" s="84"/>
      <c r="C26" s="97" t="s">
        <v>1545</v>
      </c>
      <c r="D26" s="84"/>
      <c r="E26" s="84"/>
      <c r="F26" s="84"/>
      <c r="G26" s="84"/>
      <c r="H26" s="84"/>
      <c r="I26" s="84"/>
      <c r="J26" s="84"/>
      <c r="K26" s="84"/>
      <c r="L26" s="84"/>
      <c r="M26" s="84"/>
      <c r="N26" s="84"/>
      <c r="O26" s="84"/>
      <c r="P26" s="84"/>
      <c r="Q26" s="84"/>
      <c r="R26" s="84"/>
      <c r="S26" s="84"/>
      <c r="T26" s="84"/>
      <c r="U26" s="84"/>
      <c r="V26" s="84"/>
      <c r="W26" s="84"/>
      <c r="AB26" s="392"/>
      <c r="AC26" s="202"/>
      <c r="AD26" s="404"/>
    </row>
    <row r="27" spans="2:31" s="174" customFormat="1" ht="21" customHeight="1">
      <c r="B27" s="84"/>
      <c r="C27" s="181" t="s">
        <v>1566</v>
      </c>
      <c r="D27" s="488"/>
      <c r="E27" s="489"/>
      <c r="F27" s="489"/>
      <c r="G27" s="489"/>
      <c r="H27" s="489"/>
      <c r="I27" s="489"/>
      <c r="J27" s="489"/>
      <c r="K27" s="490"/>
      <c r="L27" s="84"/>
      <c r="M27" s="84"/>
      <c r="N27" s="84"/>
      <c r="O27" s="84"/>
      <c r="P27" s="84"/>
      <c r="Q27" s="84"/>
      <c r="R27" s="84"/>
      <c r="S27" s="84"/>
      <c r="T27" s="84"/>
      <c r="U27" s="84"/>
      <c r="V27" s="84"/>
      <c r="W27" s="84"/>
      <c r="AB27" s="392"/>
      <c r="AC27" s="202"/>
      <c r="AD27" s="404"/>
    </row>
    <row r="28" spans="2:31" s="174" customFormat="1" ht="21" customHeight="1">
      <c r="B28" s="84"/>
      <c r="C28" s="90" t="s">
        <v>1546</v>
      </c>
      <c r="D28" s="669"/>
      <c r="E28" s="670"/>
      <c r="F28" s="670"/>
      <c r="G28" s="670"/>
      <c r="H28" s="670"/>
      <c r="I28" s="670"/>
      <c r="J28" s="670"/>
      <c r="K28" s="671"/>
      <c r="L28" s="84"/>
      <c r="M28" s="84"/>
      <c r="N28" s="84"/>
      <c r="O28" s="84"/>
      <c r="P28" s="84"/>
      <c r="Q28" s="84"/>
      <c r="R28" s="84"/>
      <c r="S28" s="84"/>
      <c r="T28" s="84"/>
      <c r="U28" s="84"/>
      <c r="V28" s="84"/>
      <c r="W28" s="84"/>
      <c r="AB28" s="392"/>
      <c r="AC28" s="202"/>
      <c r="AD28" s="404"/>
    </row>
    <row r="29" spans="2:31" s="174" customFormat="1" ht="21" customHeight="1">
      <c r="B29" s="84"/>
      <c r="C29" s="84"/>
      <c r="D29" s="84"/>
      <c r="E29" s="84"/>
      <c r="F29" s="84"/>
      <c r="G29" s="84"/>
      <c r="H29" s="84"/>
      <c r="I29" s="84"/>
      <c r="J29" s="84"/>
      <c r="K29" s="84"/>
      <c r="L29" s="84"/>
      <c r="M29" s="84"/>
      <c r="N29" s="84"/>
      <c r="O29" s="84"/>
      <c r="P29" s="84"/>
      <c r="Q29" s="84"/>
      <c r="R29" s="84"/>
      <c r="S29" s="84"/>
      <c r="T29" s="84"/>
      <c r="U29" s="84"/>
      <c r="V29" s="84"/>
      <c r="W29" s="84"/>
      <c r="AB29" s="392"/>
      <c r="AC29" s="202"/>
      <c r="AD29" s="404"/>
    </row>
    <row r="30" spans="2:31" s="174" customFormat="1" ht="21" customHeight="1">
      <c r="B30" s="571" t="s">
        <v>1551</v>
      </c>
      <c r="C30" s="571"/>
      <c r="D30" s="571"/>
      <c r="E30" s="571"/>
      <c r="F30" s="571"/>
      <c r="G30" s="571"/>
      <c r="H30" s="571"/>
      <c r="I30" s="571"/>
      <c r="J30" s="571"/>
      <c r="K30" s="571"/>
      <c r="L30" s="571"/>
      <c r="M30" s="571"/>
      <c r="N30" s="571"/>
      <c r="O30" s="571"/>
      <c r="P30" s="571"/>
      <c r="Q30" s="571"/>
      <c r="R30" s="571"/>
      <c r="S30" s="180"/>
      <c r="T30" s="180"/>
      <c r="U30" s="180"/>
      <c r="V30" s="180"/>
      <c r="W30" s="180"/>
      <c r="AB30" s="392"/>
      <c r="AC30" s="202"/>
      <c r="AD30" s="404"/>
    </row>
    <row r="31" spans="2:31" s="174" customFormat="1" ht="21" customHeight="1">
      <c r="B31" s="571"/>
      <c r="C31" s="571"/>
      <c r="D31" s="571"/>
      <c r="E31" s="571"/>
      <c r="F31" s="571"/>
      <c r="G31" s="571"/>
      <c r="H31" s="571"/>
      <c r="I31" s="571"/>
      <c r="J31" s="571"/>
      <c r="K31" s="571"/>
      <c r="L31" s="571"/>
      <c r="M31" s="571"/>
      <c r="N31" s="571"/>
      <c r="O31" s="571"/>
      <c r="P31" s="571"/>
      <c r="Q31" s="571"/>
      <c r="R31" s="571"/>
      <c r="S31" s="180"/>
      <c r="T31" s="180"/>
      <c r="U31" s="180"/>
      <c r="V31" s="180"/>
      <c r="W31" s="180"/>
      <c r="AB31" s="392"/>
      <c r="AC31" s="202"/>
      <c r="AD31" s="404"/>
    </row>
    <row r="32" spans="2:31" s="174" customFormat="1" ht="21" customHeight="1">
      <c r="B32" s="84"/>
      <c r="C32" s="84"/>
      <c r="D32" s="158"/>
      <c r="E32" s="158"/>
      <c r="F32" s="158"/>
      <c r="G32" s="158"/>
      <c r="H32" s="158"/>
      <c r="I32" s="158"/>
      <c r="J32" s="158"/>
      <c r="K32" s="158"/>
      <c r="L32" s="158"/>
      <c r="M32" s="158"/>
      <c r="N32" s="158"/>
      <c r="O32" s="158"/>
      <c r="P32" s="158"/>
      <c r="Q32" s="84"/>
      <c r="R32" s="84"/>
      <c r="S32" s="84"/>
      <c r="T32" s="84"/>
      <c r="U32" s="84"/>
      <c r="V32" s="84"/>
      <c r="W32" s="84"/>
      <c r="AA32" s="392"/>
      <c r="AB32" s="186" t="s">
        <v>1532</v>
      </c>
      <c r="AC32" s="204"/>
      <c r="AD32" s="188"/>
      <c r="AE32" s="187"/>
    </row>
    <row r="33" spans="2:32" s="174" customFormat="1" ht="21" customHeight="1">
      <c r="B33" s="84"/>
      <c r="C33" s="93" t="s">
        <v>1577</v>
      </c>
      <c r="D33" s="158"/>
      <c r="E33" s="158"/>
      <c r="F33" s="158"/>
      <c r="G33" s="158"/>
      <c r="H33" s="158"/>
      <c r="I33" s="158"/>
      <c r="J33" s="94" t="s">
        <v>1555</v>
      </c>
      <c r="K33" s="158"/>
      <c r="L33" s="158"/>
      <c r="M33" s="158"/>
      <c r="N33" s="158"/>
      <c r="O33" s="158"/>
      <c r="P33" s="158"/>
      <c r="Q33" s="94" t="s">
        <v>1554</v>
      </c>
      <c r="R33" s="158"/>
      <c r="S33" s="158"/>
      <c r="T33" s="158"/>
      <c r="U33" s="158"/>
      <c r="V33" s="158"/>
      <c r="W33" s="84"/>
      <c r="AA33" s="392"/>
      <c r="AB33" s="189"/>
      <c r="AC33" s="190" t="s">
        <v>257</v>
      </c>
      <c r="AD33" s="191" t="s">
        <v>258</v>
      </c>
      <c r="AE33" s="191" t="s">
        <v>1531</v>
      </c>
    </row>
    <row r="34" spans="2:32" s="174" customFormat="1" ht="21" customHeight="1">
      <c r="B34" s="84"/>
      <c r="C34" s="159" t="s">
        <v>1547</v>
      </c>
      <c r="D34" s="519" t="s">
        <v>1593</v>
      </c>
      <c r="E34" s="520"/>
      <c r="F34" s="520"/>
      <c r="G34" s="520"/>
      <c r="H34" s="521"/>
      <c r="I34" s="158"/>
      <c r="J34" s="570"/>
      <c r="K34" s="570"/>
      <c r="L34" s="572" t="s">
        <v>1552</v>
      </c>
      <c r="M34" s="573"/>
      <c r="N34" s="572" t="s">
        <v>1553</v>
      </c>
      <c r="O34" s="573"/>
      <c r="P34" s="158"/>
      <c r="Q34" s="572"/>
      <c r="R34" s="573"/>
      <c r="S34" s="572" t="s">
        <v>1552</v>
      </c>
      <c r="T34" s="573"/>
      <c r="U34" s="572" t="s">
        <v>1553</v>
      </c>
      <c r="V34" s="573"/>
      <c r="W34" s="84"/>
      <c r="AA34" s="392"/>
      <c r="AB34" s="192" t="s">
        <v>1530</v>
      </c>
      <c r="AC34" s="193" t="e">
        <f>D34/1.1</f>
        <v>#VALUE!</v>
      </c>
      <c r="AD34" s="194"/>
      <c r="AE34" s="205"/>
    </row>
    <row r="35" spans="2:32" s="174" customFormat="1" ht="21" customHeight="1">
      <c r="B35" s="84"/>
      <c r="C35" s="160" t="s">
        <v>252</v>
      </c>
      <c r="D35" s="522" t="s">
        <v>1529</v>
      </c>
      <c r="E35" s="523"/>
      <c r="F35" s="523"/>
      <c r="G35" s="523"/>
      <c r="H35" s="524"/>
      <c r="I35" s="158"/>
      <c r="J35" s="570" t="s">
        <v>1536</v>
      </c>
      <c r="K35" s="570"/>
      <c r="L35" s="549" t="e">
        <f>N35/1.1</f>
        <v>#VALUE!</v>
      </c>
      <c r="M35" s="550"/>
      <c r="N35" s="551" t="e">
        <f>1*AE36</f>
        <v>#VALUE!</v>
      </c>
      <c r="O35" s="552"/>
      <c r="P35" s="158"/>
      <c r="Q35" s="553" t="s">
        <v>253</v>
      </c>
      <c r="R35" s="554"/>
      <c r="S35" s="549" t="e">
        <f>U35/1.1</f>
        <v>#VALUE!</v>
      </c>
      <c r="T35" s="550"/>
      <c r="U35" s="551" t="e">
        <f>1*AE42</f>
        <v>#VALUE!</v>
      </c>
      <c r="V35" s="552"/>
      <c r="W35" s="84"/>
      <c r="AA35" s="392"/>
      <c r="AB35" s="191" t="s">
        <v>1535</v>
      </c>
      <c r="AC35" s="195" t="e">
        <f>AC34-(AE38+AE39)</f>
        <v>#VALUE!</v>
      </c>
      <c r="AD35" s="194"/>
      <c r="AE35" s="205"/>
    </row>
    <row r="36" spans="2:32" s="174" customFormat="1" ht="21" customHeight="1">
      <c r="B36" s="84"/>
      <c r="C36" s="160" t="s">
        <v>291</v>
      </c>
      <c r="D36" s="522" t="s">
        <v>1592</v>
      </c>
      <c r="E36" s="523"/>
      <c r="F36" s="523"/>
      <c r="G36" s="523"/>
      <c r="H36" s="524"/>
      <c r="I36" s="158"/>
      <c r="J36" s="570" t="s">
        <v>1537</v>
      </c>
      <c r="K36" s="570"/>
      <c r="L36" s="549" t="e">
        <f>N36/1.1</f>
        <v>#VALUE!</v>
      </c>
      <c r="M36" s="550"/>
      <c r="N36" s="551" t="e">
        <f>1*AD37</f>
        <v>#VALUE!</v>
      </c>
      <c r="O36" s="552"/>
      <c r="P36" s="158"/>
      <c r="Q36" s="553" t="s">
        <v>188</v>
      </c>
      <c r="R36" s="554"/>
      <c r="S36" s="549">
        <v>2500</v>
      </c>
      <c r="T36" s="550"/>
      <c r="U36" s="551">
        <v>2750</v>
      </c>
      <c r="V36" s="552"/>
      <c r="W36" s="84"/>
      <c r="AA36" s="392"/>
      <c r="AB36" s="196" t="s">
        <v>253</v>
      </c>
      <c r="AC36" s="197"/>
      <c r="AD36" s="198"/>
      <c r="AE36" s="198" t="e">
        <f>D34-AE37-AE38-AE39</f>
        <v>#VALUE!</v>
      </c>
    </row>
    <row r="37" spans="2:32" s="174" customFormat="1" ht="21" customHeight="1">
      <c r="B37" s="84"/>
      <c r="C37" s="160" t="s">
        <v>1575</v>
      </c>
      <c r="D37" s="525"/>
      <c r="E37" s="526"/>
      <c r="F37" s="526"/>
      <c r="G37" s="526"/>
      <c r="H37" s="527"/>
      <c r="I37" s="158"/>
      <c r="J37" s="570" t="s">
        <v>1538</v>
      </c>
      <c r="K37" s="570"/>
      <c r="L37" s="549" t="e">
        <f>N37/1.1</f>
        <v>#N/A</v>
      </c>
      <c r="M37" s="550"/>
      <c r="N37" s="551" t="e">
        <f>1*AD38</f>
        <v>#N/A</v>
      </c>
      <c r="O37" s="552"/>
      <c r="P37" s="158"/>
      <c r="Q37" s="553" t="s">
        <v>1541</v>
      </c>
      <c r="R37" s="554"/>
      <c r="S37" s="549">
        <f>U37/1.1</f>
        <v>0</v>
      </c>
      <c r="T37" s="550"/>
      <c r="U37" s="551">
        <f>1*AD44</f>
        <v>0</v>
      </c>
      <c r="V37" s="552"/>
      <c r="W37" s="84"/>
      <c r="AA37" s="392"/>
      <c r="AB37" s="199" t="s">
        <v>255</v>
      </c>
      <c r="AC37" s="200"/>
      <c r="AD37" s="201" t="e">
        <f>IF(AC35&gt;=40000, 2200, IF(AC35&gt;15000, 1320, IF(AC35&gt;6999, 770, 660)))</f>
        <v>#VALUE!</v>
      </c>
      <c r="AE37" s="201">
        <f>IF(AA4="箱代を予算に含める",(AD37),IF(AA4="箱代を予算に含めない",(0),""))</f>
        <v>0</v>
      </c>
    </row>
    <row r="38" spans="2:32" s="174" customFormat="1" ht="21" customHeight="1">
      <c r="B38" s="84"/>
      <c r="C38" s="160" t="s">
        <v>1576</v>
      </c>
      <c r="D38" s="525"/>
      <c r="E38" s="526"/>
      <c r="F38" s="526"/>
      <c r="G38" s="526"/>
      <c r="H38" s="527"/>
      <c r="I38" s="158"/>
      <c r="J38" s="570" t="s">
        <v>1542</v>
      </c>
      <c r="K38" s="570"/>
      <c r="L38" s="549">
        <f>N38/1.1</f>
        <v>0</v>
      </c>
      <c r="M38" s="550"/>
      <c r="N38" s="551">
        <f>1*AD39</f>
        <v>0</v>
      </c>
      <c r="O38" s="552"/>
      <c r="P38" s="158"/>
      <c r="Q38" s="553" t="s">
        <v>2</v>
      </c>
      <c r="R38" s="554"/>
      <c r="S38" s="549" t="e">
        <f>U38/1.1</f>
        <v>#VALUE!</v>
      </c>
      <c r="T38" s="550"/>
      <c r="U38" s="551" t="e">
        <f>SUM(U35:U37)</f>
        <v>#VALUE!</v>
      </c>
      <c r="V38" s="552"/>
      <c r="W38" s="84"/>
      <c r="AA38" s="392"/>
      <c r="AB38" s="199" t="s">
        <v>254</v>
      </c>
      <c r="AC38" s="200"/>
      <c r="AD38" s="201" t="e">
        <f>VLOOKUP(D35,配送!B2:C95,2,FALSE)</f>
        <v>#N/A</v>
      </c>
      <c r="AE38" s="201">
        <f>IF(AA5="送料を予算に含める",(AD38),IF(AA5="送料を予算に含めない",(0),""))</f>
        <v>0</v>
      </c>
    </row>
    <row r="39" spans="2:32" s="174" customFormat="1" ht="21" customHeight="1">
      <c r="B39" s="84"/>
      <c r="C39" s="161" t="s">
        <v>1548</v>
      </c>
      <c r="D39" s="528"/>
      <c r="E39" s="529"/>
      <c r="F39" s="529"/>
      <c r="G39" s="529"/>
      <c r="H39" s="530"/>
      <c r="I39" s="158"/>
      <c r="J39" s="570" t="s">
        <v>1539</v>
      </c>
      <c r="K39" s="570"/>
      <c r="L39" s="549" t="e">
        <f>N39/1.1</f>
        <v>#VALUE!</v>
      </c>
      <c r="M39" s="550"/>
      <c r="N39" s="551" t="e">
        <f>SUM(N35:N38)</f>
        <v>#VALUE!</v>
      </c>
      <c r="O39" s="552"/>
      <c r="P39" s="158"/>
      <c r="Q39" s="158"/>
      <c r="R39" s="158"/>
      <c r="S39" s="158"/>
      <c r="T39" s="158"/>
      <c r="U39" s="158"/>
      <c r="V39" s="158"/>
      <c r="W39" s="84"/>
      <c r="AA39" s="392"/>
      <c r="AB39" s="199" t="s">
        <v>1541</v>
      </c>
      <c r="AC39" s="200"/>
      <c r="AD39" s="201">
        <f>VLOOKUP(AA11,配送!AS4:AT10,2,FALSE)</f>
        <v>0</v>
      </c>
      <c r="AE39" s="201">
        <f>IF(AA6="札代を予算に含める",(AD39),IF(AA6="札代を予算に含めない",(0),""))</f>
        <v>0</v>
      </c>
    </row>
    <row r="40" spans="2:32" s="174" customFormat="1" ht="21" customHeight="1">
      <c r="B40" s="84"/>
      <c r="C40" s="84"/>
      <c r="D40" s="492" t="s">
        <v>1807</v>
      </c>
      <c r="E40" s="158"/>
      <c r="F40" s="158"/>
      <c r="G40" s="158"/>
      <c r="H40" s="158"/>
      <c r="I40" s="158"/>
      <c r="J40" s="675"/>
      <c r="K40" s="675"/>
      <c r="L40" s="172"/>
      <c r="M40" s="172"/>
      <c r="N40" s="173"/>
      <c r="O40" s="173"/>
      <c r="P40" s="158"/>
      <c r="Q40" s="553" t="s">
        <v>230</v>
      </c>
      <c r="R40" s="554"/>
      <c r="S40" s="627" t="str">
        <f>D35</f>
        <v>都道府県　（例：東京都）</v>
      </c>
      <c r="T40" s="628"/>
      <c r="U40" s="620" t="e">
        <f>VLOOKUP(S40,配送!B2:H96,7,FALSE)</f>
        <v>#N/A</v>
      </c>
      <c r="V40" s="621"/>
      <c r="W40" s="84"/>
      <c r="AA40" s="392"/>
      <c r="AB40" s="186" t="s">
        <v>1533</v>
      </c>
      <c r="AC40" s="204"/>
      <c r="AD40" s="188"/>
      <c r="AE40" s="188"/>
    </row>
    <row r="41" spans="2:32" s="174" customFormat="1" ht="21" customHeight="1">
      <c r="B41" s="84"/>
      <c r="C41" s="84"/>
      <c r="D41" s="95" t="s">
        <v>1808</v>
      </c>
      <c r="E41" s="158"/>
      <c r="F41" s="158"/>
      <c r="G41" s="158"/>
      <c r="H41" s="158"/>
      <c r="I41" s="158"/>
      <c r="J41" s="622" t="s">
        <v>1540</v>
      </c>
      <c r="K41" s="622"/>
      <c r="L41" s="623" t="e">
        <f>AA7</f>
        <v>#VALUE!</v>
      </c>
      <c r="M41" s="624"/>
      <c r="N41" s="625" t="e">
        <f>VLOOKUP(L41,配送!AL5:AM30,2,FALSE)</f>
        <v>#VALUE!</v>
      </c>
      <c r="O41" s="626"/>
      <c r="P41" s="158"/>
      <c r="Q41" s="553" t="s">
        <v>290</v>
      </c>
      <c r="R41" s="554"/>
      <c r="S41" s="627" t="str">
        <f>D36</f>
        <v>市区町村　（例：目黒区）</v>
      </c>
      <c r="T41" s="628"/>
      <c r="U41" s="620" t="e">
        <f>VLOOKUP(S41,配送!N4:O125,2,FALSE)</f>
        <v>#N/A</v>
      </c>
      <c r="V41" s="621"/>
      <c r="W41" s="84"/>
      <c r="AA41" s="392"/>
      <c r="AB41" s="189"/>
      <c r="AC41" s="190" t="s">
        <v>257</v>
      </c>
      <c r="AD41" s="191" t="s">
        <v>258</v>
      </c>
      <c r="AE41" s="191" t="s">
        <v>1531</v>
      </c>
    </row>
    <row r="42" spans="2:32" s="174" customFormat="1" ht="21" customHeight="1">
      <c r="B42" s="84"/>
      <c r="C42" s="84"/>
      <c r="D42" s="158"/>
      <c r="E42" s="158"/>
      <c r="F42" s="158"/>
      <c r="G42" s="158"/>
      <c r="H42" s="158"/>
      <c r="I42" s="158"/>
      <c r="J42" s="95" t="s">
        <v>1549</v>
      </c>
      <c r="K42" s="158"/>
      <c r="L42" s="158"/>
      <c r="M42" s="158"/>
      <c r="N42" s="158"/>
      <c r="O42" s="158"/>
      <c r="P42" s="158"/>
      <c r="Q42" s="553" t="s">
        <v>217</v>
      </c>
      <c r="R42" s="554"/>
      <c r="S42" s="627" t="e">
        <f>U35</f>
        <v>#VALUE!</v>
      </c>
      <c r="T42" s="628"/>
      <c r="U42" s="620" t="e">
        <f>IF(AND(S42&gt;=33000),"お届け可能","お届け不可")</f>
        <v>#VALUE!</v>
      </c>
      <c r="V42" s="621"/>
      <c r="W42" s="84"/>
      <c r="AA42" s="392"/>
      <c r="AB42" s="196" t="s">
        <v>253</v>
      </c>
      <c r="AC42" s="197" t="e">
        <f>D34/1.1</f>
        <v>#VALUE!</v>
      </c>
      <c r="AD42" s="198"/>
      <c r="AE42" s="198" t="e">
        <f>D34-AE43-AE44</f>
        <v>#VALUE!</v>
      </c>
    </row>
    <row r="43" spans="2:32" s="174" customFormat="1" ht="21" customHeight="1">
      <c r="B43" s="84"/>
      <c r="C43" s="84"/>
      <c r="D43" s="158"/>
      <c r="E43" s="158"/>
      <c r="F43" s="158"/>
      <c r="G43" s="158"/>
      <c r="H43" s="158"/>
      <c r="I43" s="158"/>
      <c r="J43" s="96" t="s">
        <v>1574</v>
      </c>
      <c r="K43" s="158"/>
      <c r="L43" s="158"/>
      <c r="M43" s="158"/>
      <c r="N43" s="158"/>
      <c r="O43" s="158"/>
      <c r="P43" s="158"/>
      <c r="Q43" s="95" t="s">
        <v>261</v>
      </c>
      <c r="R43" s="158"/>
      <c r="S43" s="158"/>
      <c r="T43" s="158"/>
      <c r="U43" s="158"/>
      <c r="V43" s="158"/>
      <c r="W43" s="84"/>
      <c r="AA43" s="392"/>
      <c r="AB43" s="199" t="s">
        <v>188</v>
      </c>
      <c r="AC43" s="200"/>
      <c r="AD43" s="201">
        <v>2750</v>
      </c>
      <c r="AE43" s="201">
        <f>IF(AA5="送料を予算に含める",(AD43),IF(AA5="送料を予算に含めない",(0),""))</f>
        <v>0</v>
      </c>
    </row>
    <row r="44" spans="2:32" s="174" customFormat="1" ht="21" customHeight="1">
      <c r="B44" s="84"/>
      <c r="C44" s="84"/>
      <c r="D44" s="158"/>
      <c r="E44" s="158"/>
      <c r="F44" s="158"/>
      <c r="G44" s="158"/>
      <c r="H44" s="158"/>
      <c r="I44" s="158"/>
      <c r="J44" s="158"/>
      <c r="K44" s="158"/>
      <c r="L44" s="158"/>
      <c r="M44" s="158"/>
      <c r="N44" s="158"/>
      <c r="O44" s="158"/>
      <c r="P44" s="158"/>
      <c r="Q44" s="96" t="s">
        <v>260</v>
      </c>
      <c r="R44" s="158"/>
      <c r="S44" s="158"/>
      <c r="T44" s="158"/>
      <c r="U44" s="158"/>
      <c r="V44" s="158"/>
      <c r="W44" s="84"/>
      <c r="AA44" s="392"/>
      <c r="AB44" s="199" t="s">
        <v>1541</v>
      </c>
      <c r="AC44" s="200"/>
      <c r="AD44" s="201">
        <f>VLOOKUP(AA11,配送!AS4:AT10,2,FALSE)</f>
        <v>0</v>
      </c>
      <c r="AE44" s="201">
        <f>IF(AA6="札代を予算に含める",(AJ58),IF(AA6="札代を予算に含めない",(0),""))</f>
        <v>0</v>
      </c>
    </row>
    <row r="45" spans="2:32" s="174" customFormat="1" ht="21" customHeight="1">
      <c r="B45" s="571" t="s">
        <v>97</v>
      </c>
      <c r="C45" s="571"/>
      <c r="D45" s="591" t="s">
        <v>1520</v>
      </c>
      <c r="E45" s="591"/>
      <c r="F45" s="591"/>
      <c r="G45" s="591"/>
      <c r="H45" s="591"/>
      <c r="I45" s="591"/>
      <c r="J45" s="591"/>
      <c r="K45" s="591"/>
      <c r="L45" s="591"/>
      <c r="M45" s="591"/>
      <c r="N45" s="591"/>
      <c r="O45" s="175"/>
      <c r="P45" s="175"/>
      <c r="Q45" s="175"/>
      <c r="R45" s="175"/>
      <c r="S45" s="180"/>
      <c r="T45" s="180"/>
      <c r="U45" s="180"/>
      <c r="V45" s="180"/>
      <c r="W45" s="180"/>
      <c r="AB45" s="187"/>
    </row>
    <row r="46" spans="2:32" s="174" customFormat="1" ht="21" customHeight="1">
      <c r="B46" s="571"/>
      <c r="C46" s="571"/>
      <c r="D46" s="591"/>
      <c r="E46" s="591"/>
      <c r="F46" s="591"/>
      <c r="G46" s="591"/>
      <c r="H46" s="591"/>
      <c r="I46" s="591"/>
      <c r="J46" s="591"/>
      <c r="K46" s="591"/>
      <c r="L46" s="591"/>
      <c r="M46" s="591"/>
      <c r="N46" s="591"/>
      <c r="O46" s="175"/>
      <c r="P46" s="175"/>
      <c r="Q46" s="175"/>
      <c r="R46" s="175"/>
      <c r="S46" s="180"/>
      <c r="T46" s="180"/>
      <c r="U46" s="180"/>
      <c r="V46" s="180"/>
      <c r="W46" s="180"/>
      <c r="AB46" s="187"/>
    </row>
    <row r="47" spans="2:32" s="174" customFormat="1" ht="21" customHeight="1">
      <c r="B47" s="84"/>
      <c r="C47" s="84"/>
      <c r="D47" s="84"/>
      <c r="E47" s="84"/>
      <c r="F47" s="84"/>
      <c r="G47" s="84"/>
      <c r="H47" s="84"/>
      <c r="I47" s="84"/>
      <c r="J47" s="84"/>
      <c r="K47" s="84"/>
      <c r="L47" s="84"/>
      <c r="M47" s="84"/>
      <c r="N47" s="84"/>
      <c r="O47" s="84"/>
      <c r="P47" s="84"/>
      <c r="Q47" s="84"/>
      <c r="R47" s="84"/>
      <c r="S47" s="84"/>
      <c r="T47" s="84"/>
      <c r="U47" s="84"/>
      <c r="V47" s="84"/>
      <c r="W47" s="84"/>
      <c r="AB47" s="519" t="s">
        <v>1593</v>
      </c>
      <c r="AC47" s="520"/>
      <c r="AD47" s="520"/>
      <c r="AE47" s="520"/>
      <c r="AF47" s="521"/>
    </row>
    <row r="48" spans="2:32" s="174" customFormat="1" ht="21" customHeight="1">
      <c r="B48" s="84"/>
      <c r="C48" s="592" t="s">
        <v>1572</v>
      </c>
      <c r="D48" s="531"/>
      <c r="E48" s="532"/>
      <c r="F48" s="532"/>
      <c r="G48" s="532"/>
      <c r="H48" s="532"/>
      <c r="I48" s="532"/>
      <c r="J48" s="532"/>
      <c r="K48" s="532"/>
      <c r="L48" s="532"/>
      <c r="M48" s="532"/>
      <c r="N48" s="532"/>
      <c r="O48" s="532"/>
      <c r="P48" s="532"/>
      <c r="Q48" s="532"/>
      <c r="R48" s="532"/>
      <c r="S48" s="532"/>
      <c r="T48" s="532"/>
      <c r="U48" s="532"/>
      <c r="V48" s="533"/>
      <c r="W48" s="84"/>
      <c r="AB48" s="522" t="s">
        <v>1529</v>
      </c>
      <c r="AC48" s="523"/>
      <c r="AD48" s="523"/>
      <c r="AE48" s="523"/>
      <c r="AF48" s="524"/>
    </row>
    <row r="49" spans="2:32" s="174" customFormat="1" ht="21" customHeight="1">
      <c r="B49" s="84"/>
      <c r="C49" s="593"/>
      <c r="D49" s="534"/>
      <c r="E49" s="535"/>
      <c r="F49" s="535"/>
      <c r="G49" s="535"/>
      <c r="H49" s="535"/>
      <c r="I49" s="535"/>
      <c r="J49" s="535"/>
      <c r="K49" s="535"/>
      <c r="L49" s="535"/>
      <c r="M49" s="535"/>
      <c r="N49" s="535"/>
      <c r="O49" s="535"/>
      <c r="P49" s="535"/>
      <c r="Q49" s="535"/>
      <c r="R49" s="535"/>
      <c r="S49" s="535"/>
      <c r="T49" s="535"/>
      <c r="U49" s="535"/>
      <c r="V49" s="536"/>
      <c r="W49" s="84"/>
      <c r="AB49" s="522" t="s">
        <v>1592</v>
      </c>
      <c r="AC49" s="523"/>
      <c r="AD49" s="523"/>
      <c r="AE49" s="523"/>
      <c r="AF49" s="524"/>
    </row>
    <row r="50" spans="2:32" s="174" customFormat="1" ht="21" customHeight="1">
      <c r="B50" s="84"/>
      <c r="C50" s="593"/>
      <c r="D50" s="534"/>
      <c r="E50" s="535"/>
      <c r="F50" s="535"/>
      <c r="G50" s="535"/>
      <c r="H50" s="535"/>
      <c r="I50" s="535"/>
      <c r="J50" s="535"/>
      <c r="K50" s="535"/>
      <c r="L50" s="535"/>
      <c r="M50" s="535"/>
      <c r="N50" s="535"/>
      <c r="O50" s="535"/>
      <c r="P50" s="535"/>
      <c r="Q50" s="535"/>
      <c r="R50" s="535"/>
      <c r="S50" s="535"/>
      <c r="T50" s="535"/>
      <c r="U50" s="535"/>
      <c r="V50" s="536"/>
      <c r="W50" s="84"/>
      <c r="AB50" s="187"/>
    </row>
    <row r="51" spans="2:32" s="174" customFormat="1" ht="21" customHeight="1">
      <c r="B51" s="84"/>
      <c r="C51" s="593"/>
      <c r="D51" s="534"/>
      <c r="E51" s="535"/>
      <c r="F51" s="535"/>
      <c r="G51" s="535"/>
      <c r="H51" s="535"/>
      <c r="I51" s="535"/>
      <c r="J51" s="535"/>
      <c r="K51" s="535"/>
      <c r="L51" s="535"/>
      <c r="M51" s="535"/>
      <c r="N51" s="535"/>
      <c r="O51" s="535"/>
      <c r="P51" s="535"/>
      <c r="Q51" s="535"/>
      <c r="R51" s="535"/>
      <c r="S51" s="535"/>
      <c r="T51" s="535"/>
      <c r="U51" s="535"/>
      <c r="V51" s="536"/>
      <c r="W51" s="84"/>
      <c r="AB51" s="187"/>
    </row>
    <row r="52" spans="2:32" s="174" customFormat="1" ht="21" customHeight="1">
      <c r="B52" s="84"/>
      <c r="C52" s="593"/>
      <c r="D52" s="534"/>
      <c r="E52" s="535"/>
      <c r="F52" s="535"/>
      <c r="G52" s="535"/>
      <c r="H52" s="535"/>
      <c r="I52" s="535"/>
      <c r="J52" s="535"/>
      <c r="K52" s="535"/>
      <c r="L52" s="535"/>
      <c r="M52" s="535"/>
      <c r="N52" s="535"/>
      <c r="O52" s="535"/>
      <c r="P52" s="535"/>
      <c r="Q52" s="535"/>
      <c r="R52" s="535"/>
      <c r="S52" s="535"/>
      <c r="T52" s="535"/>
      <c r="U52" s="535"/>
      <c r="V52" s="536"/>
      <c r="W52" s="84"/>
      <c r="AB52" s="187"/>
    </row>
    <row r="53" spans="2:32" s="174" customFormat="1" ht="21" customHeight="1">
      <c r="B53" s="84"/>
      <c r="C53" s="593"/>
      <c r="D53" s="534"/>
      <c r="E53" s="535"/>
      <c r="F53" s="535"/>
      <c r="G53" s="535"/>
      <c r="H53" s="535"/>
      <c r="I53" s="535"/>
      <c r="J53" s="535"/>
      <c r="K53" s="535"/>
      <c r="L53" s="535"/>
      <c r="M53" s="535"/>
      <c r="N53" s="535"/>
      <c r="O53" s="535"/>
      <c r="P53" s="535"/>
      <c r="Q53" s="535"/>
      <c r="R53" s="535"/>
      <c r="S53" s="535"/>
      <c r="T53" s="535"/>
      <c r="U53" s="535"/>
      <c r="V53" s="536"/>
      <c r="W53" s="84"/>
      <c r="AB53" s="187"/>
    </row>
    <row r="54" spans="2:32" s="174" customFormat="1" ht="21" customHeight="1">
      <c r="B54" s="84"/>
      <c r="C54" s="593"/>
      <c r="D54" s="534"/>
      <c r="E54" s="535"/>
      <c r="F54" s="535"/>
      <c r="G54" s="535"/>
      <c r="H54" s="535"/>
      <c r="I54" s="535"/>
      <c r="J54" s="535"/>
      <c r="K54" s="535"/>
      <c r="L54" s="535"/>
      <c r="M54" s="535"/>
      <c r="N54" s="535"/>
      <c r="O54" s="535"/>
      <c r="P54" s="535"/>
      <c r="Q54" s="535"/>
      <c r="R54" s="535"/>
      <c r="S54" s="535"/>
      <c r="T54" s="535"/>
      <c r="U54" s="535"/>
      <c r="V54" s="536"/>
      <c r="W54" s="84"/>
      <c r="AB54" s="187"/>
    </row>
    <row r="55" spans="2:32" s="174" customFormat="1" ht="21" customHeight="1">
      <c r="B55" s="84"/>
      <c r="C55" s="593"/>
      <c r="D55" s="534"/>
      <c r="E55" s="535"/>
      <c r="F55" s="535"/>
      <c r="G55" s="535"/>
      <c r="H55" s="535"/>
      <c r="I55" s="535"/>
      <c r="J55" s="535"/>
      <c r="K55" s="535"/>
      <c r="L55" s="535"/>
      <c r="M55" s="535"/>
      <c r="N55" s="535"/>
      <c r="O55" s="535"/>
      <c r="P55" s="535"/>
      <c r="Q55" s="535"/>
      <c r="R55" s="535"/>
      <c r="S55" s="535"/>
      <c r="T55" s="535"/>
      <c r="U55" s="535"/>
      <c r="V55" s="536"/>
      <c r="W55" s="84"/>
      <c r="AB55" s="187"/>
    </row>
    <row r="56" spans="2:32" s="174" customFormat="1" ht="21" customHeight="1">
      <c r="B56" s="84"/>
      <c r="C56" s="593"/>
      <c r="D56" s="534"/>
      <c r="E56" s="535"/>
      <c r="F56" s="535"/>
      <c r="G56" s="535"/>
      <c r="H56" s="535"/>
      <c r="I56" s="535"/>
      <c r="J56" s="535"/>
      <c r="K56" s="535"/>
      <c r="L56" s="535"/>
      <c r="M56" s="535"/>
      <c r="N56" s="535"/>
      <c r="O56" s="535"/>
      <c r="P56" s="535"/>
      <c r="Q56" s="535"/>
      <c r="R56" s="535"/>
      <c r="S56" s="535"/>
      <c r="T56" s="535"/>
      <c r="U56" s="535"/>
      <c r="V56" s="536"/>
      <c r="W56" s="84"/>
      <c r="AB56" s="187"/>
    </row>
    <row r="57" spans="2:32" s="174" customFormat="1" ht="21" customHeight="1">
      <c r="B57" s="84"/>
      <c r="C57" s="593"/>
      <c r="D57" s="534"/>
      <c r="E57" s="535"/>
      <c r="F57" s="535"/>
      <c r="G57" s="535"/>
      <c r="H57" s="535"/>
      <c r="I57" s="535"/>
      <c r="J57" s="535"/>
      <c r="K57" s="535"/>
      <c r="L57" s="535"/>
      <c r="M57" s="535"/>
      <c r="N57" s="535"/>
      <c r="O57" s="535"/>
      <c r="P57" s="535"/>
      <c r="Q57" s="535"/>
      <c r="R57" s="535"/>
      <c r="S57" s="535"/>
      <c r="T57" s="535"/>
      <c r="U57" s="535"/>
      <c r="V57" s="536"/>
      <c r="W57" s="84"/>
      <c r="AB57" s="187"/>
    </row>
    <row r="58" spans="2:32" s="174" customFormat="1" ht="21" customHeight="1">
      <c r="B58" s="84"/>
      <c r="C58" s="593"/>
      <c r="D58" s="534"/>
      <c r="E58" s="535"/>
      <c r="F58" s="535"/>
      <c r="G58" s="535"/>
      <c r="H58" s="535"/>
      <c r="I58" s="535"/>
      <c r="J58" s="535"/>
      <c r="K58" s="535"/>
      <c r="L58" s="535"/>
      <c r="M58" s="535"/>
      <c r="N58" s="535"/>
      <c r="O58" s="535"/>
      <c r="P58" s="535"/>
      <c r="Q58" s="535"/>
      <c r="R58" s="535"/>
      <c r="S58" s="535"/>
      <c r="T58" s="535"/>
      <c r="U58" s="535"/>
      <c r="V58" s="536"/>
      <c r="W58" s="84"/>
      <c r="AB58" s="187"/>
    </row>
    <row r="59" spans="2:32" s="174" customFormat="1" ht="21" customHeight="1">
      <c r="B59" s="84"/>
      <c r="C59" s="593"/>
      <c r="D59" s="534"/>
      <c r="E59" s="535"/>
      <c r="F59" s="535"/>
      <c r="G59" s="535"/>
      <c r="H59" s="535"/>
      <c r="I59" s="535"/>
      <c r="J59" s="535"/>
      <c r="K59" s="535"/>
      <c r="L59" s="535"/>
      <c r="M59" s="535"/>
      <c r="N59" s="535"/>
      <c r="O59" s="535"/>
      <c r="P59" s="535"/>
      <c r="Q59" s="535"/>
      <c r="R59" s="535"/>
      <c r="S59" s="535"/>
      <c r="T59" s="535"/>
      <c r="U59" s="535"/>
      <c r="V59" s="536"/>
      <c r="W59" s="84"/>
      <c r="AB59" s="187"/>
    </row>
    <row r="60" spans="2:32" s="174" customFormat="1" ht="21" customHeight="1">
      <c r="B60" s="84"/>
      <c r="C60" s="593"/>
      <c r="D60" s="534"/>
      <c r="E60" s="535"/>
      <c r="F60" s="535"/>
      <c r="G60" s="535"/>
      <c r="H60" s="535"/>
      <c r="I60" s="535"/>
      <c r="J60" s="535"/>
      <c r="K60" s="535"/>
      <c r="L60" s="535"/>
      <c r="M60" s="535"/>
      <c r="N60" s="535"/>
      <c r="O60" s="535"/>
      <c r="P60" s="535"/>
      <c r="Q60" s="535"/>
      <c r="R60" s="535"/>
      <c r="S60" s="535"/>
      <c r="T60" s="535"/>
      <c r="U60" s="535"/>
      <c r="V60" s="536"/>
      <c r="W60" s="84"/>
      <c r="AB60" s="187"/>
    </row>
    <row r="61" spans="2:32" s="174" customFormat="1" ht="21" customHeight="1">
      <c r="B61" s="84"/>
      <c r="C61" s="593"/>
      <c r="D61" s="534"/>
      <c r="E61" s="535"/>
      <c r="F61" s="535"/>
      <c r="G61" s="535"/>
      <c r="H61" s="535"/>
      <c r="I61" s="535"/>
      <c r="J61" s="535"/>
      <c r="K61" s="535"/>
      <c r="L61" s="535"/>
      <c r="M61" s="535"/>
      <c r="N61" s="535"/>
      <c r="O61" s="535"/>
      <c r="P61" s="535"/>
      <c r="Q61" s="535"/>
      <c r="R61" s="535"/>
      <c r="S61" s="535"/>
      <c r="T61" s="535"/>
      <c r="U61" s="535"/>
      <c r="V61" s="536"/>
      <c r="W61" s="84"/>
      <c r="AB61" s="187"/>
    </row>
    <row r="62" spans="2:32" s="174" customFormat="1" ht="21" customHeight="1">
      <c r="B62" s="84"/>
      <c r="C62" s="593"/>
      <c r="D62" s="534"/>
      <c r="E62" s="535"/>
      <c r="F62" s="535"/>
      <c r="G62" s="535"/>
      <c r="H62" s="535"/>
      <c r="I62" s="535"/>
      <c r="J62" s="535"/>
      <c r="K62" s="535"/>
      <c r="L62" s="535"/>
      <c r="M62" s="535"/>
      <c r="N62" s="535"/>
      <c r="O62" s="535"/>
      <c r="P62" s="535"/>
      <c r="Q62" s="535"/>
      <c r="R62" s="535"/>
      <c r="S62" s="535"/>
      <c r="T62" s="535"/>
      <c r="U62" s="535"/>
      <c r="V62" s="536"/>
      <c r="W62" s="84"/>
      <c r="AB62" s="187"/>
    </row>
    <row r="63" spans="2:32" s="174" customFormat="1" ht="21" customHeight="1">
      <c r="B63" s="84"/>
      <c r="C63" s="593"/>
      <c r="D63" s="537"/>
      <c r="E63" s="538"/>
      <c r="F63" s="538"/>
      <c r="G63" s="538"/>
      <c r="H63" s="538"/>
      <c r="I63" s="538"/>
      <c r="J63" s="538"/>
      <c r="K63" s="538"/>
      <c r="L63" s="538"/>
      <c r="M63" s="538"/>
      <c r="N63" s="538"/>
      <c r="O63" s="538"/>
      <c r="P63" s="538"/>
      <c r="Q63" s="538"/>
      <c r="R63" s="538"/>
      <c r="S63" s="538"/>
      <c r="T63" s="538"/>
      <c r="U63" s="538"/>
      <c r="V63" s="539"/>
      <c r="W63" s="84"/>
      <c r="AB63" s="187"/>
    </row>
    <row r="64" spans="2:32" s="174" customFormat="1" ht="21" customHeight="1">
      <c r="B64" s="84"/>
      <c r="C64" s="89" t="s">
        <v>37</v>
      </c>
      <c r="D64" s="499"/>
      <c r="E64" s="500"/>
      <c r="F64" s="500"/>
      <c r="G64" s="500"/>
      <c r="H64" s="500"/>
      <c r="I64" s="500"/>
      <c r="J64" s="500"/>
      <c r="K64" s="500"/>
      <c r="L64" s="500"/>
      <c r="M64" s="500"/>
      <c r="N64" s="500"/>
      <c r="O64" s="500"/>
      <c r="P64" s="500"/>
      <c r="Q64" s="500"/>
      <c r="R64" s="500"/>
      <c r="S64" s="500"/>
      <c r="T64" s="500"/>
      <c r="U64" s="500"/>
      <c r="V64" s="500"/>
      <c r="W64" s="84"/>
    </row>
    <row r="65" spans="2:28" s="174" customFormat="1" ht="21" customHeight="1">
      <c r="B65" s="84"/>
      <c r="C65" s="89" t="s">
        <v>1</v>
      </c>
      <c r="D65" s="501"/>
      <c r="E65" s="278"/>
      <c r="F65" s="278"/>
      <c r="G65" s="278"/>
      <c r="H65" s="278"/>
      <c r="I65" s="278"/>
      <c r="J65" s="278"/>
      <c r="K65" s="278"/>
      <c r="L65" s="278"/>
      <c r="M65" s="278"/>
      <c r="N65" s="278"/>
      <c r="O65" s="278"/>
      <c r="P65" s="278"/>
      <c r="Q65" s="278"/>
      <c r="R65" s="278"/>
      <c r="S65" s="278"/>
      <c r="T65" s="278"/>
      <c r="U65" s="278"/>
      <c r="V65" s="278"/>
      <c r="W65" s="84"/>
    </row>
    <row r="66" spans="2:28" s="174" customFormat="1" ht="21" customHeight="1">
      <c r="B66" s="84"/>
      <c r="C66" s="90" t="s">
        <v>16</v>
      </c>
      <c r="D66" s="502"/>
      <c r="E66" s="503"/>
      <c r="F66" s="503"/>
      <c r="G66" s="503"/>
      <c r="H66" s="503"/>
      <c r="I66" s="503"/>
      <c r="J66" s="503"/>
      <c r="K66" s="503"/>
      <c r="L66" s="503"/>
      <c r="M66" s="503"/>
      <c r="N66" s="503"/>
      <c r="O66" s="503"/>
      <c r="P66" s="503"/>
      <c r="Q66" s="503"/>
      <c r="R66" s="503"/>
      <c r="S66" s="503"/>
      <c r="T66" s="503"/>
      <c r="U66" s="503"/>
      <c r="V66" s="503"/>
      <c r="W66" s="84"/>
    </row>
    <row r="67" spans="2:28" s="174" customFormat="1" ht="21" customHeight="1">
      <c r="B67" s="84"/>
      <c r="C67" s="84"/>
      <c r="D67" s="183" t="s">
        <v>1586</v>
      </c>
      <c r="E67" s="479"/>
      <c r="F67" s="479"/>
      <c r="G67" s="479"/>
      <c r="H67" s="479"/>
      <c r="I67" s="479"/>
      <c r="J67" s="479"/>
      <c r="K67" s="479"/>
      <c r="L67" s="479"/>
      <c r="M67" s="479"/>
      <c r="N67" s="479"/>
      <c r="O67" s="479"/>
      <c r="P67" s="479"/>
      <c r="Q67" s="480"/>
      <c r="R67" s="84"/>
      <c r="S67" s="84"/>
      <c r="T67" s="84"/>
      <c r="U67" s="84"/>
      <c r="V67" s="84"/>
      <c r="W67" s="84"/>
    </row>
    <row r="68" spans="2:28" s="174" customFormat="1" ht="21" customHeight="1">
      <c r="B68" s="571" t="s">
        <v>18</v>
      </c>
      <c r="C68" s="571"/>
      <c r="D68" s="571"/>
      <c r="E68" s="571"/>
      <c r="F68" s="571"/>
      <c r="G68" s="571"/>
      <c r="H68" s="571"/>
      <c r="I68" s="571"/>
      <c r="J68" s="571"/>
      <c r="K68" s="571"/>
      <c r="L68" s="571"/>
      <c r="M68" s="571"/>
      <c r="N68" s="571"/>
      <c r="O68" s="571"/>
      <c r="P68" s="571"/>
      <c r="Q68" s="571"/>
      <c r="R68" s="571"/>
      <c r="S68" s="180"/>
      <c r="T68" s="180"/>
      <c r="U68" s="180"/>
      <c r="V68" s="180"/>
      <c r="W68" s="180"/>
    </row>
    <row r="69" spans="2:28" s="174" customFormat="1" ht="21" customHeight="1">
      <c r="B69" s="571"/>
      <c r="C69" s="571"/>
      <c r="D69" s="571"/>
      <c r="E69" s="571"/>
      <c r="F69" s="571"/>
      <c r="G69" s="571"/>
      <c r="H69" s="571"/>
      <c r="I69" s="571"/>
      <c r="J69" s="571"/>
      <c r="K69" s="571"/>
      <c r="L69" s="571"/>
      <c r="M69" s="571"/>
      <c r="N69" s="571"/>
      <c r="O69" s="571"/>
      <c r="P69" s="571"/>
      <c r="Q69" s="571"/>
      <c r="R69" s="571"/>
      <c r="S69" s="180"/>
      <c r="T69" s="180"/>
      <c r="U69" s="180"/>
      <c r="V69" s="180"/>
      <c r="W69" s="180"/>
    </row>
    <row r="70" spans="2:28" s="174" customFormat="1" ht="21" customHeight="1">
      <c r="B70" s="84"/>
      <c r="C70" s="84"/>
      <c r="D70" s="95" t="s">
        <v>1810</v>
      </c>
      <c r="E70" s="84"/>
      <c r="F70" s="84"/>
      <c r="G70" s="84"/>
      <c r="H70" s="84"/>
      <c r="I70" s="84"/>
      <c r="J70" s="84"/>
      <c r="K70" s="84"/>
      <c r="L70" s="84"/>
      <c r="M70" s="84"/>
      <c r="N70" s="84"/>
      <c r="O70" s="84"/>
      <c r="P70" s="84"/>
      <c r="Q70" s="84"/>
      <c r="R70" s="84"/>
      <c r="S70" s="84"/>
      <c r="T70" s="84"/>
      <c r="U70" s="84"/>
      <c r="V70" s="84"/>
      <c r="W70" s="84"/>
    </row>
    <row r="71" spans="2:28" s="174" customFormat="1" ht="21" customHeight="1">
      <c r="B71" s="84"/>
      <c r="C71" s="650" t="s">
        <v>1684</v>
      </c>
      <c r="D71" s="169"/>
      <c r="E71" s="436"/>
      <c r="F71" s="436"/>
      <c r="G71" s="436"/>
      <c r="H71" s="436"/>
      <c r="I71" s="436"/>
      <c r="J71" s="436"/>
      <c r="K71" s="436"/>
      <c r="L71" s="168"/>
      <c r="M71" s="481"/>
      <c r="N71" s="85" t="s">
        <v>1806</v>
      </c>
      <c r="O71" s="84"/>
      <c r="P71" s="84"/>
      <c r="Q71" s="84"/>
      <c r="R71" s="84"/>
      <c r="S71" s="84"/>
      <c r="T71" s="84"/>
      <c r="U71" s="84"/>
      <c r="V71" s="84"/>
      <c r="W71" s="84"/>
    </row>
    <row r="72" spans="2:28" s="174" customFormat="1" ht="21" customHeight="1">
      <c r="B72" s="84"/>
      <c r="C72" s="651"/>
      <c r="D72" s="430"/>
      <c r="E72" s="51"/>
      <c r="F72" s="51"/>
      <c r="G72" s="51"/>
      <c r="H72" s="51"/>
      <c r="I72" s="51"/>
      <c r="J72" s="51"/>
      <c r="K72" s="51"/>
      <c r="L72" s="487"/>
      <c r="M72" s="84"/>
      <c r="N72" s="653" t="s">
        <v>1564</v>
      </c>
      <c r="O72" s="654"/>
      <c r="P72" s="540"/>
      <c r="Q72" s="541"/>
      <c r="R72" s="541"/>
      <c r="S72" s="541"/>
      <c r="T72" s="541"/>
      <c r="U72" s="541"/>
      <c r="V72" s="542"/>
      <c r="W72" s="84"/>
    </row>
    <row r="73" spans="2:28" s="174" customFormat="1" ht="21" customHeight="1">
      <c r="B73" s="84"/>
      <c r="C73" s="651"/>
      <c r="D73" s="430"/>
      <c r="E73" s="51"/>
      <c r="F73" s="51"/>
      <c r="G73" s="51"/>
      <c r="H73" s="51"/>
      <c r="I73" s="51"/>
      <c r="J73" s="51"/>
      <c r="K73" s="51"/>
      <c r="L73" s="487"/>
      <c r="M73" s="84"/>
      <c r="N73" s="655"/>
      <c r="O73" s="656"/>
      <c r="P73" s="543"/>
      <c r="Q73" s="544"/>
      <c r="R73" s="544"/>
      <c r="S73" s="544"/>
      <c r="T73" s="544"/>
      <c r="U73" s="544"/>
      <c r="V73" s="545"/>
      <c r="W73" s="84"/>
    </row>
    <row r="74" spans="2:28" s="174" customFormat="1" ht="21" customHeight="1">
      <c r="B74" s="84"/>
      <c r="C74" s="651"/>
      <c r="D74" s="430"/>
      <c r="E74" s="51"/>
      <c r="F74" s="51"/>
      <c r="G74" s="51"/>
      <c r="H74" s="51"/>
      <c r="I74" s="51"/>
      <c r="J74" s="51"/>
      <c r="K74" s="51"/>
      <c r="L74" s="487"/>
      <c r="M74" s="84"/>
      <c r="N74" s="655"/>
      <c r="O74" s="656"/>
      <c r="P74" s="543"/>
      <c r="Q74" s="544"/>
      <c r="R74" s="544"/>
      <c r="S74" s="544"/>
      <c r="T74" s="544"/>
      <c r="U74" s="544"/>
      <c r="V74" s="545"/>
      <c r="W74" s="84"/>
    </row>
    <row r="75" spans="2:28" s="174" customFormat="1" ht="21" customHeight="1">
      <c r="B75" s="84"/>
      <c r="C75" s="651"/>
      <c r="D75" s="430"/>
      <c r="E75" s="51"/>
      <c r="F75" s="51"/>
      <c r="G75" s="51"/>
      <c r="H75" s="51"/>
      <c r="I75" s="51"/>
      <c r="J75" s="51"/>
      <c r="K75" s="51"/>
      <c r="L75" s="487"/>
      <c r="M75" s="84"/>
      <c r="N75" s="657"/>
      <c r="O75" s="658"/>
      <c r="P75" s="546"/>
      <c r="Q75" s="547"/>
      <c r="R75" s="547"/>
      <c r="S75" s="547"/>
      <c r="T75" s="547"/>
      <c r="U75" s="547"/>
      <c r="V75" s="548"/>
      <c r="W75" s="84"/>
    </row>
    <row r="76" spans="2:28" s="174" customFormat="1" ht="21" customHeight="1">
      <c r="B76" s="84"/>
      <c r="C76" s="651"/>
      <c r="D76" s="430"/>
      <c r="E76" s="51"/>
      <c r="F76" s="51"/>
      <c r="G76" s="51"/>
      <c r="H76" s="51"/>
      <c r="I76" s="51"/>
      <c r="J76" s="51"/>
      <c r="K76" s="51"/>
      <c r="L76" s="487"/>
      <c r="M76" s="84"/>
      <c r="N76" s="672" t="s">
        <v>1563</v>
      </c>
      <c r="O76" s="656"/>
      <c r="P76" s="169"/>
      <c r="Q76" s="436"/>
      <c r="R76" s="436"/>
      <c r="S76" s="436"/>
      <c r="T76" s="436"/>
      <c r="U76" s="436"/>
      <c r="V76" s="168"/>
      <c r="W76" s="84"/>
    </row>
    <row r="77" spans="2:28" s="174" customFormat="1" ht="21" customHeight="1">
      <c r="B77" s="84"/>
      <c r="C77" s="651"/>
      <c r="D77" s="430"/>
      <c r="E77" s="51"/>
      <c r="F77" s="51"/>
      <c r="G77" s="51"/>
      <c r="H77" s="51"/>
      <c r="I77" s="51"/>
      <c r="J77" s="51"/>
      <c r="K77" s="51"/>
      <c r="L77" s="487"/>
      <c r="M77" s="84"/>
      <c r="N77" s="672"/>
      <c r="O77" s="656"/>
      <c r="P77" s="430"/>
      <c r="Q77" s="51"/>
      <c r="R77" s="51"/>
      <c r="S77" s="51"/>
      <c r="T77" s="51"/>
      <c r="U77" s="51"/>
      <c r="V77" s="487"/>
      <c r="W77" s="84"/>
      <c r="Y77" s="392"/>
      <c r="Z77" s="202"/>
      <c r="AA77" s="392"/>
    </row>
    <row r="78" spans="2:28" s="174" customFormat="1" ht="21" customHeight="1">
      <c r="B78" s="84"/>
      <c r="C78" s="651"/>
      <c r="D78" s="430"/>
      <c r="E78" s="51"/>
      <c r="F78" s="51"/>
      <c r="G78" s="51"/>
      <c r="H78" s="51"/>
      <c r="I78" s="51"/>
      <c r="J78" s="51"/>
      <c r="K78" s="51"/>
      <c r="L78" s="487"/>
      <c r="M78" s="84"/>
      <c r="N78" s="673"/>
      <c r="O78" s="658"/>
      <c r="P78" s="170"/>
      <c r="Q78" s="491" t="s">
        <v>1801</v>
      </c>
      <c r="R78" s="547"/>
      <c r="S78" s="547"/>
      <c r="T78" s="547"/>
      <c r="U78" s="547"/>
      <c r="V78" s="171" t="s">
        <v>1802</v>
      </c>
      <c r="W78" s="84"/>
      <c r="Y78" s="392"/>
      <c r="Z78" s="202"/>
      <c r="AA78" s="392"/>
      <c r="AB78" s="187"/>
    </row>
    <row r="79" spans="2:28" s="174" customFormat="1" ht="21" customHeight="1">
      <c r="B79" s="84"/>
      <c r="C79" s="651"/>
      <c r="D79" s="430"/>
      <c r="E79" s="51"/>
      <c r="F79" s="51"/>
      <c r="G79" s="51"/>
      <c r="H79" s="51"/>
      <c r="I79" s="51"/>
      <c r="J79" s="51"/>
      <c r="K79" s="51"/>
      <c r="L79" s="487"/>
      <c r="M79" s="84"/>
      <c r="N79" s="659" t="s">
        <v>1565</v>
      </c>
      <c r="O79" s="660"/>
      <c r="P79" s="504"/>
      <c r="Q79" s="440"/>
      <c r="R79" s="440"/>
      <c r="S79" s="440"/>
      <c r="T79" s="440"/>
      <c r="U79" s="440"/>
      <c r="V79" s="505"/>
      <c r="W79" s="84"/>
      <c r="AB79" s="187"/>
    </row>
    <row r="80" spans="2:28" s="174" customFormat="1" ht="21" customHeight="1">
      <c r="B80" s="84"/>
      <c r="C80" s="651"/>
      <c r="D80" s="430"/>
      <c r="E80" s="51"/>
      <c r="F80" s="51"/>
      <c r="G80" s="51"/>
      <c r="H80" s="51"/>
      <c r="I80" s="51"/>
      <c r="J80" s="51"/>
      <c r="K80" s="51"/>
      <c r="L80" s="487"/>
      <c r="M80" s="84"/>
      <c r="N80" s="674" t="s">
        <v>1805</v>
      </c>
      <c r="O80" s="668"/>
      <c r="P80" s="676"/>
      <c r="Q80" s="677"/>
      <c r="R80" s="677"/>
      <c r="S80" s="677"/>
      <c r="T80" s="677"/>
      <c r="U80" s="677"/>
      <c r="V80" s="678"/>
      <c r="W80" s="84"/>
      <c r="AB80" s="187"/>
    </row>
    <row r="81" spans="2:39" s="174" customFormat="1" ht="21" customHeight="1">
      <c r="B81" s="84"/>
      <c r="C81" s="651"/>
      <c r="D81" s="430"/>
      <c r="E81" s="51"/>
      <c r="F81" s="51"/>
      <c r="G81" s="51"/>
      <c r="H81" s="51"/>
      <c r="I81" s="51"/>
      <c r="J81" s="51"/>
      <c r="K81" s="51"/>
      <c r="L81" s="487"/>
      <c r="M81" s="84"/>
      <c r="N81" s="668"/>
      <c r="O81" s="668"/>
      <c r="P81" s="679"/>
      <c r="Q81" s="680"/>
      <c r="R81" s="680"/>
      <c r="S81" s="680"/>
      <c r="T81" s="680"/>
      <c r="U81" s="680"/>
      <c r="V81" s="681"/>
      <c r="W81" s="84"/>
      <c r="Y81" s="392"/>
      <c r="Z81" s="184"/>
      <c r="AA81" s="392"/>
    </row>
    <row r="82" spans="2:39" s="174" customFormat="1" ht="21" customHeight="1">
      <c r="B82" s="84"/>
      <c r="C82" s="652"/>
      <c r="D82" s="170"/>
      <c r="E82" s="433"/>
      <c r="F82" s="433"/>
      <c r="G82" s="433"/>
      <c r="H82" s="433"/>
      <c r="I82" s="433"/>
      <c r="J82" s="433"/>
      <c r="K82" s="433"/>
      <c r="L82" s="171"/>
      <c r="M82" s="84"/>
      <c r="N82" s="668"/>
      <c r="O82" s="668"/>
      <c r="P82" s="682"/>
      <c r="Q82" s="683"/>
      <c r="R82" s="683"/>
      <c r="S82" s="683"/>
      <c r="T82" s="683"/>
      <c r="U82" s="683"/>
      <c r="V82" s="684"/>
      <c r="W82" s="84"/>
      <c r="Y82" s="392"/>
      <c r="Z82" s="184"/>
      <c r="AA82" s="392"/>
      <c r="AC82" s="177"/>
      <c r="AD82" s="177"/>
      <c r="AE82" s="177"/>
      <c r="AF82" s="177"/>
      <c r="AG82" s="177"/>
      <c r="AH82" s="177"/>
      <c r="AI82" s="177"/>
      <c r="AJ82" s="177"/>
      <c r="AK82" s="177"/>
      <c r="AL82" s="177"/>
      <c r="AM82" s="177"/>
    </row>
    <row r="83" spans="2:39" s="174" customFormat="1" ht="21" customHeight="1">
      <c r="B83" s="84"/>
      <c r="C83" s="85"/>
      <c r="D83" s="84"/>
      <c r="E83" s="84"/>
      <c r="F83" s="84"/>
      <c r="G83" s="84"/>
      <c r="H83" s="84"/>
      <c r="I83" s="84"/>
      <c r="J83" s="84"/>
      <c r="K83" s="84"/>
      <c r="L83" s="84"/>
      <c r="M83" s="84"/>
      <c r="N83" s="84"/>
      <c r="O83" s="84"/>
      <c r="P83" s="84"/>
      <c r="Q83" s="84"/>
      <c r="R83" s="84"/>
      <c r="S83" s="84"/>
      <c r="T83" s="84"/>
      <c r="U83" s="84"/>
      <c r="V83" s="84"/>
      <c r="W83" s="84"/>
      <c r="Y83" s="392"/>
      <c r="Z83" s="184"/>
      <c r="AA83" s="392"/>
    </row>
    <row r="84" spans="2:39" ht="21" customHeight="1">
      <c r="B84" s="571" t="s">
        <v>1509</v>
      </c>
      <c r="C84" s="571"/>
      <c r="D84" s="571"/>
      <c r="E84" s="615" t="s">
        <v>1559</v>
      </c>
      <c r="F84" s="615"/>
      <c r="G84" s="615"/>
      <c r="H84" s="615"/>
      <c r="I84" s="615"/>
      <c r="J84" s="615"/>
      <c r="K84" s="615"/>
      <c r="L84" s="615"/>
      <c r="M84" s="615"/>
      <c r="N84" s="478"/>
      <c r="O84" s="478"/>
      <c r="P84" s="478"/>
      <c r="Q84" s="478"/>
      <c r="R84" s="478"/>
      <c r="S84" s="478"/>
      <c r="T84" s="478"/>
      <c r="U84" s="478"/>
      <c r="V84" s="478"/>
      <c r="W84" s="478"/>
    </row>
    <row r="85" spans="2:39" ht="21" customHeight="1">
      <c r="B85" s="571"/>
      <c r="C85" s="571"/>
      <c r="D85" s="571"/>
      <c r="E85" s="615"/>
      <c r="F85" s="615"/>
      <c r="G85" s="615"/>
      <c r="H85" s="615"/>
      <c r="I85" s="615"/>
      <c r="J85" s="615"/>
      <c r="K85" s="615"/>
      <c r="L85" s="615"/>
      <c r="M85" s="615"/>
      <c r="N85" s="478"/>
      <c r="O85" s="478"/>
      <c r="P85" s="478"/>
      <c r="Q85" s="478"/>
      <c r="R85" s="478"/>
      <c r="S85" s="478"/>
      <c r="T85" s="478"/>
      <c r="U85" s="478"/>
      <c r="V85" s="478"/>
      <c r="W85" s="478"/>
    </row>
    <row r="86" spans="2:39" ht="21" customHeight="1">
      <c r="B86" s="84"/>
      <c r="C86" s="84"/>
      <c r="D86" s="86"/>
      <c r="E86" s="84"/>
      <c r="F86" s="485"/>
      <c r="G86" s="485"/>
      <c r="H86" s="485"/>
      <c r="I86" s="485"/>
      <c r="J86" s="485"/>
      <c r="K86" s="92" t="s">
        <v>1557</v>
      </c>
      <c r="L86" s="485"/>
      <c r="M86" s="485"/>
      <c r="N86" s="485"/>
      <c r="O86" s="485"/>
      <c r="P86" s="485"/>
      <c r="Q86" s="485"/>
      <c r="R86" s="485"/>
      <c r="S86" s="485"/>
      <c r="T86" s="485"/>
      <c r="U86" s="485"/>
      <c r="V86" s="485"/>
      <c r="W86" s="485"/>
    </row>
    <row r="87" spans="2:39" ht="21" customHeight="1">
      <c r="B87" s="84"/>
      <c r="C87" s="594" t="s">
        <v>1573</v>
      </c>
      <c r="D87" s="641"/>
      <c r="E87" s="642"/>
      <c r="F87" s="642"/>
      <c r="G87" s="642"/>
      <c r="H87" s="642"/>
      <c r="I87" s="643"/>
      <c r="J87" s="485"/>
      <c r="K87" s="597"/>
      <c r="L87" s="598"/>
      <c r="M87" s="598"/>
      <c r="N87" s="598"/>
      <c r="O87" s="598"/>
      <c r="P87" s="598"/>
      <c r="Q87" s="598"/>
      <c r="R87" s="599"/>
      <c r="S87" s="485"/>
      <c r="T87" s="485"/>
      <c r="U87" s="485"/>
      <c r="V87" s="485"/>
      <c r="W87" s="485"/>
    </row>
    <row r="88" spans="2:39" ht="21" customHeight="1">
      <c r="B88" s="84"/>
      <c r="C88" s="595"/>
      <c r="D88" s="644"/>
      <c r="E88" s="645"/>
      <c r="F88" s="645"/>
      <c r="G88" s="645"/>
      <c r="H88" s="645"/>
      <c r="I88" s="646"/>
      <c r="J88" s="485"/>
      <c r="K88" s="600"/>
      <c r="L88" s="601"/>
      <c r="M88" s="601"/>
      <c r="N88" s="601"/>
      <c r="O88" s="601"/>
      <c r="P88" s="601"/>
      <c r="Q88" s="601"/>
      <c r="R88" s="602"/>
      <c r="S88" s="485"/>
      <c r="T88" s="485"/>
      <c r="U88" s="485"/>
      <c r="V88" s="485"/>
      <c r="W88" s="485"/>
    </row>
    <row r="89" spans="2:39" ht="21" customHeight="1">
      <c r="B89" s="84"/>
      <c r="C89" s="596"/>
      <c r="D89" s="647"/>
      <c r="E89" s="648"/>
      <c r="F89" s="648"/>
      <c r="G89" s="648"/>
      <c r="H89" s="648"/>
      <c r="I89" s="649"/>
      <c r="J89" s="485"/>
      <c r="K89" s="600"/>
      <c r="L89" s="601"/>
      <c r="M89" s="601"/>
      <c r="N89" s="601"/>
      <c r="O89" s="601"/>
      <c r="P89" s="601"/>
      <c r="Q89" s="601"/>
      <c r="R89" s="602"/>
      <c r="S89" s="485"/>
      <c r="T89" s="485"/>
      <c r="U89" s="485"/>
      <c r="V89" s="485"/>
      <c r="W89" s="485"/>
    </row>
    <row r="90" spans="2:39" ht="21" customHeight="1">
      <c r="B90" s="84"/>
      <c r="C90" s="92"/>
      <c r="D90" s="84"/>
      <c r="E90" s="84"/>
      <c r="F90" s="485"/>
      <c r="G90" s="485"/>
      <c r="H90" s="485"/>
      <c r="I90" s="485"/>
      <c r="J90" s="485"/>
      <c r="K90" s="600"/>
      <c r="L90" s="601"/>
      <c r="M90" s="601"/>
      <c r="N90" s="601"/>
      <c r="O90" s="601"/>
      <c r="P90" s="601"/>
      <c r="Q90" s="601"/>
      <c r="R90" s="602"/>
      <c r="S90" s="485"/>
      <c r="T90" s="485"/>
      <c r="U90" s="485"/>
      <c r="V90" s="485"/>
      <c r="W90" s="485"/>
    </row>
    <row r="91" spans="2:39" ht="21" customHeight="1">
      <c r="B91" s="485"/>
      <c r="C91" s="485"/>
      <c r="D91" s="485"/>
      <c r="E91" s="486" t="s">
        <v>1803</v>
      </c>
      <c r="F91" s="485"/>
      <c r="G91" s="485"/>
      <c r="H91" s="485"/>
      <c r="I91" s="485"/>
      <c r="J91" s="485"/>
      <c r="K91" s="600"/>
      <c r="L91" s="601"/>
      <c r="M91" s="601"/>
      <c r="N91" s="601"/>
      <c r="O91" s="601"/>
      <c r="P91" s="601"/>
      <c r="Q91" s="601"/>
      <c r="R91" s="602"/>
      <c r="S91" s="485"/>
      <c r="T91" s="485"/>
      <c r="U91" s="485"/>
      <c r="V91" s="485"/>
      <c r="W91" s="485"/>
    </row>
    <row r="92" spans="2:39" ht="21" customHeight="1">
      <c r="B92" s="485"/>
      <c r="C92" s="485"/>
      <c r="D92" s="485"/>
      <c r="E92" s="486" t="s">
        <v>1804</v>
      </c>
      <c r="F92" s="485"/>
      <c r="G92" s="485"/>
      <c r="H92" s="485"/>
      <c r="I92" s="485"/>
      <c r="J92" s="485"/>
      <c r="K92" s="600"/>
      <c r="L92" s="601"/>
      <c r="M92" s="601"/>
      <c r="N92" s="601"/>
      <c r="O92" s="601"/>
      <c r="P92" s="601"/>
      <c r="Q92" s="601"/>
      <c r="R92" s="602"/>
      <c r="S92" s="485"/>
      <c r="T92" s="485"/>
      <c r="U92" s="485"/>
      <c r="V92" s="485"/>
      <c r="W92" s="485"/>
    </row>
    <row r="93" spans="2:39" ht="21" customHeight="1">
      <c r="B93" s="485"/>
      <c r="C93" s="485"/>
      <c r="D93" s="485"/>
      <c r="E93" s="486" t="s">
        <v>1560</v>
      </c>
      <c r="F93" s="485"/>
      <c r="G93" s="485"/>
      <c r="H93" s="485"/>
      <c r="I93" s="485"/>
      <c r="J93" s="485"/>
      <c r="K93" s="600"/>
      <c r="L93" s="601"/>
      <c r="M93" s="601"/>
      <c r="N93" s="601"/>
      <c r="O93" s="601"/>
      <c r="P93" s="601"/>
      <c r="Q93" s="601"/>
      <c r="R93" s="602"/>
      <c r="S93" s="485"/>
      <c r="T93" s="485"/>
      <c r="U93" s="485"/>
      <c r="V93" s="485"/>
      <c r="W93" s="485"/>
    </row>
    <row r="94" spans="2:39" ht="21" customHeight="1">
      <c r="B94" s="485"/>
      <c r="C94" s="485"/>
      <c r="D94" s="485"/>
      <c r="E94" s="486" t="s">
        <v>1561</v>
      </c>
      <c r="F94" s="485"/>
      <c r="G94" s="485"/>
      <c r="H94" s="485"/>
      <c r="I94" s="485"/>
      <c r="J94" s="485"/>
      <c r="K94" s="603"/>
      <c r="L94" s="604"/>
      <c r="M94" s="604"/>
      <c r="N94" s="604"/>
      <c r="O94" s="604"/>
      <c r="P94" s="604"/>
      <c r="Q94" s="604"/>
      <c r="R94" s="605"/>
      <c r="S94" s="485"/>
      <c r="T94" s="485"/>
      <c r="U94" s="485"/>
      <c r="V94" s="485"/>
      <c r="W94" s="485"/>
    </row>
    <row r="95" spans="2:39" ht="21" customHeight="1">
      <c r="B95" s="485"/>
      <c r="C95" s="485"/>
      <c r="D95" s="485"/>
      <c r="E95" s="485"/>
      <c r="F95" s="485"/>
      <c r="G95" s="485"/>
      <c r="H95" s="485"/>
      <c r="I95" s="485"/>
      <c r="J95" s="485"/>
      <c r="K95" s="485"/>
      <c r="L95" s="485"/>
      <c r="M95" s="485"/>
      <c r="N95" s="485"/>
      <c r="O95" s="485"/>
      <c r="P95" s="485"/>
      <c r="Q95" s="485"/>
      <c r="R95" s="485"/>
      <c r="S95" s="485"/>
      <c r="T95" s="485"/>
      <c r="U95" s="485"/>
      <c r="V95" s="485"/>
      <c r="W95" s="485"/>
    </row>
    <row r="96" spans="2:39" ht="21" customHeight="1">
      <c r="B96" s="571" t="s">
        <v>1578</v>
      </c>
      <c r="C96" s="571"/>
      <c r="D96" s="571"/>
      <c r="E96" s="571"/>
      <c r="F96" s="571"/>
      <c r="G96" s="571"/>
      <c r="H96" s="571"/>
      <c r="I96" s="571"/>
      <c r="J96" s="478"/>
      <c r="K96" s="478"/>
      <c r="L96" s="478"/>
      <c r="M96" s="478"/>
      <c r="N96" s="478"/>
      <c r="O96" s="478"/>
      <c r="P96" s="478"/>
      <c r="Q96" s="478"/>
      <c r="R96" s="478"/>
      <c r="S96" s="478"/>
      <c r="T96" s="478"/>
      <c r="U96" s="478"/>
      <c r="V96" s="478"/>
      <c r="W96" s="478"/>
    </row>
    <row r="97" spans="2:23" ht="21" customHeight="1">
      <c r="B97" s="571"/>
      <c r="C97" s="571"/>
      <c r="D97" s="571"/>
      <c r="E97" s="571"/>
      <c r="F97" s="571"/>
      <c r="G97" s="571"/>
      <c r="H97" s="571"/>
      <c r="I97" s="571"/>
      <c r="J97" s="478"/>
      <c r="K97" s="478"/>
      <c r="L97" s="478"/>
      <c r="M97" s="478"/>
      <c r="N97" s="478"/>
      <c r="O97" s="478"/>
      <c r="P97" s="478"/>
      <c r="Q97" s="478"/>
      <c r="R97" s="478"/>
      <c r="S97" s="478"/>
      <c r="T97" s="478"/>
      <c r="U97" s="478"/>
      <c r="V97" s="478"/>
      <c r="W97" s="478"/>
    </row>
    <row r="98" spans="2:23" ht="21" customHeight="1">
      <c r="B98" s="485"/>
      <c r="C98" s="485"/>
      <c r="D98" s="485"/>
      <c r="E98" s="485"/>
      <c r="F98" s="485"/>
      <c r="G98" s="485"/>
      <c r="H98" s="485"/>
      <c r="I98" s="485"/>
      <c r="J98" s="485"/>
      <c r="K98" s="485"/>
      <c r="L98" s="485"/>
      <c r="M98" s="485"/>
      <c r="N98" s="485"/>
      <c r="O98" s="485"/>
      <c r="P98" s="485"/>
      <c r="Q98" s="485"/>
      <c r="R98" s="485"/>
      <c r="S98" s="485"/>
      <c r="T98" s="485"/>
      <c r="U98" s="485"/>
      <c r="V98" s="485"/>
      <c r="W98" s="485"/>
    </row>
    <row r="99" spans="2:23" ht="21" customHeight="1">
      <c r="B99" s="485"/>
      <c r="C99" s="632"/>
      <c r="D99" s="633"/>
      <c r="E99" s="633"/>
      <c r="F99" s="633"/>
      <c r="G99" s="633"/>
      <c r="H99" s="633"/>
      <c r="I99" s="633"/>
      <c r="J99" s="633"/>
      <c r="K99" s="633"/>
      <c r="L99" s="633"/>
      <c r="M99" s="633"/>
      <c r="N99" s="633"/>
      <c r="O99" s="633"/>
      <c r="P99" s="633"/>
      <c r="Q99" s="633"/>
      <c r="R99" s="633"/>
      <c r="S99" s="633"/>
      <c r="T99" s="633"/>
      <c r="U99" s="633"/>
      <c r="V99" s="634"/>
      <c r="W99" s="485"/>
    </row>
    <row r="100" spans="2:23" ht="21" customHeight="1">
      <c r="B100" s="485"/>
      <c r="C100" s="635"/>
      <c r="D100" s="636"/>
      <c r="E100" s="636"/>
      <c r="F100" s="636"/>
      <c r="G100" s="636"/>
      <c r="H100" s="636"/>
      <c r="I100" s="636"/>
      <c r="J100" s="636"/>
      <c r="K100" s="636"/>
      <c r="L100" s="636"/>
      <c r="M100" s="636"/>
      <c r="N100" s="636"/>
      <c r="O100" s="636"/>
      <c r="P100" s="636"/>
      <c r="Q100" s="636"/>
      <c r="R100" s="636"/>
      <c r="S100" s="636"/>
      <c r="T100" s="636"/>
      <c r="U100" s="636"/>
      <c r="V100" s="637"/>
      <c r="W100" s="485"/>
    </row>
    <row r="101" spans="2:23" ht="21" customHeight="1">
      <c r="B101" s="485"/>
      <c r="C101" s="635"/>
      <c r="D101" s="636"/>
      <c r="E101" s="636"/>
      <c r="F101" s="636"/>
      <c r="G101" s="636"/>
      <c r="H101" s="636"/>
      <c r="I101" s="636"/>
      <c r="J101" s="636"/>
      <c r="K101" s="636"/>
      <c r="L101" s="636"/>
      <c r="M101" s="636"/>
      <c r="N101" s="636"/>
      <c r="O101" s="636"/>
      <c r="P101" s="636"/>
      <c r="Q101" s="636"/>
      <c r="R101" s="636"/>
      <c r="S101" s="636"/>
      <c r="T101" s="636"/>
      <c r="U101" s="636"/>
      <c r="V101" s="637"/>
      <c r="W101" s="485"/>
    </row>
    <row r="102" spans="2:23" ht="21" customHeight="1">
      <c r="B102" s="485"/>
      <c r="C102" s="635"/>
      <c r="D102" s="636"/>
      <c r="E102" s="636"/>
      <c r="F102" s="636"/>
      <c r="G102" s="636"/>
      <c r="H102" s="636"/>
      <c r="I102" s="636"/>
      <c r="J102" s="636"/>
      <c r="K102" s="636"/>
      <c r="L102" s="636"/>
      <c r="M102" s="636"/>
      <c r="N102" s="636"/>
      <c r="O102" s="636"/>
      <c r="P102" s="636"/>
      <c r="Q102" s="636"/>
      <c r="R102" s="636"/>
      <c r="S102" s="636"/>
      <c r="T102" s="636"/>
      <c r="U102" s="636"/>
      <c r="V102" s="637"/>
      <c r="W102" s="485"/>
    </row>
    <row r="103" spans="2:23" ht="21" customHeight="1">
      <c r="B103" s="485"/>
      <c r="C103" s="635"/>
      <c r="D103" s="636"/>
      <c r="E103" s="636"/>
      <c r="F103" s="636"/>
      <c r="G103" s="636"/>
      <c r="H103" s="636"/>
      <c r="I103" s="636"/>
      <c r="J103" s="636"/>
      <c r="K103" s="636"/>
      <c r="L103" s="636"/>
      <c r="M103" s="636"/>
      <c r="N103" s="636"/>
      <c r="O103" s="636"/>
      <c r="P103" s="636"/>
      <c r="Q103" s="636"/>
      <c r="R103" s="636"/>
      <c r="S103" s="636"/>
      <c r="T103" s="636"/>
      <c r="U103" s="636"/>
      <c r="V103" s="637"/>
      <c r="W103" s="485"/>
    </row>
    <row r="104" spans="2:23" ht="21" customHeight="1">
      <c r="B104" s="485"/>
      <c r="C104" s="635"/>
      <c r="D104" s="636"/>
      <c r="E104" s="636"/>
      <c r="F104" s="636"/>
      <c r="G104" s="636"/>
      <c r="H104" s="636"/>
      <c r="I104" s="636"/>
      <c r="J104" s="636"/>
      <c r="K104" s="636"/>
      <c r="L104" s="636"/>
      <c r="M104" s="636"/>
      <c r="N104" s="636"/>
      <c r="O104" s="636"/>
      <c r="P104" s="636"/>
      <c r="Q104" s="636"/>
      <c r="R104" s="636"/>
      <c r="S104" s="636"/>
      <c r="T104" s="636"/>
      <c r="U104" s="636"/>
      <c r="V104" s="637"/>
      <c r="W104" s="485"/>
    </row>
    <row r="105" spans="2:23" ht="21" customHeight="1">
      <c r="B105" s="485"/>
      <c r="C105" s="638"/>
      <c r="D105" s="639"/>
      <c r="E105" s="639"/>
      <c r="F105" s="639"/>
      <c r="G105" s="639"/>
      <c r="H105" s="639"/>
      <c r="I105" s="639"/>
      <c r="J105" s="639"/>
      <c r="K105" s="639"/>
      <c r="L105" s="639"/>
      <c r="M105" s="639"/>
      <c r="N105" s="639"/>
      <c r="O105" s="639"/>
      <c r="P105" s="639"/>
      <c r="Q105" s="639"/>
      <c r="R105" s="639"/>
      <c r="S105" s="639"/>
      <c r="T105" s="639"/>
      <c r="U105" s="639"/>
      <c r="V105" s="640"/>
      <c r="W105" s="485"/>
    </row>
    <row r="106" spans="2:23" ht="21" customHeight="1">
      <c r="B106" s="485"/>
      <c r="C106" s="485"/>
      <c r="D106" s="485"/>
      <c r="E106" s="485"/>
      <c r="F106" s="485"/>
      <c r="G106" s="485"/>
      <c r="H106" s="485"/>
      <c r="I106" s="485"/>
      <c r="J106" s="485"/>
      <c r="K106" s="485"/>
      <c r="L106" s="485"/>
      <c r="M106" s="485"/>
      <c r="N106" s="485"/>
      <c r="O106" s="485"/>
      <c r="P106" s="485"/>
      <c r="Q106" s="485"/>
      <c r="R106" s="485"/>
      <c r="S106" s="485"/>
      <c r="T106" s="485"/>
      <c r="U106" s="485"/>
      <c r="V106" s="485"/>
      <c r="W106" s="485"/>
    </row>
    <row r="107" spans="2:23" ht="21" customHeight="1">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row>
    <row r="108" spans="2:23" ht="21" customHeight="1">
      <c r="C108" s="185"/>
      <c r="N108" s="629" t="s">
        <v>262</v>
      </c>
      <c r="O108" s="629"/>
      <c r="P108" s="629"/>
      <c r="Q108" s="629"/>
      <c r="R108" s="629"/>
      <c r="S108" s="629"/>
      <c r="T108" s="629"/>
      <c r="U108" s="629"/>
      <c r="V108" s="629"/>
      <c r="W108" s="629"/>
    </row>
    <row r="109" spans="2:23" ht="21" customHeight="1">
      <c r="C109" s="185"/>
      <c r="N109" s="630" t="s">
        <v>264</v>
      </c>
      <c r="O109" s="630"/>
      <c r="P109" s="630"/>
      <c r="Q109" s="630"/>
      <c r="R109" s="630"/>
      <c r="S109" s="630"/>
      <c r="T109" s="630"/>
      <c r="U109" s="630"/>
      <c r="V109" s="630"/>
      <c r="W109" s="630"/>
    </row>
    <row r="110" spans="2:23" ht="21" customHeight="1">
      <c r="C110" s="185"/>
      <c r="N110" s="630" t="s">
        <v>266</v>
      </c>
      <c r="O110" s="630"/>
      <c r="P110" s="630"/>
      <c r="Q110" s="630"/>
      <c r="R110" s="630"/>
      <c r="S110" s="630"/>
      <c r="T110" s="630"/>
      <c r="U110" s="630"/>
      <c r="V110" s="630"/>
      <c r="W110" s="630"/>
    </row>
    <row r="111" spans="2:23" ht="21" customHeight="1">
      <c r="C111" s="185"/>
      <c r="N111" s="630" t="s">
        <v>265</v>
      </c>
      <c r="O111" s="630"/>
      <c r="P111" s="630"/>
      <c r="Q111" s="630"/>
      <c r="R111" s="630"/>
      <c r="S111" s="630"/>
      <c r="T111" s="630"/>
      <c r="U111" s="630"/>
      <c r="V111" s="630"/>
      <c r="W111" s="630"/>
    </row>
    <row r="112" spans="2:23" ht="21" customHeight="1">
      <c r="C112" s="185"/>
      <c r="N112" s="630" t="s">
        <v>267</v>
      </c>
      <c r="O112" s="630"/>
      <c r="P112" s="630"/>
      <c r="Q112" s="630"/>
      <c r="R112" s="630"/>
      <c r="S112" s="630"/>
      <c r="T112" s="630"/>
      <c r="U112" s="630"/>
      <c r="V112" s="630"/>
      <c r="W112" s="630"/>
    </row>
    <row r="113" spans="2:23" ht="21" customHeight="1">
      <c r="C113" s="185"/>
      <c r="N113" s="631" t="s">
        <v>263</v>
      </c>
      <c r="O113" s="631"/>
      <c r="P113" s="631"/>
      <c r="Q113" s="631"/>
      <c r="R113" s="631"/>
      <c r="S113" s="631"/>
      <c r="T113" s="631"/>
      <c r="U113" s="631"/>
      <c r="V113" s="631"/>
      <c r="W113" s="631"/>
    </row>
    <row r="114" spans="2:23" ht="21" customHeight="1">
      <c r="C114" s="185"/>
    </row>
    <row r="115" spans="2:23" ht="21" customHeight="1">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row>
    <row r="116" spans="2:23" ht="21" customHeight="1">
      <c r="B116" s="619" t="s">
        <v>1308</v>
      </c>
      <c r="C116" s="619"/>
      <c r="D116" s="619"/>
      <c r="E116" s="619"/>
      <c r="F116" s="619"/>
      <c r="G116" s="619"/>
      <c r="H116" s="619"/>
      <c r="I116" s="619"/>
      <c r="J116" s="619"/>
      <c r="K116" s="619"/>
      <c r="L116" s="619"/>
      <c r="M116" s="619"/>
      <c r="N116" s="619"/>
      <c r="O116" s="619"/>
      <c r="P116" s="619"/>
      <c r="Q116" s="619"/>
      <c r="R116" s="619"/>
      <c r="S116" s="619"/>
      <c r="T116" s="619"/>
      <c r="U116" s="619"/>
      <c r="V116" s="619"/>
      <c r="W116" s="619"/>
    </row>
    <row r="117" spans="2:23" ht="21" customHeight="1">
      <c r="B117" s="619"/>
      <c r="C117" s="619"/>
      <c r="D117" s="619"/>
      <c r="E117" s="619"/>
      <c r="F117" s="619"/>
      <c r="G117" s="619"/>
      <c r="H117" s="619"/>
      <c r="I117" s="619"/>
      <c r="J117" s="619"/>
      <c r="K117" s="619"/>
      <c r="L117" s="619"/>
      <c r="M117" s="619"/>
      <c r="N117" s="619"/>
      <c r="O117" s="619"/>
      <c r="P117" s="619"/>
      <c r="Q117" s="619"/>
      <c r="R117" s="619"/>
      <c r="S117" s="619"/>
      <c r="T117" s="619"/>
      <c r="U117" s="619"/>
      <c r="V117" s="619"/>
      <c r="W117" s="619"/>
    </row>
    <row r="118" spans="2:23" ht="21" customHeight="1">
      <c r="B118" s="619"/>
      <c r="C118" s="619"/>
      <c r="D118" s="619"/>
      <c r="E118" s="619"/>
      <c r="F118" s="619"/>
      <c r="G118" s="619"/>
      <c r="H118" s="619"/>
      <c r="I118" s="619"/>
      <c r="J118" s="619"/>
      <c r="K118" s="619"/>
      <c r="L118" s="619"/>
      <c r="M118" s="619"/>
      <c r="N118" s="619"/>
      <c r="O118" s="619"/>
      <c r="P118" s="619"/>
      <c r="Q118" s="619"/>
      <c r="R118" s="619"/>
      <c r="S118" s="619"/>
      <c r="T118" s="619"/>
      <c r="U118" s="619"/>
      <c r="V118" s="619"/>
      <c r="W118" s="619"/>
    </row>
  </sheetData>
  <sheetProtection algorithmName="SHA-512" hashValue="HoS2q/NERcUI7boAaR1PFdeQ1unG6Nows0R7Hy5BR/1YSjRSbnqprdW7YSI5CcaKpN21UTNTYmP2NIyQU/4z6Q==" saltValue="/I70m9gSXS9lX5INOkkHBQ==" spinCount="100000" sheet="1" objects="1" formatCells="0" selectLockedCells="1"/>
  <protectedRanges>
    <protectedRange sqref="O108" name="範囲1_6_1_5_1_2"/>
    <protectedRange sqref="AD36:AE37 AD42:AE43 AD44" name="範囲1_6_1_2_3_1"/>
    <protectedRange sqref="AE38:AE39 AE44" name="範囲1_6_1_2_3_1_1"/>
    <protectedRange sqref="AD38:AD39" name="範囲1_6_1_2_3_1_2"/>
  </protectedRanges>
  <dataConsolidate/>
  <mergeCells count="122">
    <mergeCell ref="Q12:U12"/>
    <mergeCell ref="S34:T34"/>
    <mergeCell ref="D23:K24"/>
    <mergeCell ref="C23:C24"/>
    <mergeCell ref="D28:K28"/>
    <mergeCell ref="N76:O78"/>
    <mergeCell ref="N80:O82"/>
    <mergeCell ref="M10:N12"/>
    <mergeCell ref="Q38:R38"/>
    <mergeCell ref="S38:T38"/>
    <mergeCell ref="U38:V38"/>
    <mergeCell ref="U36:V36"/>
    <mergeCell ref="N34:O34"/>
    <mergeCell ref="Q34:R34"/>
    <mergeCell ref="U42:V42"/>
    <mergeCell ref="N39:O39"/>
    <mergeCell ref="J40:K40"/>
    <mergeCell ref="J38:K38"/>
    <mergeCell ref="L38:M38"/>
    <mergeCell ref="N38:O38"/>
    <mergeCell ref="Q40:R40"/>
    <mergeCell ref="J36:K36"/>
    <mergeCell ref="P80:V82"/>
    <mergeCell ref="B45:C46"/>
    <mergeCell ref="B116:W118"/>
    <mergeCell ref="B96:I97"/>
    <mergeCell ref="U40:V40"/>
    <mergeCell ref="J41:K41"/>
    <mergeCell ref="L41:M41"/>
    <mergeCell ref="N41:O41"/>
    <mergeCell ref="Q41:R41"/>
    <mergeCell ref="S41:T41"/>
    <mergeCell ref="U41:V41"/>
    <mergeCell ref="N108:W108"/>
    <mergeCell ref="N109:W109"/>
    <mergeCell ref="Q42:R42"/>
    <mergeCell ref="S42:T42"/>
    <mergeCell ref="N112:W112"/>
    <mergeCell ref="N113:W113"/>
    <mergeCell ref="S40:T40"/>
    <mergeCell ref="C99:V105"/>
    <mergeCell ref="N110:W110"/>
    <mergeCell ref="N111:W111"/>
    <mergeCell ref="D87:I89"/>
    <mergeCell ref="B68:R69"/>
    <mergeCell ref="C71:C82"/>
    <mergeCell ref="N72:O75"/>
    <mergeCell ref="N79:O79"/>
    <mergeCell ref="D3:K3"/>
    <mergeCell ref="M4:N4"/>
    <mergeCell ref="M5:N5"/>
    <mergeCell ref="M6:N6"/>
    <mergeCell ref="M7:N7"/>
    <mergeCell ref="M8:N8"/>
    <mergeCell ref="M9:N9"/>
    <mergeCell ref="D4:K4"/>
    <mergeCell ref="D5:K5"/>
    <mergeCell ref="D6:K6"/>
    <mergeCell ref="D7:K7"/>
    <mergeCell ref="D8:K8"/>
    <mergeCell ref="D9:K9"/>
    <mergeCell ref="C48:C63"/>
    <mergeCell ref="C87:C89"/>
    <mergeCell ref="K87:R94"/>
    <mergeCell ref="D14:K14"/>
    <mergeCell ref="D15:K15"/>
    <mergeCell ref="M16:N16"/>
    <mergeCell ref="N19:O19"/>
    <mergeCell ref="N20:O20"/>
    <mergeCell ref="R19:S19"/>
    <mergeCell ref="R20:S20"/>
    <mergeCell ref="R78:U78"/>
    <mergeCell ref="B84:D85"/>
    <mergeCell ref="E84:M85"/>
    <mergeCell ref="O15:T15"/>
    <mergeCell ref="O16:T16"/>
    <mergeCell ref="D18:K18"/>
    <mergeCell ref="D19:K19"/>
    <mergeCell ref="D20:K20"/>
    <mergeCell ref="M15:N15"/>
    <mergeCell ref="N35:O35"/>
    <mergeCell ref="Q35:R35"/>
    <mergeCell ref="D34:H34"/>
    <mergeCell ref="D35:H35"/>
    <mergeCell ref="O4:V4"/>
    <mergeCell ref="O5:V5"/>
    <mergeCell ref="O6:V6"/>
    <mergeCell ref="O7:V7"/>
    <mergeCell ref="O8:V8"/>
    <mergeCell ref="O9:V9"/>
    <mergeCell ref="J39:K39"/>
    <mergeCell ref="L39:M39"/>
    <mergeCell ref="B30:R31"/>
    <mergeCell ref="S35:T35"/>
    <mergeCell ref="U35:V35"/>
    <mergeCell ref="J34:K34"/>
    <mergeCell ref="L34:M34"/>
    <mergeCell ref="J37:K37"/>
    <mergeCell ref="L37:M37"/>
    <mergeCell ref="N37:O37"/>
    <mergeCell ref="Q37:R37"/>
    <mergeCell ref="S37:T37"/>
    <mergeCell ref="U37:V37"/>
    <mergeCell ref="D12:K12"/>
    <mergeCell ref="D13:K13"/>
    <mergeCell ref="U34:V34"/>
    <mergeCell ref="J35:K35"/>
    <mergeCell ref="L35:M35"/>
    <mergeCell ref="AB47:AF47"/>
    <mergeCell ref="AB48:AF48"/>
    <mergeCell ref="AB49:AF49"/>
    <mergeCell ref="D36:H36"/>
    <mergeCell ref="D37:H37"/>
    <mergeCell ref="D38:H38"/>
    <mergeCell ref="D39:H39"/>
    <mergeCell ref="D48:V63"/>
    <mergeCell ref="P72:V75"/>
    <mergeCell ref="L36:M36"/>
    <mergeCell ref="N36:O36"/>
    <mergeCell ref="Q36:R36"/>
    <mergeCell ref="S36:T36"/>
    <mergeCell ref="D45:N46"/>
  </mergeCells>
  <phoneticPr fontId="8"/>
  <conditionalFormatting sqref="D18">
    <cfRule type="cellIs" dxfId="57" priority="20" operator="equal">
      <formula>"会員証カード番号（16桁）"</formula>
    </cfRule>
  </conditionalFormatting>
  <conditionalFormatting sqref="D19">
    <cfRule type="cellIs" dxfId="56" priority="19" operator="equal">
      <formula>"ご登録の電話番号"</formula>
    </cfRule>
  </conditionalFormatting>
  <conditionalFormatting sqref="D20">
    <cfRule type="cellIs" dxfId="55" priority="18" operator="equal">
      <formula>"アプリ名義のお名前"</formula>
    </cfRule>
  </conditionalFormatting>
  <conditionalFormatting sqref="D23">
    <cfRule type="cellIs" dxfId="54" priority="34" operator="equal">
      <formula>"ご登録の電話番号"</formula>
    </cfRule>
  </conditionalFormatting>
  <conditionalFormatting sqref="D27:D28">
    <cfRule type="cellIs" dxfId="53" priority="54" operator="equal">
      <formula>"会員証カード番号（16桁）"</formula>
    </cfRule>
  </conditionalFormatting>
  <conditionalFormatting sqref="D34">
    <cfRule type="cellIs" dxfId="52" priority="1" operator="equal">
      <formula>"数字のみ入力"</formula>
    </cfRule>
    <cfRule type="cellIs" dxfId="51" priority="2" operator="notEqual">
      <formula>"数字のみ入力してください"</formula>
    </cfRule>
  </conditionalFormatting>
  <conditionalFormatting sqref="D35:D39">
    <cfRule type="cellIs" dxfId="50" priority="4" operator="equal">
      <formula>"都道府県　（例：東京都）"</formula>
    </cfRule>
    <cfRule type="cellIs" dxfId="49" priority="5" operator="notEqual">
      <formula>"選択してください"</formula>
    </cfRule>
  </conditionalFormatting>
  <conditionalFormatting sqref="D36:D39">
    <cfRule type="cellIs" dxfId="48" priority="3" operator="equal">
      <formula>"市区町村　（例：目黒区）"</formula>
    </cfRule>
  </conditionalFormatting>
  <conditionalFormatting sqref="D64">
    <cfRule type="cellIs" dxfId="47" priority="50" operator="equal">
      <formula>"会員証カード番号（16桁）"</formula>
    </cfRule>
  </conditionalFormatting>
  <conditionalFormatting sqref="D65:D66">
    <cfRule type="cellIs" dxfId="46" priority="49" operator="equal">
      <formula>"ご登録の電話番号"</formula>
    </cfRule>
  </conditionalFormatting>
  <conditionalFormatting sqref="J35">
    <cfRule type="cellIs" dxfId="45" priority="40" operator="equal">
      <formula>"選択してください"</formula>
    </cfRule>
  </conditionalFormatting>
  <conditionalFormatting sqref="L35">
    <cfRule type="cellIs" dxfId="44" priority="39" operator="equal">
      <formula>"選択してください"</formula>
    </cfRule>
  </conditionalFormatting>
  <conditionalFormatting sqref="N35">
    <cfRule type="cellIs" dxfId="43" priority="38" operator="equal">
      <formula>"選択してください"</formula>
    </cfRule>
  </conditionalFormatting>
  <conditionalFormatting sqref="N41:O41">
    <cfRule type="cellIs" dxfId="42" priority="32" operator="equal">
      <formula>"配送可能"</formula>
    </cfRule>
    <cfRule type="cellIs" dxfId="41" priority="33" operator="equal">
      <formula>"配送不可"</formula>
    </cfRule>
  </conditionalFormatting>
  <conditionalFormatting sqref="O15">
    <cfRule type="cellIs" dxfId="40" priority="15" operator="equal">
      <formula>"原則4日前の15時までにご注文ください"</formula>
    </cfRule>
  </conditionalFormatting>
  <conditionalFormatting sqref="O16">
    <cfRule type="cellIs" dxfId="39" priority="14" operator="notEqual">
      <formula>"選択してください"</formula>
    </cfRule>
  </conditionalFormatting>
  <conditionalFormatting sqref="Q35">
    <cfRule type="cellIs" dxfId="38" priority="37" operator="equal">
      <formula>"選択してください"</formula>
    </cfRule>
  </conditionalFormatting>
  <conditionalFormatting sqref="S35">
    <cfRule type="cellIs" dxfId="37" priority="36" operator="equal">
      <formula>"選択してください"</formula>
    </cfRule>
  </conditionalFormatting>
  <conditionalFormatting sqref="U35">
    <cfRule type="cellIs" dxfId="36" priority="35" operator="equal">
      <formula>"選択してください"</formula>
    </cfRule>
  </conditionalFormatting>
  <conditionalFormatting sqref="U40:V42">
    <cfRule type="cellIs" dxfId="35" priority="27" operator="equal">
      <formula>"お届け不可"</formula>
    </cfRule>
    <cfRule type="cellIs" dxfId="34" priority="28" operator="equal">
      <formula>"お届け可能"</formula>
    </cfRule>
    <cfRule type="cellIs" dxfId="33" priority="29" operator="equal">
      <formula>"配送不可"</formula>
    </cfRule>
  </conditionalFormatting>
  <conditionalFormatting sqref="AB47">
    <cfRule type="cellIs" dxfId="32" priority="6" operator="equal">
      <formula>"数字のみ入力"</formula>
    </cfRule>
    <cfRule type="cellIs" dxfId="31" priority="7" operator="notEqual">
      <formula>"数字のみ入力してください"</formula>
    </cfRule>
  </conditionalFormatting>
  <conditionalFormatting sqref="AB48:AB49">
    <cfRule type="cellIs" dxfId="30" priority="9" operator="equal">
      <formula>"都道府県　（例：東京都）"</formula>
    </cfRule>
    <cfRule type="cellIs" dxfId="29" priority="10" operator="notEqual">
      <formula>"選択してください"</formula>
    </cfRule>
  </conditionalFormatting>
  <conditionalFormatting sqref="AB49">
    <cfRule type="cellIs" dxfId="28" priority="8" operator="equal">
      <formula>"市区町村　（例：目黒区）"</formula>
    </cfRule>
  </conditionalFormatting>
  <conditionalFormatting sqref="AB36:AC36">
    <cfRule type="cellIs" dxfId="27" priority="12" operator="equal">
      <formula>"選択してください"</formula>
    </cfRule>
  </conditionalFormatting>
  <conditionalFormatting sqref="AB42:AC42">
    <cfRule type="cellIs" dxfId="26" priority="11" operator="equal">
      <formula>"選択してください"</formula>
    </cfRule>
  </conditionalFormatting>
  <dataValidations count="5">
    <dataValidation errorStyle="information" allowBlank="1" sqref="D37:D39" xr:uid="{4AA63BB1-B6BA-4E0B-B38A-6F14294E7239}"/>
    <dataValidation errorStyle="information" allowBlank="1" showInputMessage="1" prompt="🔴　：　目黒区_x000a_❌　：　目黒区中町_x000a__x000a_◯◯区　までを入力してください" sqref="AB49 D36" xr:uid="{EEC918BE-7E42-4257-AE2E-DBD48D7A16D7}"/>
    <dataValidation errorStyle="information" allowBlank="1" showInputMessage="1" prompt="お届け先都道府県をご入力いただくと_x000a_正しい宅配料金が_x000a_右の「お見積り」に表示されます。" sqref="AB48 D35" xr:uid="{AD3A750A-345A-4A56-87C4-469793D590D6}"/>
    <dataValidation type="list" errorStyle="information" allowBlank="1" showInputMessage="1" sqref="O16" xr:uid="{9F39DB8D-25FA-4BDD-A278-5C8AA03368E6}">
      <formula1>"午前中,12:00～14:00,14:00～16:00,16:00～18:00,18:00～20:00,19:00～21:00,希望無し"</formula1>
    </dataValidation>
    <dataValidation type="whole" allowBlank="1" showErrorMessage="1" error="数字のみ入力してください" sqref="AB47 D34" xr:uid="{CC43CD4B-472E-413F-9B90-A8F14D5B81E5}">
      <formula1>0</formula1>
      <formula2>10000000</formula2>
    </dataValidation>
  </dataValidations>
  <hyperlinks>
    <hyperlink ref="D45" r:id="rId1" xr:uid="{2E1A87BB-A6F0-4ECF-93D0-C9A5D688A82E}"/>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14</xdr:col>
                    <xdr:colOff>476250</xdr:colOff>
                    <xdr:row>112</xdr:row>
                    <xdr:rowOff>28575</xdr:rowOff>
                  </from>
                  <to>
                    <xdr:col>15</xdr:col>
                    <xdr:colOff>295275</xdr:colOff>
                    <xdr:row>112</xdr:row>
                    <xdr:rowOff>228600</xdr:rowOff>
                  </to>
                </anchor>
              </controlPr>
            </control>
          </mc:Choice>
        </mc:AlternateContent>
        <mc:AlternateContent xmlns:mc="http://schemas.openxmlformats.org/markup-compatibility/2006">
          <mc:Choice Requires="x14">
            <control shapeId="95234" r:id="rId6" name="Group Box 2">
              <controlPr defaultSize="0" autoFill="0" autoPict="0">
                <anchor moveWithCells="1">
                  <from>
                    <xdr:col>3</xdr:col>
                    <xdr:colOff>0</xdr:colOff>
                    <xdr:row>86</xdr:row>
                    <xdr:rowOff>0</xdr:rowOff>
                  </from>
                  <to>
                    <xdr:col>9</xdr:col>
                    <xdr:colOff>0</xdr:colOff>
                    <xdr:row>89</xdr:row>
                    <xdr:rowOff>0</xdr:rowOff>
                  </to>
                </anchor>
              </controlPr>
            </control>
          </mc:Choice>
        </mc:AlternateContent>
        <mc:AlternateContent xmlns:mc="http://schemas.openxmlformats.org/markup-compatibility/2006">
          <mc:Choice Requires="x14">
            <control shapeId="95235" r:id="rId7" name="Option Button 3">
              <controlPr defaultSize="0" autoFill="0" autoLine="0" autoPict="0">
                <anchor moveWithCells="1">
                  <from>
                    <xdr:col>3</xdr:col>
                    <xdr:colOff>76200</xdr:colOff>
                    <xdr:row>86</xdr:row>
                    <xdr:rowOff>47625</xdr:rowOff>
                  </from>
                  <to>
                    <xdr:col>4</xdr:col>
                    <xdr:colOff>419100</xdr:colOff>
                    <xdr:row>87</xdr:row>
                    <xdr:rowOff>19050</xdr:rowOff>
                  </to>
                </anchor>
              </controlPr>
            </control>
          </mc:Choice>
        </mc:AlternateContent>
        <mc:AlternateContent xmlns:mc="http://schemas.openxmlformats.org/markup-compatibility/2006">
          <mc:Choice Requires="x14">
            <control shapeId="95239" r:id="rId8" name="Option Button 7">
              <controlPr defaultSize="0" autoFill="0" autoLine="0" autoPict="0">
                <anchor moveWithCells="1">
                  <from>
                    <xdr:col>14</xdr:col>
                    <xdr:colOff>104775</xdr:colOff>
                    <xdr:row>9</xdr:row>
                    <xdr:rowOff>28575</xdr:rowOff>
                  </from>
                  <to>
                    <xdr:col>16</xdr:col>
                    <xdr:colOff>0</xdr:colOff>
                    <xdr:row>10</xdr:row>
                    <xdr:rowOff>0</xdr:rowOff>
                  </to>
                </anchor>
              </controlPr>
            </control>
          </mc:Choice>
        </mc:AlternateContent>
        <mc:AlternateContent xmlns:mc="http://schemas.openxmlformats.org/markup-compatibility/2006">
          <mc:Choice Requires="x14">
            <control shapeId="95240" r:id="rId9" name="Option Button 8">
              <controlPr defaultSize="0" autoFill="0" autoLine="0" autoPict="0">
                <anchor moveWithCells="1">
                  <from>
                    <xdr:col>16</xdr:col>
                    <xdr:colOff>0</xdr:colOff>
                    <xdr:row>9</xdr:row>
                    <xdr:rowOff>28575</xdr:rowOff>
                  </from>
                  <to>
                    <xdr:col>18</xdr:col>
                    <xdr:colOff>0</xdr:colOff>
                    <xdr:row>10</xdr:row>
                    <xdr:rowOff>0</xdr:rowOff>
                  </to>
                </anchor>
              </controlPr>
            </control>
          </mc:Choice>
        </mc:AlternateContent>
        <mc:AlternateContent xmlns:mc="http://schemas.openxmlformats.org/markup-compatibility/2006">
          <mc:Choice Requires="x14">
            <control shapeId="95241" r:id="rId10" name="Option Button 9">
              <controlPr defaultSize="0" autoFill="0" autoLine="0" autoPict="0">
                <anchor moveWithCells="1">
                  <from>
                    <xdr:col>18</xdr:col>
                    <xdr:colOff>190500</xdr:colOff>
                    <xdr:row>9</xdr:row>
                    <xdr:rowOff>28575</xdr:rowOff>
                  </from>
                  <to>
                    <xdr:col>20</xdr:col>
                    <xdr:colOff>85725</xdr:colOff>
                    <xdr:row>10</xdr:row>
                    <xdr:rowOff>0</xdr:rowOff>
                  </to>
                </anchor>
              </controlPr>
            </control>
          </mc:Choice>
        </mc:AlternateContent>
        <mc:AlternateContent xmlns:mc="http://schemas.openxmlformats.org/markup-compatibility/2006">
          <mc:Choice Requires="x14">
            <control shapeId="95242" r:id="rId11" name="Option Button 10">
              <controlPr defaultSize="0" autoFill="0" autoLine="0" autoPict="0">
                <anchor moveWithCells="1">
                  <from>
                    <xdr:col>16</xdr:col>
                    <xdr:colOff>0</xdr:colOff>
                    <xdr:row>10</xdr:row>
                    <xdr:rowOff>19050</xdr:rowOff>
                  </from>
                  <to>
                    <xdr:col>17</xdr:col>
                    <xdr:colOff>381000</xdr:colOff>
                    <xdr:row>10</xdr:row>
                    <xdr:rowOff>257175</xdr:rowOff>
                  </to>
                </anchor>
              </controlPr>
            </control>
          </mc:Choice>
        </mc:AlternateContent>
        <mc:AlternateContent xmlns:mc="http://schemas.openxmlformats.org/markup-compatibility/2006">
          <mc:Choice Requires="x14">
            <control shapeId="95243" r:id="rId12" name="Option Button 11">
              <controlPr defaultSize="0" autoFill="0" autoLine="0" autoPict="0">
                <anchor moveWithCells="1">
                  <from>
                    <xdr:col>14</xdr:col>
                    <xdr:colOff>114300</xdr:colOff>
                    <xdr:row>10</xdr:row>
                    <xdr:rowOff>19050</xdr:rowOff>
                  </from>
                  <to>
                    <xdr:col>16</xdr:col>
                    <xdr:colOff>9525</xdr:colOff>
                    <xdr:row>10</xdr:row>
                    <xdr:rowOff>257175</xdr:rowOff>
                  </to>
                </anchor>
              </controlPr>
            </control>
          </mc:Choice>
        </mc:AlternateContent>
        <mc:AlternateContent xmlns:mc="http://schemas.openxmlformats.org/markup-compatibility/2006">
          <mc:Choice Requires="x14">
            <control shapeId="95244" r:id="rId13" name="Option Button 12">
              <controlPr defaultSize="0" autoFill="0" autoLine="0" autoPict="0">
                <anchor moveWithCells="1">
                  <from>
                    <xdr:col>18</xdr:col>
                    <xdr:colOff>190500</xdr:colOff>
                    <xdr:row>10</xdr:row>
                    <xdr:rowOff>19050</xdr:rowOff>
                  </from>
                  <to>
                    <xdr:col>20</xdr:col>
                    <xdr:colOff>85725</xdr:colOff>
                    <xdr:row>10</xdr:row>
                    <xdr:rowOff>257175</xdr:rowOff>
                  </to>
                </anchor>
              </controlPr>
            </control>
          </mc:Choice>
        </mc:AlternateContent>
        <mc:AlternateContent xmlns:mc="http://schemas.openxmlformats.org/markup-compatibility/2006">
          <mc:Choice Requires="x14">
            <control shapeId="95245" r:id="rId14" name="Option Button 13">
              <controlPr defaultSize="0" autoFill="0" autoLine="0" autoPict="0">
                <anchor moveWithCells="1">
                  <from>
                    <xdr:col>14</xdr:col>
                    <xdr:colOff>114300</xdr:colOff>
                    <xdr:row>11</xdr:row>
                    <xdr:rowOff>9525</xdr:rowOff>
                  </from>
                  <to>
                    <xdr:col>15</xdr:col>
                    <xdr:colOff>352425</xdr:colOff>
                    <xdr:row>11</xdr:row>
                    <xdr:rowOff>247650</xdr:rowOff>
                  </to>
                </anchor>
              </controlPr>
            </control>
          </mc:Choice>
        </mc:AlternateContent>
        <mc:AlternateContent xmlns:mc="http://schemas.openxmlformats.org/markup-compatibility/2006">
          <mc:Choice Requires="x14">
            <control shapeId="95247" r:id="rId15" name="Group Box 15">
              <controlPr defaultSize="0" autoFill="0" autoPict="0">
                <anchor moveWithCells="1">
                  <from>
                    <xdr:col>3</xdr:col>
                    <xdr:colOff>0</xdr:colOff>
                    <xdr:row>63</xdr:row>
                    <xdr:rowOff>0</xdr:rowOff>
                  </from>
                  <to>
                    <xdr:col>22</xdr:col>
                    <xdr:colOff>0</xdr:colOff>
                    <xdr:row>64</xdr:row>
                    <xdr:rowOff>0</xdr:rowOff>
                  </to>
                </anchor>
              </controlPr>
            </control>
          </mc:Choice>
        </mc:AlternateContent>
        <mc:AlternateContent xmlns:mc="http://schemas.openxmlformats.org/markup-compatibility/2006">
          <mc:Choice Requires="x14">
            <control shapeId="95248" r:id="rId16" name="Option Button 16">
              <controlPr defaultSize="0" autoFill="0" autoLine="0" autoPict="0">
                <anchor moveWithCells="1">
                  <from>
                    <xdr:col>3</xdr:col>
                    <xdr:colOff>123825</xdr:colOff>
                    <xdr:row>63</xdr:row>
                    <xdr:rowOff>19050</xdr:rowOff>
                  </from>
                  <to>
                    <xdr:col>5</xdr:col>
                    <xdr:colOff>123825</xdr:colOff>
                    <xdr:row>63</xdr:row>
                    <xdr:rowOff>257175</xdr:rowOff>
                  </to>
                </anchor>
              </controlPr>
            </control>
          </mc:Choice>
        </mc:AlternateContent>
        <mc:AlternateContent xmlns:mc="http://schemas.openxmlformats.org/markup-compatibility/2006">
          <mc:Choice Requires="x14">
            <control shapeId="95249" r:id="rId17" name="Option Button 17">
              <controlPr defaultSize="0" autoFill="0" autoLine="0" autoPict="0">
                <anchor moveWithCells="1">
                  <from>
                    <xdr:col>5</xdr:col>
                    <xdr:colOff>0</xdr:colOff>
                    <xdr:row>63</xdr:row>
                    <xdr:rowOff>19050</xdr:rowOff>
                  </from>
                  <to>
                    <xdr:col>6</xdr:col>
                    <xdr:colOff>381000</xdr:colOff>
                    <xdr:row>63</xdr:row>
                    <xdr:rowOff>257175</xdr:rowOff>
                  </to>
                </anchor>
              </controlPr>
            </control>
          </mc:Choice>
        </mc:AlternateContent>
        <mc:AlternateContent xmlns:mc="http://schemas.openxmlformats.org/markup-compatibility/2006">
          <mc:Choice Requires="x14">
            <control shapeId="95250" r:id="rId18" name="Option Button 18">
              <controlPr defaultSize="0" autoFill="0" autoLine="0" autoPict="0">
                <anchor moveWithCells="1">
                  <from>
                    <xdr:col>6</xdr:col>
                    <xdr:colOff>361950</xdr:colOff>
                    <xdr:row>63</xdr:row>
                    <xdr:rowOff>19050</xdr:rowOff>
                  </from>
                  <to>
                    <xdr:col>8</xdr:col>
                    <xdr:colOff>257175</xdr:colOff>
                    <xdr:row>63</xdr:row>
                    <xdr:rowOff>257175</xdr:rowOff>
                  </to>
                </anchor>
              </controlPr>
            </control>
          </mc:Choice>
        </mc:AlternateContent>
        <mc:AlternateContent xmlns:mc="http://schemas.openxmlformats.org/markup-compatibility/2006">
          <mc:Choice Requires="x14">
            <control shapeId="95251" r:id="rId19" name="Group Box 19">
              <controlPr defaultSize="0" autoFill="0" autoPict="0">
                <anchor moveWithCells="1">
                  <from>
                    <xdr:col>3</xdr:col>
                    <xdr:colOff>0</xdr:colOff>
                    <xdr:row>65</xdr:row>
                    <xdr:rowOff>0</xdr:rowOff>
                  </from>
                  <to>
                    <xdr:col>22</xdr:col>
                    <xdr:colOff>0</xdr:colOff>
                    <xdr:row>66</xdr:row>
                    <xdr:rowOff>0</xdr:rowOff>
                  </to>
                </anchor>
              </controlPr>
            </control>
          </mc:Choice>
        </mc:AlternateContent>
        <mc:AlternateContent xmlns:mc="http://schemas.openxmlformats.org/markup-compatibility/2006">
          <mc:Choice Requires="x14">
            <control shapeId="95252" r:id="rId20" name="Option Button 20">
              <controlPr defaultSize="0" autoFill="0" autoLine="0" autoPict="0">
                <anchor moveWithCells="1">
                  <from>
                    <xdr:col>3</xdr:col>
                    <xdr:colOff>123825</xdr:colOff>
                    <xdr:row>65</xdr:row>
                    <xdr:rowOff>9525</xdr:rowOff>
                  </from>
                  <to>
                    <xdr:col>5</xdr:col>
                    <xdr:colOff>19050</xdr:colOff>
                    <xdr:row>65</xdr:row>
                    <xdr:rowOff>247650</xdr:rowOff>
                  </to>
                </anchor>
              </controlPr>
            </control>
          </mc:Choice>
        </mc:AlternateContent>
        <mc:AlternateContent xmlns:mc="http://schemas.openxmlformats.org/markup-compatibility/2006">
          <mc:Choice Requires="x14">
            <control shapeId="95253" r:id="rId21" name="Option Button 21">
              <controlPr defaultSize="0" autoFill="0" autoLine="0" autoPict="0">
                <anchor moveWithCells="1">
                  <from>
                    <xdr:col>5</xdr:col>
                    <xdr:colOff>0</xdr:colOff>
                    <xdr:row>65</xdr:row>
                    <xdr:rowOff>9525</xdr:rowOff>
                  </from>
                  <to>
                    <xdr:col>6</xdr:col>
                    <xdr:colOff>381000</xdr:colOff>
                    <xdr:row>65</xdr:row>
                    <xdr:rowOff>247650</xdr:rowOff>
                  </to>
                </anchor>
              </controlPr>
            </control>
          </mc:Choice>
        </mc:AlternateContent>
        <mc:AlternateContent xmlns:mc="http://schemas.openxmlformats.org/markup-compatibility/2006">
          <mc:Choice Requires="x14">
            <control shapeId="95254" r:id="rId22" name="Option Button 22">
              <controlPr defaultSize="0" autoFill="0" autoLine="0" autoPict="0">
                <anchor moveWithCells="1">
                  <from>
                    <xdr:col>6</xdr:col>
                    <xdr:colOff>361950</xdr:colOff>
                    <xdr:row>65</xdr:row>
                    <xdr:rowOff>9525</xdr:rowOff>
                  </from>
                  <to>
                    <xdr:col>8</xdr:col>
                    <xdr:colOff>257175</xdr:colOff>
                    <xdr:row>65</xdr:row>
                    <xdr:rowOff>247650</xdr:rowOff>
                  </to>
                </anchor>
              </controlPr>
            </control>
          </mc:Choice>
        </mc:AlternateContent>
        <mc:AlternateContent xmlns:mc="http://schemas.openxmlformats.org/markup-compatibility/2006">
          <mc:Choice Requires="x14">
            <control shapeId="95255" r:id="rId23" name="Option Button 23">
              <controlPr defaultSize="0" autoFill="0" autoLine="0" autoPict="0">
                <anchor moveWithCells="1">
                  <from>
                    <xdr:col>8</xdr:col>
                    <xdr:colOff>266700</xdr:colOff>
                    <xdr:row>65</xdr:row>
                    <xdr:rowOff>9525</xdr:rowOff>
                  </from>
                  <to>
                    <xdr:col>10</xdr:col>
                    <xdr:colOff>28575</xdr:colOff>
                    <xdr:row>65</xdr:row>
                    <xdr:rowOff>247650</xdr:rowOff>
                  </to>
                </anchor>
              </controlPr>
            </control>
          </mc:Choice>
        </mc:AlternateContent>
        <mc:AlternateContent xmlns:mc="http://schemas.openxmlformats.org/markup-compatibility/2006">
          <mc:Choice Requires="x14">
            <control shapeId="95256" r:id="rId24" name="Option Button 24">
              <controlPr defaultSize="0" autoFill="0" autoLine="0" autoPict="0">
                <anchor moveWithCells="1">
                  <from>
                    <xdr:col>9</xdr:col>
                    <xdr:colOff>419100</xdr:colOff>
                    <xdr:row>65</xdr:row>
                    <xdr:rowOff>9525</xdr:rowOff>
                  </from>
                  <to>
                    <xdr:col>11</xdr:col>
                    <xdr:colOff>323850</xdr:colOff>
                    <xdr:row>65</xdr:row>
                    <xdr:rowOff>247650</xdr:rowOff>
                  </to>
                </anchor>
              </controlPr>
            </control>
          </mc:Choice>
        </mc:AlternateContent>
        <mc:AlternateContent xmlns:mc="http://schemas.openxmlformats.org/markup-compatibility/2006">
          <mc:Choice Requires="x14">
            <control shapeId="95257" r:id="rId25" name="Option Button 25">
              <controlPr defaultSize="0" autoFill="0" autoLine="0" autoPict="0">
                <anchor moveWithCells="1">
                  <from>
                    <xdr:col>11</xdr:col>
                    <xdr:colOff>219075</xdr:colOff>
                    <xdr:row>65</xdr:row>
                    <xdr:rowOff>9525</xdr:rowOff>
                  </from>
                  <to>
                    <xdr:col>13</xdr:col>
                    <xdr:colOff>114300</xdr:colOff>
                    <xdr:row>65</xdr:row>
                    <xdr:rowOff>247650</xdr:rowOff>
                  </to>
                </anchor>
              </controlPr>
            </control>
          </mc:Choice>
        </mc:AlternateContent>
        <mc:AlternateContent xmlns:mc="http://schemas.openxmlformats.org/markup-compatibility/2006">
          <mc:Choice Requires="x14">
            <control shapeId="95258" r:id="rId26" name="Option Button 26">
              <controlPr defaultSize="0" autoFill="0" autoLine="0" autoPict="0">
                <anchor moveWithCells="1">
                  <from>
                    <xdr:col>13</xdr:col>
                    <xdr:colOff>104775</xdr:colOff>
                    <xdr:row>65</xdr:row>
                    <xdr:rowOff>9525</xdr:rowOff>
                  </from>
                  <to>
                    <xdr:col>15</xdr:col>
                    <xdr:colOff>0</xdr:colOff>
                    <xdr:row>65</xdr:row>
                    <xdr:rowOff>247650</xdr:rowOff>
                  </to>
                </anchor>
              </controlPr>
            </control>
          </mc:Choice>
        </mc:AlternateContent>
        <mc:AlternateContent xmlns:mc="http://schemas.openxmlformats.org/markup-compatibility/2006">
          <mc:Choice Requires="x14">
            <control shapeId="95259" r:id="rId27" name="Option Button 27">
              <controlPr defaultSize="0" autoFill="0" autoLine="0" autoPict="0">
                <anchor moveWithCells="1">
                  <from>
                    <xdr:col>14</xdr:col>
                    <xdr:colOff>466725</xdr:colOff>
                    <xdr:row>65</xdr:row>
                    <xdr:rowOff>0</xdr:rowOff>
                  </from>
                  <to>
                    <xdr:col>16</xdr:col>
                    <xdr:colOff>466725</xdr:colOff>
                    <xdr:row>65</xdr:row>
                    <xdr:rowOff>238125</xdr:rowOff>
                  </to>
                </anchor>
              </controlPr>
            </control>
          </mc:Choice>
        </mc:AlternateContent>
        <mc:AlternateContent xmlns:mc="http://schemas.openxmlformats.org/markup-compatibility/2006">
          <mc:Choice Requires="x14">
            <control shapeId="95260" r:id="rId28" name="Group Box 28">
              <controlPr defaultSize="0" autoFill="0" autoPict="0">
                <anchor moveWithCells="1">
                  <from>
                    <xdr:col>3</xdr:col>
                    <xdr:colOff>0</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95261" r:id="rId29" name="Option Button 29">
              <controlPr defaultSize="0" autoFill="0" autoLine="0" autoPict="0">
                <anchor moveWithCells="1">
                  <from>
                    <xdr:col>3</xdr:col>
                    <xdr:colOff>123825</xdr:colOff>
                    <xdr:row>64</xdr:row>
                    <xdr:rowOff>9525</xdr:rowOff>
                  </from>
                  <to>
                    <xdr:col>5</xdr:col>
                    <xdr:colOff>19050</xdr:colOff>
                    <xdr:row>64</xdr:row>
                    <xdr:rowOff>247650</xdr:rowOff>
                  </to>
                </anchor>
              </controlPr>
            </control>
          </mc:Choice>
        </mc:AlternateContent>
        <mc:AlternateContent xmlns:mc="http://schemas.openxmlformats.org/markup-compatibility/2006">
          <mc:Choice Requires="x14">
            <control shapeId="95262" r:id="rId30" name="Option Button 30">
              <controlPr defaultSize="0" autoFill="0" autoLine="0" autoPict="0">
                <anchor moveWithCells="1">
                  <from>
                    <xdr:col>5</xdr:col>
                    <xdr:colOff>0</xdr:colOff>
                    <xdr:row>64</xdr:row>
                    <xdr:rowOff>9525</xdr:rowOff>
                  </from>
                  <to>
                    <xdr:col>6</xdr:col>
                    <xdr:colOff>381000</xdr:colOff>
                    <xdr:row>64</xdr:row>
                    <xdr:rowOff>247650</xdr:rowOff>
                  </to>
                </anchor>
              </controlPr>
            </control>
          </mc:Choice>
        </mc:AlternateContent>
        <mc:AlternateContent xmlns:mc="http://schemas.openxmlformats.org/markup-compatibility/2006">
          <mc:Choice Requires="x14">
            <control shapeId="95263" r:id="rId31" name="Option Button 31">
              <controlPr defaultSize="0" autoFill="0" autoLine="0" autoPict="0">
                <anchor moveWithCells="1">
                  <from>
                    <xdr:col>6</xdr:col>
                    <xdr:colOff>361950</xdr:colOff>
                    <xdr:row>64</xdr:row>
                    <xdr:rowOff>9525</xdr:rowOff>
                  </from>
                  <to>
                    <xdr:col>8</xdr:col>
                    <xdr:colOff>257175</xdr:colOff>
                    <xdr:row>64</xdr:row>
                    <xdr:rowOff>247650</xdr:rowOff>
                  </to>
                </anchor>
              </controlPr>
            </control>
          </mc:Choice>
        </mc:AlternateContent>
        <mc:AlternateContent xmlns:mc="http://schemas.openxmlformats.org/markup-compatibility/2006">
          <mc:Choice Requires="x14">
            <control shapeId="95264" r:id="rId32" name="Option Button 32">
              <controlPr defaultSize="0" autoFill="0" autoLine="0" autoPict="0">
                <anchor moveWithCells="1">
                  <from>
                    <xdr:col>8</xdr:col>
                    <xdr:colOff>266700</xdr:colOff>
                    <xdr:row>64</xdr:row>
                    <xdr:rowOff>9525</xdr:rowOff>
                  </from>
                  <to>
                    <xdr:col>10</xdr:col>
                    <xdr:colOff>28575</xdr:colOff>
                    <xdr:row>64</xdr:row>
                    <xdr:rowOff>247650</xdr:rowOff>
                  </to>
                </anchor>
              </controlPr>
            </control>
          </mc:Choice>
        </mc:AlternateContent>
        <mc:AlternateContent xmlns:mc="http://schemas.openxmlformats.org/markup-compatibility/2006">
          <mc:Choice Requires="x14">
            <control shapeId="95265" r:id="rId33" name="Option Button 33">
              <controlPr defaultSize="0" autoFill="0" autoLine="0" autoPict="0">
                <anchor moveWithCells="1">
                  <from>
                    <xdr:col>9</xdr:col>
                    <xdr:colOff>419100</xdr:colOff>
                    <xdr:row>64</xdr:row>
                    <xdr:rowOff>9525</xdr:rowOff>
                  </from>
                  <to>
                    <xdr:col>11</xdr:col>
                    <xdr:colOff>323850</xdr:colOff>
                    <xdr:row>64</xdr:row>
                    <xdr:rowOff>247650</xdr:rowOff>
                  </to>
                </anchor>
              </controlPr>
            </control>
          </mc:Choice>
        </mc:AlternateContent>
        <mc:AlternateContent xmlns:mc="http://schemas.openxmlformats.org/markup-compatibility/2006">
          <mc:Choice Requires="x14">
            <control shapeId="95266" r:id="rId34" name="Option Button 34">
              <controlPr defaultSize="0" autoFill="0" autoLine="0" autoPict="0">
                <anchor moveWithCells="1">
                  <from>
                    <xdr:col>11</xdr:col>
                    <xdr:colOff>209550</xdr:colOff>
                    <xdr:row>64</xdr:row>
                    <xdr:rowOff>9525</xdr:rowOff>
                  </from>
                  <to>
                    <xdr:col>13</xdr:col>
                    <xdr:colOff>104775</xdr:colOff>
                    <xdr:row>64</xdr:row>
                    <xdr:rowOff>247650</xdr:rowOff>
                  </to>
                </anchor>
              </controlPr>
            </control>
          </mc:Choice>
        </mc:AlternateContent>
        <mc:AlternateContent xmlns:mc="http://schemas.openxmlformats.org/markup-compatibility/2006">
          <mc:Choice Requires="x14">
            <control shapeId="95267" r:id="rId35" name="Option Button 35">
              <controlPr defaultSize="0" autoFill="0" autoLine="0" autoPict="0">
                <anchor moveWithCells="1">
                  <from>
                    <xdr:col>13</xdr:col>
                    <xdr:colOff>104775</xdr:colOff>
                    <xdr:row>64</xdr:row>
                    <xdr:rowOff>9525</xdr:rowOff>
                  </from>
                  <to>
                    <xdr:col>15</xdr:col>
                    <xdr:colOff>0</xdr:colOff>
                    <xdr:row>64</xdr:row>
                    <xdr:rowOff>247650</xdr:rowOff>
                  </to>
                </anchor>
              </controlPr>
            </control>
          </mc:Choice>
        </mc:AlternateContent>
        <mc:AlternateContent xmlns:mc="http://schemas.openxmlformats.org/markup-compatibility/2006">
          <mc:Choice Requires="x14">
            <control shapeId="95299" r:id="rId36" name="Group Box 67">
              <controlPr defaultSize="0" autoFill="0" autoPict="0">
                <anchor moveWithCells="1">
                  <from>
                    <xdr:col>3</xdr:col>
                    <xdr:colOff>0</xdr:colOff>
                    <xdr:row>47</xdr:row>
                    <xdr:rowOff>0</xdr:rowOff>
                  </from>
                  <to>
                    <xdr:col>22</xdr:col>
                    <xdr:colOff>0</xdr:colOff>
                    <xdr:row>63</xdr:row>
                    <xdr:rowOff>0</xdr:rowOff>
                  </to>
                </anchor>
              </controlPr>
            </control>
          </mc:Choice>
        </mc:AlternateContent>
        <mc:AlternateContent xmlns:mc="http://schemas.openxmlformats.org/markup-compatibility/2006">
          <mc:Choice Requires="x14">
            <control shapeId="95300" r:id="rId37" name="Option Button 68">
              <controlPr defaultSize="0" autoFill="0" autoLine="0" autoPict="0">
                <anchor moveWithCells="1">
                  <from>
                    <xdr:col>3</xdr:col>
                    <xdr:colOff>114300</xdr:colOff>
                    <xdr:row>47</xdr:row>
                    <xdr:rowOff>9525</xdr:rowOff>
                  </from>
                  <to>
                    <xdr:col>5</xdr:col>
                    <xdr:colOff>190500</xdr:colOff>
                    <xdr:row>47</xdr:row>
                    <xdr:rowOff>247650</xdr:rowOff>
                  </to>
                </anchor>
              </controlPr>
            </control>
          </mc:Choice>
        </mc:AlternateContent>
        <mc:AlternateContent xmlns:mc="http://schemas.openxmlformats.org/markup-compatibility/2006">
          <mc:Choice Requires="x14">
            <control shapeId="95301" r:id="rId38" name="Option Button 69">
              <controlPr defaultSize="0" autoFill="0" autoLine="0" autoPict="0">
                <anchor moveWithCells="1">
                  <from>
                    <xdr:col>5</xdr:col>
                    <xdr:colOff>190500</xdr:colOff>
                    <xdr:row>47</xdr:row>
                    <xdr:rowOff>9525</xdr:rowOff>
                  </from>
                  <to>
                    <xdr:col>7</xdr:col>
                    <xdr:colOff>295275</xdr:colOff>
                    <xdr:row>47</xdr:row>
                    <xdr:rowOff>247650</xdr:rowOff>
                  </to>
                </anchor>
              </controlPr>
            </control>
          </mc:Choice>
        </mc:AlternateContent>
        <mc:AlternateContent xmlns:mc="http://schemas.openxmlformats.org/markup-compatibility/2006">
          <mc:Choice Requires="x14">
            <control shapeId="95302" r:id="rId39" name="Option Button 70">
              <controlPr defaultSize="0" autoFill="0" autoLine="0" autoPict="0">
                <anchor moveWithCells="1">
                  <from>
                    <xdr:col>7</xdr:col>
                    <xdr:colOff>333375</xdr:colOff>
                    <xdr:row>47</xdr:row>
                    <xdr:rowOff>9525</xdr:rowOff>
                  </from>
                  <to>
                    <xdr:col>9</xdr:col>
                    <xdr:colOff>85725</xdr:colOff>
                    <xdr:row>47</xdr:row>
                    <xdr:rowOff>247650</xdr:rowOff>
                  </to>
                </anchor>
              </controlPr>
            </control>
          </mc:Choice>
        </mc:AlternateContent>
        <mc:AlternateContent xmlns:mc="http://schemas.openxmlformats.org/markup-compatibility/2006">
          <mc:Choice Requires="x14">
            <control shapeId="95303" r:id="rId40" name="Option Button 71">
              <controlPr defaultSize="0" autoFill="0" autoLine="0" autoPict="0">
                <anchor moveWithCells="1">
                  <from>
                    <xdr:col>9</xdr:col>
                    <xdr:colOff>295275</xdr:colOff>
                    <xdr:row>47</xdr:row>
                    <xdr:rowOff>9525</xdr:rowOff>
                  </from>
                  <to>
                    <xdr:col>11</xdr:col>
                    <xdr:colOff>200025</xdr:colOff>
                    <xdr:row>47</xdr:row>
                    <xdr:rowOff>247650</xdr:rowOff>
                  </to>
                </anchor>
              </controlPr>
            </control>
          </mc:Choice>
        </mc:AlternateContent>
        <mc:AlternateContent xmlns:mc="http://schemas.openxmlformats.org/markup-compatibility/2006">
          <mc:Choice Requires="x14">
            <control shapeId="95304" r:id="rId41" name="Option Button 72">
              <controlPr defaultSize="0" autoFill="0" autoLine="0" autoPict="0">
                <anchor moveWithCells="1">
                  <from>
                    <xdr:col>11</xdr:col>
                    <xdr:colOff>381000</xdr:colOff>
                    <xdr:row>47</xdr:row>
                    <xdr:rowOff>9525</xdr:rowOff>
                  </from>
                  <to>
                    <xdr:col>13</xdr:col>
                    <xdr:colOff>428625</xdr:colOff>
                    <xdr:row>47</xdr:row>
                    <xdr:rowOff>247650</xdr:rowOff>
                  </to>
                </anchor>
              </controlPr>
            </control>
          </mc:Choice>
        </mc:AlternateContent>
        <mc:AlternateContent xmlns:mc="http://schemas.openxmlformats.org/markup-compatibility/2006">
          <mc:Choice Requires="x14">
            <control shapeId="95305" r:id="rId42" name="Option Button 73">
              <controlPr defaultSize="0" autoFill="0" autoLine="0" autoPict="0">
                <anchor moveWithCells="1">
                  <from>
                    <xdr:col>14</xdr:col>
                    <xdr:colOff>19050</xdr:colOff>
                    <xdr:row>47</xdr:row>
                    <xdr:rowOff>9525</xdr:rowOff>
                  </from>
                  <to>
                    <xdr:col>15</xdr:col>
                    <xdr:colOff>400050</xdr:colOff>
                    <xdr:row>47</xdr:row>
                    <xdr:rowOff>247650</xdr:rowOff>
                  </to>
                </anchor>
              </controlPr>
            </control>
          </mc:Choice>
        </mc:AlternateContent>
        <mc:AlternateContent xmlns:mc="http://schemas.openxmlformats.org/markup-compatibility/2006">
          <mc:Choice Requires="x14">
            <control shapeId="95306" r:id="rId43" name="Option Button 74">
              <controlPr defaultSize="0" autoFill="0" autoLine="0" autoPict="0">
                <anchor moveWithCells="1">
                  <from>
                    <xdr:col>3</xdr:col>
                    <xdr:colOff>123825</xdr:colOff>
                    <xdr:row>58</xdr:row>
                    <xdr:rowOff>38100</xdr:rowOff>
                  </from>
                  <to>
                    <xdr:col>5</xdr:col>
                    <xdr:colOff>142875</xdr:colOff>
                    <xdr:row>59</xdr:row>
                    <xdr:rowOff>9525</xdr:rowOff>
                  </to>
                </anchor>
              </controlPr>
            </control>
          </mc:Choice>
        </mc:AlternateContent>
        <mc:AlternateContent xmlns:mc="http://schemas.openxmlformats.org/markup-compatibility/2006">
          <mc:Choice Requires="x14">
            <control shapeId="95307" r:id="rId44" name="Option Button 75">
              <controlPr defaultSize="0" autoFill="0" autoLine="0" autoPict="0">
                <anchor moveWithCells="1">
                  <from>
                    <xdr:col>5</xdr:col>
                    <xdr:colOff>219075</xdr:colOff>
                    <xdr:row>58</xdr:row>
                    <xdr:rowOff>38100</xdr:rowOff>
                  </from>
                  <to>
                    <xdr:col>7</xdr:col>
                    <xdr:colOff>114300</xdr:colOff>
                    <xdr:row>59</xdr:row>
                    <xdr:rowOff>9525</xdr:rowOff>
                  </to>
                </anchor>
              </controlPr>
            </control>
          </mc:Choice>
        </mc:AlternateContent>
        <mc:AlternateContent xmlns:mc="http://schemas.openxmlformats.org/markup-compatibility/2006">
          <mc:Choice Requires="x14">
            <control shapeId="95308" r:id="rId45" name="Option Button 76">
              <controlPr defaultSize="0" autoFill="0" autoLine="0" autoPict="0">
                <anchor moveWithCells="1">
                  <from>
                    <xdr:col>7</xdr:col>
                    <xdr:colOff>295275</xdr:colOff>
                    <xdr:row>58</xdr:row>
                    <xdr:rowOff>38100</xdr:rowOff>
                  </from>
                  <to>
                    <xdr:col>9</xdr:col>
                    <xdr:colOff>47625</xdr:colOff>
                    <xdr:row>59</xdr:row>
                    <xdr:rowOff>9525</xdr:rowOff>
                  </to>
                </anchor>
              </controlPr>
            </control>
          </mc:Choice>
        </mc:AlternateContent>
        <mc:AlternateContent xmlns:mc="http://schemas.openxmlformats.org/markup-compatibility/2006">
          <mc:Choice Requires="x14">
            <control shapeId="95309" r:id="rId46" name="Option Button 77">
              <controlPr defaultSize="0" autoFill="0" autoLine="0" autoPict="0">
                <anchor moveWithCells="1">
                  <from>
                    <xdr:col>3</xdr:col>
                    <xdr:colOff>114300</xdr:colOff>
                    <xdr:row>52</xdr:row>
                    <xdr:rowOff>247650</xdr:rowOff>
                  </from>
                  <to>
                    <xdr:col>5</xdr:col>
                    <xdr:colOff>161925</xdr:colOff>
                    <xdr:row>53</xdr:row>
                    <xdr:rowOff>219075</xdr:rowOff>
                  </to>
                </anchor>
              </controlPr>
            </control>
          </mc:Choice>
        </mc:AlternateContent>
        <mc:AlternateContent xmlns:mc="http://schemas.openxmlformats.org/markup-compatibility/2006">
          <mc:Choice Requires="x14">
            <control shapeId="95310" r:id="rId47" name="Option Button 78">
              <controlPr defaultSize="0" autoFill="0" autoLine="0" autoPict="0">
                <anchor moveWithCells="1">
                  <from>
                    <xdr:col>5</xdr:col>
                    <xdr:colOff>209550</xdr:colOff>
                    <xdr:row>52</xdr:row>
                    <xdr:rowOff>247650</xdr:rowOff>
                  </from>
                  <to>
                    <xdr:col>7</xdr:col>
                    <xdr:colOff>142875</xdr:colOff>
                    <xdr:row>53</xdr:row>
                    <xdr:rowOff>219075</xdr:rowOff>
                  </to>
                </anchor>
              </controlPr>
            </control>
          </mc:Choice>
        </mc:AlternateContent>
        <mc:AlternateContent xmlns:mc="http://schemas.openxmlformats.org/markup-compatibility/2006">
          <mc:Choice Requires="x14">
            <control shapeId="95311" r:id="rId48" name="Option Button 79">
              <controlPr defaultSize="0" autoFill="0" autoLine="0" autoPict="0">
                <anchor moveWithCells="1">
                  <from>
                    <xdr:col>7</xdr:col>
                    <xdr:colOff>238125</xdr:colOff>
                    <xdr:row>52</xdr:row>
                    <xdr:rowOff>247650</xdr:rowOff>
                  </from>
                  <to>
                    <xdr:col>9</xdr:col>
                    <xdr:colOff>257175</xdr:colOff>
                    <xdr:row>53</xdr:row>
                    <xdr:rowOff>219075</xdr:rowOff>
                  </to>
                </anchor>
              </controlPr>
            </control>
          </mc:Choice>
        </mc:AlternateContent>
        <mc:AlternateContent xmlns:mc="http://schemas.openxmlformats.org/markup-compatibility/2006">
          <mc:Choice Requires="x14">
            <control shapeId="95312" r:id="rId49" name="Option Button 80">
              <controlPr defaultSize="0" autoFill="0" autoLine="0" autoPict="0">
                <anchor moveWithCells="1">
                  <from>
                    <xdr:col>9</xdr:col>
                    <xdr:colOff>266700</xdr:colOff>
                    <xdr:row>52</xdr:row>
                    <xdr:rowOff>247650</xdr:rowOff>
                  </from>
                  <to>
                    <xdr:col>11</xdr:col>
                    <xdr:colOff>342900</xdr:colOff>
                    <xdr:row>53</xdr:row>
                    <xdr:rowOff>219075</xdr:rowOff>
                  </to>
                </anchor>
              </controlPr>
            </control>
          </mc:Choice>
        </mc:AlternateContent>
        <mc:AlternateContent xmlns:mc="http://schemas.openxmlformats.org/markup-compatibility/2006">
          <mc:Choice Requires="x14">
            <control shapeId="95313" r:id="rId50" name="Option Button 81">
              <controlPr defaultSize="0" autoFill="0" autoLine="0" autoPict="0">
                <anchor moveWithCells="1">
                  <from>
                    <xdr:col>11</xdr:col>
                    <xdr:colOff>352425</xdr:colOff>
                    <xdr:row>52</xdr:row>
                    <xdr:rowOff>247650</xdr:rowOff>
                  </from>
                  <to>
                    <xdr:col>13</xdr:col>
                    <xdr:colOff>447675</xdr:colOff>
                    <xdr:row>53</xdr:row>
                    <xdr:rowOff>219075</xdr:rowOff>
                  </to>
                </anchor>
              </controlPr>
            </control>
          </mc:Choice>
        </mc:AlternateContent>
        <mc:AlternateContent xmlns:mc="http://schemas.openxmlformats.org/markup-compatibility/2006">
          <mc:Choice Requires="x14">
            <control shapeId="95314" r:id="rId51" name="Option Button 82">
              <controlPr defaultSize="0" autoFill="0" autoLine="0" autoPict="0">
                <anchor moveWithCells="1">
                  <from>
                    <xdr:col>9</xdr:col>
                    <xdr:colOff>228600</xdr:colOff>
                    <xdr:row>58</xdr:row>
                    <xdr:rowOff>28575</xdr:rowOff>
                  </from>
                  <to>
                    <xdr:col>11</xdr:col>
                    <xdr:colOff>323850</xdr:colOff>
                    <xdr:row>59</xdr:row>
                    <xdr:rowOff>0</xdr:rowOff>
                  </to>
                </anchor>
              </controlPr>
            </control>
          </mc:Choice>
        </mc:AlternateContent>
        <mc:AlternateContent xmlns:mc="http://schemas.openxmlformats.org/markup-compatibility/2006">
          <mc:Choice Requires="x14">
            <control shapeId="95315" r:id="rId52" name="Option Button 83">
              <controlPr defaultSize="0" autoFill="0" autoLine="0" autoPict="0">
                <anchor moveWithCells="1">
                  <from>
                    <xdr:col>16</xdr:col>
                    <xdr:colOff>66675</xdr:colOff>
                    <xdr:row>47</xdr:row>
                    <xdr:rowOff>0</xdr:rowOff>
                  </from>
                  <to>
                    <xdr:col>18</xdr:col>
                    <xdr:colOff>0</xdr:colOff>
                    <xdr:row>47</xdr:row>
                    <xdr:rowOff>238125</xdr:rowOff>
                  </to>
                </anchor>
              </controlPr>
            </control>
          </mc:Choice>
        </mc:AlternateContent>
        <mc:AlternateContent xmlns:mc="http://schemas.openxmlformats.org/markup-compatibility/2006">
          <mc:Choice Requires="x14">
            <control shapeId="95367" r:id="rId53" name="Group Box 135">
              <controlPr defaultSize="0" autoFill="0" autoPict="0">
                <anchor moveWithCells="1">
                  <from>
                    <xdr:col>3</xdr:col>
                    <xdr:colOff>0</xdr:colOff>
                    <xdr:row>69</xdr:row>
                    <xdr:rowOff>266700</xdr:rowOff>
                  </from>
                  <to>
                    <xdr:col>12</xdr:col>
                    <xdr:colOff>0</xdr:colOff>
                    <xdr:row>82</xdr:row>
                    <xdr:rowOff>0</xdr:rowOff>
                  </to>
                </anchor>
              </controlPr>
            </control>
          </mc:Choice>
        </mc:AlternateContent>
        <mc:AlternateContent xmlns:mc="http://schemas.openxmlformats.org/markup-compatibility/2006">
          <mc:Choice Requires="x14">
            <control shapeId="95368" r:id="rId54" name="Option Button 136">
              <controlPr defaultSize="0" autoFill="0" autoLine="0" autoPict="0">
                <anchor moveWithCells="1">
                  <from>
                    <xdr:col>3</xdr:col>
                    <xdr:colOff>85725</xdr:colOff>
                    <xdr:row>70</xdr:row>
                    <xdr:rowOff>57150</xdr:rowOff>
                  </from>
                  <to>
                    <xdr:col>4</xdr:col>
                    <xdr:colOff>361950</xdr:colOff>
                    <xdr:row>71</xdr:row>
                    <xdr:rowOff>28575</xdr:rowOff>
                  </to>
                </anchor>
              </controlPr>
            </control>
          </mc:Choice>
        </mc:AlternateContent>
        <mc:AlternateContent xmlns:mc="http://schemas.openxmlformats.org/markup-compatibility/2006">
          <mc:Choice Requires="x14">
            <control shapeId="95369" r:id="rId55" name="Option Button 137">
              <controlPr defaultSize="0" autoFill="0" autoLine="0" autoPict="0">
                <anchor moveWithCells="1">
                  <from>
                    <xdr:col>6</xdr:col>
                    <xdr:colOff>66675</xdr:colOff>
                    <xdr:row>70</xdr:row>
                    <xdr:rowOff>57150</xdr:rowOff>
                  </from>
                  <to>
                    <xdr:col>8</xdr:col>
                    <xdr:colOff>352425</xdr:colOff>
                    <xdr:row>71</xdr:row>
                    <xdr:rowOff>28575</xdr:rowOff>
                  </to>
                </anchor>
              </controlPr>
            </control>
          </mc:Choice>
        </mc:AlternateContent>
        <mc:AlternateContent xmlns:mc="http://schemas.openxmlformats.org/markup-compatibility/2006">
          <mc:Choice Requires="x14">
            <control shapeId="95370" r:id="rId56" name="Option Button 138">
              <controlPr defaultSize="0" autoFill="0" autoLine="0" autoPict="0">
                <anchor moveWithCells="1">
                  <from>
                    <xdr:col>8</xdr:col>
                    <xdr:colOff>542925</xdr:colOff>
                    <xdr:row>70</xdr:row>
                    <xdr:rowOff>57150</xdr:rowOff>
                  </from>
                  <to>
                    <xdr:col>11</xdr:col>
                    <xdr:colOff>209550</xdr:colOff>
                    <xdr:row>71</xdr:row>
                    <xdr:rowOff>28575</xdr:rowOff>
                  </to>
                </anchor>
              </controlPr>
            </control>
          </mc:Choice>
        </mc:AlternateContent>
        <mc:AlternateContent xmlns:mc="http://schemas.openxmlformats.org/markup-compatibility/2006">
          <mc:Choice Requires="x14">
            <control shapeId="95371" r:id="rId57" name="Option Button 139">
              <controlPr defaultSize="0" autoFill="0" autoLine="0" autoPict="0">
                <anchor moveWithCells="1">
                  <from>
                    <xdr:col>3</xdr:col>
                    <xdr:colOff>85725</xdr:colOff>
                    <xdr:row>74</xdr:row>
                    <xdr:rowOff>28575</xdr:rowOff>
                  </from>
                  <to>
                    <xdr:col>5</xdr:col>
                    <xdr:colOff>371475</xdr:colOff>
                    <xdr:row>75</xdr:row>
                    <xdr:rowOff>0</xdr:rowOff>
                  </to>
                </anchor>
              </controlPr>
            </control>
          </mc:Choice>
        </mc:AlternateContent>
        <mc:AlternateContent xmlns:mc="http://schemas.openxmlformats.org/markup-compatibility/2006">
          <mc:Choice Requires="x14">
            <control shapeId="95372" r:id="rId58" name="Option Button 140">
              <controlPr defaultSize="0" autoFill="0" autoLine="0" autoPict="0">
                <anchor moveWithCells="1">
                  <from>
                    <xdr:col>6</xdr:col>
                    <xdr:colOff>57150</xdr:colOff>
                    <xdr:row>74</xdr:row>
                    <xdr:rowOff>28575</xdr:rowOff>
                  </from>
                  <to>
                    <xdr:col>8</xdr:col>
                    <xdr:colOff>342900</xdr:colOff>
                    <xdr:row>75</xdr:row>
                    <xdr:rowOff>0</xdr:rowOff>
                  </to>
                </anchor>
              </controlPr>
            </control>
          </mc:Choice>
        </mc:AlternateContent>
        <mc:AlternateContent xmlns:mc="http://schemas.openxmlformats.org/markup-compatibility/2006">
          <mc:Choice Requires="x14">
            <control shapeId="95373" r:id="rId59" name="Option Button 141">
              <controlPr defaultSize="0" autoFill="0" autoLine="0" autoPict="0">
                <anchor moveWithCells="1">
                  <from>
                    <xdr:col>8</xdr:col>
                    <xdr:colOff>552450</xdr:colOff>
                    <xdr:row>74</xdr:row>
                    <xdr:rowOff>28575</xdr:rowOff>
                  </from>
                  <to>
                    <xdr:col>11</xdr:col>
                    <xdr:colOff>323850</xdr:colOff>
                    <xdr:row>75</xdr:row>
                    <xdr:rowOff>0</xdr:rowOff>
                  </to>
                </anchor>
              </controlPr>
            </control>
          </mc:Choice>
        </mc:AlternateContent>
        <mc:AlternateContent xmlns:mc="http://schemas.openxmlformats.org/markup-compatibility/2006">
          <mc:Choice Requires="x14">
            <control shapeId="95374" r:id="rId60" name="Option Button 142">
              <controlPr defaultSize="0" autoFill="0" autoLine="0" autoPict="0">
                <anchor moveWithCells="1">
                  <from>
                    <xdr:col>3</xdr:col>
                    <xdr:colOff>85725</xdr:colOff>
                    <xdr:row>78</xdr:row>
                    <xdr:rowOff>38100</xdr:rowOff>
                  </from>
                  <to>
                    <xdr:col>5</xdr:col>
                    <xdr:colOff>476250</xdr:colOff>
                    <xdr:row>79</xdr:row>
                    <xdr:rowOff>9525</xdr:rowOff>
                  </to>
                </anchor>
              </controlPr>
            </control>
          </mc:Choice>
        </mc:AlternateContent>
        <mc:AlternateContent xmlns:mc="http://schemas.openxmlformats.org/markup-compatibility/2006">
          <mc:Choice Requires="x14">
            <control shapeId="95375" r:id="rId61" name="Group Box 143">
              <controlPr defaultSize="0" autoFill="0" autoPict="0">
                <anchor moveWithCells="1">
                  <from>
                    <xdr:col>15</xdr:col>
                    <xdr:colOff>0</xdr:colOff>
                    <xdr:row>71</xdr:row>
                    <xdr:rowOff>0</xdr:rowOff>
                  </from>
                  <to>
                    <xdr:col>22</xdr:col>
                    <xdr:colOff>0</xdr:colOff>
                    <xdr:row>75</xdr:row>
                    <xdr:rowOff>0</xdr:rowOff>
                  </to>
                </anchor>
              </controlPr>
            </control>
          </mc:Choice>
        </mc:AlternateContent>
        <mc:AlternateContent xmlns:mc="http://schemas.openxmlformats.org/markup-compatibility/2006">
          <mc:Choice Requires="x14">
            <control shapeId="95376" r:id="rId62" name="Option Button 144">
              <controlPr defaultSize="0" autoFill="0" autoLine="0" autoPict="0">
                <anchor moveWithCells="1">
                  <from>
                    <xdr:col>15</xdr:col>
                    <xdr:colOff>104775</xdr:colOff>
                    <xdr:row>71</xdr:row>
                    <xdr:rowOff>38100</xdr:rowOff>
                  </from>
                  <to>
                    <xdr:col>18</xdr:col>
                    <xdr:colOff>0</xdr:colOff>
                    <xdr:row>72</xdr:row>
                    <xdr:rowOff>9525</xdr:rowOff>
                  </to>
                </anchor>
              </controlPr>
            </control>
          </mc:Choice>
        </mc:AlternateContent>
        <mc:AlternateContent xmlns:mc="http://schemas.openxmlformats.org/markup-compatibility/2006">
          <mc:Choice Requires="x14">
            <control shapeId="95377" r:id="rId63" name="Option Button 145">
              <controlPr defaultSize="0" autoFill="0" autoLine="0" autoPict="0">
                <anchor moveWithCells="1">
                  <from>
                    <xdr:col>18</xdr:col>
                    <xdr:colOff>57150</xdr:colOff>
                    <xdr:row>71</xdr:row>
                    <xdr:rowOff>38100</xdr:rowOff>
                  </from>
                  <to>
                    <xdr:col>21</xdr:col>
                    <xdr:colOff>57150</xdr:colOff>
                    <xdr:row>72</xdr:row>
                    <xdr:rowOff>9525</xdr:rowOff>
                  </to>
                </anchor>
              </controlPr>
            </control>
          </mc:Choice>
        </mc:AlternateContent>
        <mc:AlternateContent xmlns:mc="http://schemas.openxmlformats.org/markup-compatibility/2006">
          <mc:Choice Requires="x14">
            <control shapeId="95379" r:id="rId64" name="Group Box 147">
              <controlPr defaultSize="0" autoFill="0" autoPict="0">
                <anchor moveWithCells="1">
                  <from>
                    <xdr:col>15</xdr:col>
                    <xdr:colOff>0</xdr:colOff>
                    <xdr:row>78</xdr:row>
                    <xdr:rowOff>0</xdr:rowOff>
                  </from>
                  <to>
                    <xdr:col>22</xdr:col>
                    <xdr:colOff>0</xdr:colOff>
                    <xdr:row>79</xdr:row>
                    <xdr:rowOff>0</xdr:rowOff>
                  </to>
                </anchor>
              </controlPr>
            </control>
          </mc:Choice>
        </mc:AlternateContent>
        <mc:AlternateContent xmlns:mc="http://schemas.openxmlformats.org/markup-compatibility/2006">
          <mc:Choice Requires="x14">
            <control shapeId="95380" r:id="rId65" name="Option Button 148">
              <controlPr defaultSize="0" autoFill="0" autoLine="0" autoPict="0">
                <anchor moveWithCells="1">
                  <from>
                    <xdr:col>15</xdr:col>
                    <xdr:colOff>104775</xdr:colOff>
                    <xdr:row>78</xdr:row>
                    <xdr:rowOff>19050</xdr:rowOff>
                  </from>
                  <to>
                    <xdr:col>17</xdr:col>
                    <xdr:colOff>0</xdr:colOff>
                    <xdr:row>78</xdr:row>
                    <xdr:rowOff>257175</xdr:rowOff>
                  </to>
                </anchor>
              </controlPr>
            </control>
          </mc:Choice>
        </mc:AlternateContent>
        <mc:AlternateContent xmlns:mc="http://schemas.openxmlformats.org/markup-compatibility/2006">
          <mc:Choice Requires="x14">
            <control shapeId="95381" r:id="rId66" name="Option Button 149">
              <controlPr defaultSize="0" autoFill="0" autoLine="0" autoPict="0">
                <anchor moveWithCells="1">
                  <from>
                    <xdr:col>17</xdr:col>
                    <xdr:colOff>57150</xdr:colOff>
                    <xdr:row>78</xdr:row>
                    <xdr:rowOff>19050</xdr:rowOff>
                  </from>
                  <to>
                    <xdr:col>22</xdr:col>
                    <xdr:colOff>190500</xdr:colOff>
                    <xdr:row>78</xdr:row>
                    <xdr:rowOff>257175</xdr:rowOff>
                  </to>
                </anchor>
              </controlPr>
            </control>
          </mc:Choice>
        </mc:AlternateContent>
        <mc:AlternateContent xmlns:mc="http://schemas.openxmlformats.org/markup-compatibility/2006">
          <mc:Choice Requires="x14">
            <control shapeId="95383" r:id="rId67" name="Option Button 151">
              <controlPr defaultSize="0" autoFill="0" autoLine="0" autoPict="0">
                <anchor moveWithCells="1">
                  <from>
                    <xdr:col>15</xdr:col>
                    <xdr:colOff>104775</xdr:colOff>
                    <xdr:row>75</xdr:row>
                    <xdr:rowOff>9525</xdr:rowOff>
                  </from>
                  <to>
                    <xdr:col>17</xdr:col>
                    <xdr:colOff>0</xdr:colOff>
                    <xdr:row>75</xdr:row>
                    <xdr:rowOff>247650</xdr:rowOff>
                  </to>
                </anchor>
              </controlPr>
            </control>
          </mc:Choice>
        </mc:AlternateContent>
        <mc:AlternateContent xmlns:mc="http://schemas.openxmlformats.org/markup-compatibility/2006">
          <mc:Choice Requires="x14">
            <control shapeId="95384" r:id="rId68" name="Option Button 152">
              <controlPr defaultSize="0" autoFill="0" autoLine="0" autoPict="0">
                <anchor moveWithCells="1">
                  <from>
                    <xdr:col>17</xdr:col>
                    <xdr:colOff>47625</xdr:colOff>
                    <xdr:row>75</xdr:row>
                    <xdr:rowOff>9525</xdr:rowOff>
                  </from>
                  <to>
                    <xdr:col>19</xdr:col>
                    <xdr:colOff>190500</xdr:colOff>
                    <xdr:row>75</xdr:row>
                    <xdr:rowOff>247650</xdr:rowOff>
                  </to>
                </anchor>
              </controlPr>
            </control>
          </mc:Choice>
        </mc:AlternateContent>
        <mc:AlternateContent xmlns:mc="http://schemas.openxmlformats.org/markup-compatibility/2006">
          <mc:Choice Requires="x14">
            <control shapeId="95385" r:id="rId69" name="Option Button 153">
              <controlPr defaultSize="0" autoFill="0" autoLine="0" autoPict="0">
                <anchor moveWithCells="1">
                  <from>
                    <xdr:col>20</xdr:col>
                    <xdr:colOff>19050</xdr:colOff>
                    <xdr:row>75</xdr:row>
                    <xdr:rowOff>9525</xdr:rowOff>
                  </from>
                  <to>
                    <xdr:col>21</xdr:col>
                    <xdr:colOff>400050</xdr:colOff>
                    <xdr:row>75</xdr:row>
                    <xdr:rowOff>247650</xdr:rowOff>
                  </to>
                </anchor>
              </controlPr>
            </control>
          </mc:Choice>
        </mc:AlternateContent>
        <mc:AlternateContent xmlns:mc="http://schemas.openxmlformats.org/markup-compatibility/2006">
          <mc:Choice Requires="x14">
            <control shapeId="95386" r:id="rId70" name="Option Button 154">
              <controlPr defaultSize="0" autoFill="0" autoLine="0" autoPict="0">
                <anchor moveWithCells="1">
                  <from>
                    <xdr:col>15</xdr:col>
                    <xdr:colOff>104775</xdr:colOff>
                    <xdr:row>76</xdr:row>
                    <xdr:rowOff>9525</xdr:rowOff>
                  </from>
                  <to>
                    <xdr:col>17</xdr:col>
                    <xdr:colOff>0</xdr:colOff>
                    <xdr:row>76</xdr:row>
                    <xdr:rowOff>247650</xdr:rowOff>
                  </to>
                </anchor>
              </controlPr>
            </control>
          </mc:Choice>
        </mc:AlternateContent>
        <mc:AlternateContent xmlns:mc="http://schemas.openxmlformats.org/markup-compatibility/2006">
          <mc:Choice Requires="x14">
            <control shapeId="95387" r:id="rId71" name="Option Button 155">
              <controlPr defaultSize="0" autoFill="0" autoLine="0" autoPict="0">
                <anchor moveWithCells="1">
                  <from>
                    <xdr:col>17</xdr:col>
                    <xdr:colOff>47625</xdr:colOff>
                    <xdr:row>76</xdr:row>
                    <xdr:rowOff>9525</xdr:rowOff>
                  </from>
                  <to>
                    <xdr:col>18</xdr:col>
                    <xdr:colOff>428625</xdr:colOff>
                    <xdr:row>76</xdr:row>
                    <xdr:rowOff>247650</xdr:rowOff>
                  </to>
                </anchor>
              </controlPr>
            </control>
          </mc:Choice>
        </mc:AlternateContent>
        <mc:AlternateContent xmlns:mc="http://schemas.openxmlformats.org/markup-compatibility/2006">
          <mc:Choice Requires="x14">
            <control shapeId="95388" r:id="rId72" name="Option Button 156">
              <controlPr defaultSize="0" autoFill="0" autoLine="0" autoPict="0">
                <anchor moveWithCells="1">
                  <from>
                    <xdr:col>15</xdr:col>
                    <xdr:colOff>104775</xdr:colOff>
                    <xdr:row>77</xdr:row>
                    <xdr:rowOff>0</xdr:rowOff>
                  </from>
                  <to>
                    <xdr:col>16</xdr:col>
                    <xdr:colOff>190500</xdr:colOff>
                    <xdr:row>77</xdr:row>
                    <xdr:rowOff>238125</xdr:rowOff>
                  </to>
                </anchor>
              </controlPr>
            </control>
          </mc:Choice>
        </mc:AlternateContent>
        <mc:AlternateContent xmlns:mc="http://schemas.openxmlformats.org/markup-compatibility/2006">
          <mc:Choice Requires="x14">
            <control shapeId="95389" r:id="rId73" name="Option Button 157">
              <controlPr defaultSize="0" autoFill="0" autoLine="0" autoPict="0">
                <anchor moveWithCells="1">
                  <from>
                    <xdr:col>20</xdr:col>
                    <xdr:colOff>19050</xdr:colOff>
                    <xdr:row>76</xdr:row>
                    <xdr:rowOff>9525</xdr:rowOff>
                  </from>
                  <to>
                    <xdr:col>22</xdr:col>
                    <xdr:colOff>28575</xdr:colOff>
                    <xdr:row>76</xdr:row>
                    <xdr:rowOff>247650</xdr:rowOff>
                  </to>
                </anchor>
              </controlPr>
            </control>
          </mc:Choice>
        </mc:AlternateContent>
        <mc:AlternateContent xmlns:mc="http://schemas.openxmlformats.org/markup-compatibility/2006">
          <mc:Choice Requires="x14">
            <control shapeId="95281" r:id="rId74" name="Group Box 49">
              <controlPr defaultSize="0" autoFill="0" autoPict="0">
                <anchor moveWithCells="1">
                  <from>
                    <xdr:col>3</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95282" r:id="rId75" name="Option Button 50">
              <controlPr defaultSize="0" autoFill="0" autoLine="0" autoPict="0">
                <anchor moveWithCells="1">
                  <from>
                    <xdr:col>3</xdr:col>
                    <xdr:colOff>114300</xdr:colOff>
                    <xdr:row>36</xdr:row>
                    <xdr:rowOff>9525</xdr:rowOff>
                  </from>
                  <to>
                    <xdr:col>5</xdr:col>
                    <xdr:colOff>295275</xdr:colOff>
                    <xdr:row>36</xdr:row>
                    <xdr:rowOff>247650</xdr:rowOff>
                  </to>
                </anchor>
              </controlPr>
            </control>
          </mc:Choice>
        </mc:AlternateContent>
        <mc:AlternateContent xmlns:mc="http://schemas.openxmlformats.org/markup-compatibility/2006">
          <mc:Choice Requires="x14">
            <control shapeId="95283" r:id="rId76" name="Option Button 51">
              <controlPr defaultSize="0" autoFill="0" autoLine="0" autoPict="0">
                <anchor moveWithCells="1">
                  <from>
                    <xdr:col>5</xdr:col>
                    <xdr:colOff>304800</xdr:colOff>
                    <xdr:row>36</xdr:row>
                    <xdr:rowOff>9525</xdr:rowOff>
                  </from>
                  <to>
                    <xdr:col>7</xdr:col>
                    <xdr:colOff>304800</xdr:colOff>
                    <xdr:row>36</xdr:row>
                    <xdr:rowOff>247650</xdr:rowOff>
                  </to>
                </anchor>
              </controlPr>
            </control>
          </mc:Choice>
        </mc:AlternateContent>
        <mc:AlternateContent xmlns:mc="http://schemas.openxmlformats.org/markup-compatibility/2006">
          <mc:Choice Requires="x14">
            <control shapeId="95284" r:id="rId77" name="Group Box 52">
              <controlPr defaultSize="0" autoFill="0" autoPict="0">
                <anchor moveWithCells="1">
                  <from>
                    <xdr:col>3</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95285" r:id="rId78" name="Option Button 53">
              <controlPr defaultSize="0" autoFill="0" autoLine="0" autoPict="0">
                <anchor moveWithCells="1">
                  <from>
                    <xdr:col>3</xdr:col>
                    <xdr:colOff>114300</xdr:colOff>
                    <xdr:row>37</xdr:row>
                    <xdr:rowOff>9525</xdr:rowOff>
                  </from>
                  <to>
                    <xdr:col>5</xdr:col>
                    <xdr:colOff>266700</xdr:colOff>
                    <xdr:row>37</xdr:row>
                    <xdr:rowOff>247650</xdr:rowOff>
                  </to>
                </anchor>
              </controlPr>
            </control>
          </mc:Choice>
        </mc:AlternateContent>
        <mc:AlternateContent xmlns:mc="http://schemas.openxmlformats.org/markup-compatibility/2006">
          <mc:Choice Requires="x14">
            <control shapeId="95286" r:id="rId79" name="Option Button 54">
              <controlPr defaultSize="0" autoFill="0" autoLine="0" autoPict="0">
                <anchor moveWithCells="1">
                  <from>
                    <xdr:col>5</xdr:col>
                    <xdr:colOff>304800</xdr:colOff>
                    <xdr:row>37</xdr:row>
                    <xdr:rowOff>9525</xdr:rowOff>
                  </from>
                  <to>
                    <xdr:col>7</xdr:col>
                    <xdr:colOff>304800</xdr:colOff>
                    <xdr:row>37</xdr:row>
                    <xdr:rowOff>247650</xdr:rowOff>
                  </to>
                </anchor>
              </controlPr>
            </control>
          </mc:Choice>
        </mc:AlternateContent>
        <mc:AlternateContent xmlns:mc="http://schemas.openxmlformats.org/markup-compatibility/2006">
          <mc:Choice Requires="x14">
            <control shapeId="95287" r:id="rId80" name="Group Box 55">
              <controlPr defaultSize="0" autoFill="0" autoPict="0">
                <anchor moveWithCells="1">
                  <from>
                    <xdr:col>3</xdr:col>
                    <xdr:colOff>0</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95288" r:id="rId81" name="Option Button 56">
              <controlPr defaultSize="0" autoFill="0" autoLine="0" autoPict="0">
                <anchor moveWithCells="1">
                  <from>
                    <xdr:col>3</xdr:col>
                    <xdr:colOff>114300</xdr:colOff>
                    <xdr:row>38</xdr:row>
                    <xdr:rowOff>9525</xdr:rowOff>
                  </from>
                  <to>
                    <xdr:col>5</xdr:col>
                    <xdr:colOff>285750</xdr:colOff>
                    <xdr:row>38</xdr:row>
                    <xdr:rowOff>247650</xdr:rowOff>
                  </to>
                </anchor>
              </controlPr>
            </control>
          </mc:Choice>
        </mc:AlternateContent>
        <mc:AlternateContent xmlns:mc="http://schemas.openxmlformats.org/markup-compatibility/2006">
          <mc:Choice Requires="x14">
            <control shapeId="95289" r:id="rId82" name="Option Button 57">
              <controlPr defaultSize="0" autoFill="0" autoLine="0" autoPict="0">
                <anchor moveWithCells="1">
                  <from>
                    <xdr:col>5</xdr:col>
                    <xdr:colOff>304800</xdr:colOff>
                    <xdr:row>38</xdr:row>
                    <xdr:rowOff>9525</xdr:rowOff>
                  </from>
                  <to>
                    <xdr:col>7</xdr:col>
                    <xdr:colOff>361950</xdr:colOff>
                    <xdr:row>38</xdr:row>
                    <xdr:rowOff>247650</xdr:rowOff>
                  </to>
                </anchor>
              </controlPr>
            </control>
          </mc:Choice>
        </mc:AlternateContent>
        <mc:AlternateContent xmlns:mc="http://schemas.openxmlformats.org/markup-compatibility/2006">
          <mc:Choice Requires="x14">
            <control shapeId="95291" r:id="rId83" name="Option Button 59">
              <controlPr defaultSize="0" autoFill="0" autoLine="0" autoPict="0">
                <anchor moveWithCells="1">
                  <from>
                    <xdr:col>3</xdr:col>
                    <xdr:colOff>114300</xdr:colOff>
                    <xdr:row>22</xdr:row>
                    <xdr:rowOff>9525</xdr:rowOff>
                  </from>
                  <to>
                    <xdr:col>5</xdr:col>
                    <xdr:colOff>9525</xdr:colOff>
                    <xdr:row>22</xdr:row>
                    <xdr:rowOff>247650</xdr:rowOff>
                  </to>
                </anchor>
              </controlPr>
            </control>
          </mc:Choice>
        </mc:AlternateContent>
        <mc:AlternateContent xmlns:mc="http://schemas.openxmlformats.org/markup-compatibility/2006">
          <mc:Choice Requires="x14">
            <control shapeId="95292" r:id="rId84" name="Option Button 60">
              <controlPr defaultSize="0" autoFill="0" autoLine="0" autoPict="0">
                <anchor moveWithCells="1">
                  <from>
                    <xdr:col>6</xdr:col>
                    <xdr:colOff>219075</xdr:colOff>
                    <xdr:row>22</xdr:row>
                    <xdr:rowOff>9525</xdr:rowOff>
                  </from>
                  <to>
                    <xdr:col>8</xdr:col>
                    <xdr:colOff>114300</xdr:colOff>
                    <xdr:row>22</xdr:row>
                    <xdr:rowOff>247650</xdr:rowOff>
                  </to>
                </anchor>
              </controlPr>
            </control>
          </mc:Choice>
        </mc:AlternateContent>
        <mc:AlternateContent xmlns:mc="http://schemas.openxmlformats.org/markup-compatibility/2006">
          <mc:Choice Requires="x14">
            <control shapeId="95293" r:id="rId85" name="Option Button 61">
              <controlPr defaultSize="0" autoFill="0" autoLine="0" autoPict="0">
                <anchor moveWithCells="1">
                  <from>
                    <xdr:col>3</xdr:col>
                    <xdr:colOff>114300</xdr:colOff>
                    <xdr:row>23</xdr:row>
                    <xdr:rowOff>9525</xdr:rowOff>
                  </from>
                  <to>
                    <xdr:col>5</xdr:col>
                    <xdr:colOff>257175</xdr:colOff>
                    <xdr:row>23</xdr:row>
                    <xdr:rowOff>247650</xdr:rowOff>
                  </to>
                </anchor>
              </controlPr>
            </control>
          </mc:Choice>
        </mc:AlternateContent>
        <mc:AlternateContent xmlns:mc="http://schemas.openxmlformats.org/markup-compatibility/2006">
          <mc:Choice Requires="x14">
            <control shapeId="95294" r:id="rId86" name="Option Button 62">
              <controlPr defaultSize="0" autoFill="0" autoLine="0" autoPict="0">
                <anchor moveWithCells="1">
                  <from>
                    <xdr:col>6</xdr:col>
                    <xdr:colOff>219075</xdr:colOff>
                    <xdr:row>23</xdr:row>
                    <xdr:rowOff>9525</xdr:rowOff>
                  </from>
                  <to>
                    <xdr:col>8</xdr:col>
                    <xdr:colOff>114300</xdr:colOff>
                    <xdr:row>23</xdr:row>
                    <xdr:rowOff>247650</xdr:rowOff>
                  </to>
                </anchor>
              </controlPr>
            </control>
          </mc:Choice>
        </mc:AlternateContent>
        <mc:AlternateContent xmlns:mc="http://schemas.openxmlformats.org/markup-compatibility/2006">
          <mc:Choice Requires="x14">
            <control shapeId="95295" r:id="rId87" name="Group Box 63">
              <controlPr defaultSize="0" autoFill="0" autoPict="0">
                <anchor moveWithCells="1">
                  <from>
                    <xdr:col>3</xdr:col>
                    <xdr:colOff>0</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95296" r:id="rId88" name="Option Button 64">
              <controlPr defaultSize="0" autoFill="0" autoLine="0" autoPict="0">
                <anchor moveWithCells="1">
                  <from>
                    <xdr:col>3</xdr:col>
                    <xdr:colOff>104775</xdr:colOff>
                    <xdr:row>26</xdr:row>
                    <xdr:rowOff>9525</xdr:rowOff>
                  </from>
                  <to>
                    <xdr:col>5</xdr:col>
                    <xdr:colOff>0</xdr:colOff>
                    <xdr:row>26</xdr:row>
                    <xdr:rowOff>247650</xdr:rowOff>
                  </to>
                </anchor>
              </controlPr>
            </control>
          </mc:Choice>
        </mc:AlternateContent>
        <mc:AlternateContent xmlns:mc="http://schemas.openxmlformats.org/markup-compatibility/2006">
          <mc:Choice Requires="x14">
            <control shapeId="95297" r:id="rId89" name="Option Button 65">
              <controlPr defaultSize="0" autoFill="0" autoLine="0" autoPict="0">
                <anchor moveWithCells="1">
                  <from>
                    <xdr:col>5</xdr:col>
                    <xdr:colOff>228600</xdr:colOff>
                    <xdr:row>26</xdr:row>
                    <xdr:rowOff>9525</xdr:rowOff>
                  </from>
                  <to>
                    <xdr:col>10</xdr:col>
                    <xdr:colOff>428625</xdr:colOff>
                    <xdr:row>26</xdr:row>
                    <xdr:rowOff>247650</xdr:rowOff>
                  </to>
                </anchor>
              </controlPr>
            </control>
          </mc:Choice>
        </mc:AlternateContent>
        <mc:AlternateContent xmlns:mc="http://schemas.openxmlformats.org/markup-compatibility/2006">
          <mc:Choice Requires="x14">
            <control shapeId="95290" r:id="rId90" name="Group Box 58">
              <controlPr defaultSize="0" autoFill="0" autoPict="0">
                <anchor moveWithCells="1">
                  <from>
                    <xdr:col>3</xdr:col>
                    <xdr:colOff>0</xdr:colOff>
                    <xdr:row>22</xdr:row>
                    <xdr:rowOff>0</xdr:rowOff>
                  </from>
                  <to>
                    <xdr:col>11</xdr:col>
                    <xdr:colOff>0</xdr:colOff>
                    <xdr:row>24</xdr:row>
                    <xdr:rowOff>0</xdr:rowOff>
                  </to>
                </anchor>
              </controlPr>
            </control>
          </mc:Choice>
        </mc:AlternateContent>
        <mc:AlternateContent xmlns:mc="http://schemas.openxmlformats.org/markup-compatibility/2006">
          <mc:Choice Requires="x14">
            <control shapeId="95238" r:id="rId91" name="Group Box 6">
              <controlPr defaultSize="0" autoFill="0" autoPict="0">
                <anchor moveWithCells="1">
                  <from>
                    <xdr:col>14</xdr:col>
                    <xdr:colOff>0</xdr:colOff>
                    <xdr:row>9</xdr:row>
                    <xdr:rowOff>0</xdr:rowOff>
                  </from>
                  <to>
                    <xdr:col>22</xdr:col>
                    <xdr:colOff>0</xdr:colOff>
                    <xdr:row>12</xdr:row>
                    <xdr:rowOff>0</xdr:rowOff>
                  </to>
                </anchor>
              </controlPr>
            </control>
          </mc:Choice>
        </mc:AlternateContent>
        <mc:AlternateContent xmlns:mc="http://schemas.openxmlformats.org/markup-compatibility/2006">
          <mc:Choice Requires="x14">
            <control shapeId="95390" r:id="rId92" name="Option Button 158">
              <controlPr defaultSize="0" autoFill="0" autoLine="0" autoPict="0">
                <anchor moveWithCells="1">
                  <from>
                    <xdr:col>3</xdr:col>
                    <xdr:colOff>76200</xdr:colOff>
                    <xdr:row>87</xdr:row>
                    <xdr:rowOff>9525</xdr:rowOff>
                  </from>
                  <to>
                    <xdr:col>8</xdr:col>
                    <xdr:colOff>542925</xdr:colOff>
                    <xdr:row>87</xdr:row>
                    <xdr:rowOff>247650</xdr:rowOff>
                  </to>
                </anchor>
              </controlPr>
            </control>
          </mc:Choice>
        </mc:AlternateContent>
        <mc:AlternateContent xmlns:mc="http://schemas.openxmlformats.org/markup-compatibility/2006">
          <mc:Choice Requires="x14">
            <control shapeId="95391" r:id="rId93" name="Option Button 159">
              <controlPr defaultSize="0" autoFill="0" autoLine="0" autoPict="0">
                <anchor moveWithCells="1">
                  <from>
                    <xdr:col>3</xdr:col>
                    <xdr:colOff>76200</xdr:colOff>
                    <xdr:row>87</xdr:row>
                    <xdr:rowOff>247650</xdr:rowOff>
                  </from>
                  <to>
                    <xdr:col>8</xdr:col>
                    <xdr:colOff>542925</xdr:colOff>
                    <xdr:row>88</xdr:row>
                    <xdr:rowOff>219075</xdr:rowOff>
                  </to>
                </anchor>
              </controlPr>
            </control>
          </mc:Choice>
        </mc:AlternateContent>
        <mc:AlternateContent xmlns:mc="http://schemas.openxmlformats.org/markup-compatibility/2006">
          <mc:Choice Requires="x14">
            <control shapeId="95382" r:id="rId94" name="Group Box 150">
              <controlPr defaultSize="0" autoFill="0" autoPict="0">
                <anchor moveWithCells="1">
                  <from>
                    <xdr:col>15</xdr:col>
                    <xdr:colOff>0</xdr:colOff>
                    <xdr:row>75</xdr:row>
                    <xdr:rowOff>0</xdr:rowOff>
                  </from>
                  <to>
                    <xdr:col>22</xdr:col>
                    <xdr:colOff>0</xdr:colOff>
                    <xdr:row>78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AF77"/>
  <sheetViews>
    <sheetView workbookViewId="0">
      <selection activeCell="D5" sqref="D5"/>
    </sheetView>
  </sheetViews>
  <sheetFormatPr defaultColWidth="2.5" defaultRowHeight="21" customHeight="1"/>
  <cols>
    <col min="1" max="1" width="2.5" style="62"/>
    <col min="2" max="2" width="2.5" style="62" customWidth="1"/>
    <col min="3" max="3" width="10.5" style="63" customWidth="1"/>
    <col min="4" max="4" width="42.25" style="62" customWidth="1"/>
    <col min="5" max="5" width="2.5" style="62" customWidth="1"/>
    <col min="6" max="6" width="3.125" style="62" customWidth="1"/>
    <col min="7" max="7" width="2.25" style="62" customWidth="1"/>
    <col min="8" max="8" width="13.375" style="62" customWidth="1"/>
    <col min="9" max="10" width="8.375" style="62" customWidth="1"/>
    <col min="11" max="11" width="5.875" style="62" customWidth="1"/>
    <col min="12" max="26" width="8.375" style="62" customWidth="1"/>
    <col min="27" max="27" width="3.125" style="62" customWidth="1"/>
    <col min="28" max="28" width="2.25" style="62" customWidth="1"/>
    <col min="29" max="29" width="12.5" style="394" bestFit="1" customWidth="1"/>
    <col min="30" max="30" width="5" style="251" hidden="1" customWidth="1"/>
    <col min="31" max="31" width="31.25" style="396" customWidth="1"/>
    <col min="32" max="32" width="2.25" style="62" customWidth="1"/>
    <col min="33" max="16384" width="2.5" style="62"/>
  </cols>
  <sheetData>
    <row r="1" spans="1:32" ht="67.5" customHeight="1">
      <c r="C1" s="736" t="s">
        <v>1673</v>
      </c>
      <c r="D1" s="736"/>
      <c r="E1" s="736"/>
      <c r="F1" s="736"/>
      <c r="G1" s="736"/>
      <c r="H1" s="736"/>
      <c r="I1" s="736"/>
    </row>
    <row r="2" spans="1:32" ht="40.5" customHeight="1">
      <c r="A2" s="227"/>
      <c r="B2" s="228" t="s">
        <v>1556</v>
      </c>
      <c r="C2" s="229"/>
      <c r="D2" s="229"/>
      <c r="E2" s="229"/>
      <c r="F2" s="227"/>
      <c r="G2" s="228" t="s">
        <v>237</v>
      </c>
      <c r="H2" s="228"/>
      <c r="I2" s="227"/>
      <c r="J2" s="227"/>
      <c r="K2" s="227"/>
      <c r="L2" s="227"/>
      <c r="M2" s="227"/>
      <c r="N2" s="227"/>
      <c r="O2" s="227"/>
      <c r="P2" s="227"/>
      <c r="Q2" s="227"/>
      <c r="R2" s="227"/>
      <c r="S2" s="227"/>
      <c r="T2" s="227"/>
      <c r="U2" s="227"/>
      <c r="V2" s="227"/>
      <c r="W2" s="227"/>
      <c r="X2" s="227"/>
      <c r="Y2" s="227"/>
      <c r="Z2" s="227"/>
      <c r="AA2" s="227"/>
      <c r="AB2" s="227"/>
      <c r="AC2" s="228" t="s">
        <v>1666</v>
      </c>
      <c r="AE2" s="396" t="s">
        <v>1672</v>
      </c>
      <c r="AF2" s="227"/>
    </row>
    <row r="3" spans="1:32" ht="21" customHeight="1">
      <c r="B3" s="66"/>
      <c r="C3" s="67"/>
      <c r="D3" s="67"/>
      <c r="E3" s="66"/>
      <c r="G3" s="66"/>
      <c r="H3" s="77"/>
      <c r="I3" s="77"/>
      <c r="J3" s="77"/>
      <c r="K3" s="77"/>
      <c r="L3" s="77"/>
      <c r="M3" s="77"/>
      <c r="N3" s="77"/>
      <c r="O3" s="77"/>
      <c r="P3" s="77"/>
      <c r="Q3" s="77"/>
      <c r="R3" s="77"/>
      <c r="S3" s="77"/>
      <c r="T3" s="77"/>
      <c r="U3" s="77"/>
      <c r="V3" s="77"/>
      <c r="W3" s="77"/>
      <c r="X3" s="77"/>
      <c r="Y3" s="77"/>
      <c r="Z3" s="77"/>
      <c r="AA3" s="77"/>
      <c r="AB3" s="227"/>
      <c r="AC3" s="395" t="s">
        <v>17</v>
      </c>
      <c r="AD3" s="389">
        <v>0</v>
      </c>
      <c r="AE3" s="397" t="e">
        <f>CHOOSE(AD3,"不要","代筆依頼","お客様用意")</f>
        <v>#VALUE!</v>
      </c>
      <c r="AF3" s="227"/>
    </row>
    <row r="4" spans="1:32" ht="21" customHeight="1">
      <c r="B4" s="66"/>
      <c r="C4" s="68" t="s">
        <v>229</v>
      </c>
      <c r="D4" s="69" t="s">
        <v>1319</v>
      </c>
      <c r="E4" s="66"/>
      <c r="G4" s="66"/>
      <c r="H4" s="68" t="s">
        <v>1528</v>
      </c>
      <c r="I4" s="77"/>
      <c r="J4" s="77"/>
      <c r="K4" s="77"/>
      <c r="L4" s="77"/>
      <c r="M4" s="77"/>
      <c r="N4" s="77"/>
      <c r="O4" s="91" t="s">
        <v>1782</v>
      </c>
      <c r="P4" s="77"/>
      <c r="Q4" s="77"/>
      <c r="R4" s="77"/>
      <c r="S4" s="77"/>
      <c r="T4" s="77"/>
      <c r="U4" s="77"/>
      <c r="V4" s="77"/>
      <c r="W4" s="77"/>
      <c r="X4" s="77"/>
      <c r="Y4" s="77"/>
      <c r="Z4" s="77"/>
      <c r="AA4" s="77"/>
      <c r="AB4" s="227"/>
      <c r="AC4" s="395" t="s">
        <v>1252</v>
      </c>
      <c r="AD4" s="389"/>
      <c r="AE4" s="397" t="e">
        <f>CHOOSE(AD4,"エナジー","エレガント","シック","スタイリッシュ","華やか","ゴージャス")</f>
        <v>#VALUE!</v>
      </c>
      <c r="AF4" s="227"/>
    </row>
    <row r="5" spans="1:32" ht="21" customHeight="1">
      <c r="B5" s="66"/>
      <c r="C5" s="272" t="s">
        <v>5</v>
      </c>
      <c r="D5" s="372"/>
      <c r="E5" s="66"/>
      <c r="G5" s="66"/>
      <c r="H5" s="272" t="s">
        <v>237</v>
      </c>
      <c r="I5" s="726" t="s">
        <v>1591</v>
      </c>
      <c r="J5" s="727"/>
      <c r="K5" s="727"/>
      <c r="L5" s="727"/>
      <c r="M5" s="728"/>
      <c r="N5" s="77"/>
      <c r="O5" s="232" t="s">
        <v>1569</v>
      </c>
      <c r="P5" s="729">
        <f ca="1">TODAY()</f>
        <v>45905</v>
      </c>
      <c r="Q5" s="729"/>
      <c r="R5" s="233" t="s">
        <v>1567</v>
      </c>
      <c r="S5" s="234"/>
      <c r="T5" s="730">
        <f ca="1">P5+4</f>
        <v>45909</v>
      </c>
      <c r="U5" s="730"/>
      <c r="V5" s="233" t="s">
        <v>1570</v>
      </c>
      <c r="W5" s="233"/>
      <c r="X5" s="234"/>
      <c r="Y5" s="77"/>
      <c r="Z5" s="77"/>
      <c r="AA5" s="77"/>
      <c r="AB5" s="227"/>
      <c r="AC5" s="395" t="s">
        <v>1612</v>
      </c>
      <c r="AD5" s="389"/>
      <c r="AE5" s="397" t="e">
        <f>CHOOSE(AD5,"白","色あり希望")</f>
        <v>#VALUE!</v>
      </c>
      <c r="AF5" s="227"/>
    </row>
    <row r="6" spans="1:32" ht="21" customHeight="1">
      <c r="B6" s="66"/>
      <c r="C6" s="270" t="s">
        <v>1282</v>
      </c>
      <c r="D6" s="373"/>
      <c r="E6" s="66"/>
      <c r="G6" s="66"/>
      <c r="H6" s="271" t="s">
        <v>1550</v>
      </c>
      <c r="I6" s="731" t="s">
        <v>175</v>
      </c>
      <c r="J6" s="732"/>
      <c r="K6" s="732"/>
      <c r="L6" s="732"/>
      <c r="M6" s="733"/>
      <c r="N6" s="77"/>
      <c r="O6" s="235" t="s">
        <v>1569</v>
      </c>
      <c r="P6" s="734">
        <f ca="1">TODAY()</f>
        <v>45905</v>
      </c>
      <c r="Q6" s="734"/>
      <c r="R6" s="236" t="s">
        <v>1568</v>
      </c>
      <c r="S6" s="237"/>
      <c r="T6" s="735">
        <f ca="1">P6+5</f>
        <v>45910</v>
      </c>
      <c r="U6" s="735"/>
      <c r="V6" s="236" t="s">
        <v>1570</v>
      </c>
      <c r="W6" s="236"/>
      <c r="X6" s="237"/>
      <c r="Y6" s="77"/>
      <c r="Z6" s="77"/>
      <c r="AA6" s="77"/>
      <c r="AB6" s="227"/>
      <c r="AC6" s="395" t="s">
        <v>97</v>
      </c>
      <c r="AD6" s="389"/>
      <c r="AE6" s="397" t="e">
        <f>CHOOSE(AD6,"大輪胡蝶蘭（5本立ち／75輪）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F6" s="227"/>
    </row>
    <row r="7" spans="1:32" s="64" customFormat="1" ht="21" customHeight="1">
      <c r="B7" s="71"/>
      <c r="C7" s="270" t="s">
        <v>6</v>
      </c>
      <c r="D7" s="371"/>
      <c r="E7" s="71"/>
      <c r="G7" s="71"/>
      <c r="H7" s="77"/>
      <c r="I7" s="77"/>
      <c r="J7" s="77"/>
      <c r="K7" s="77"/>
      <c r="L7" s="77"/>
      <c r="M7" s="77"/>
      <c r="N7" s="77"/>
      <c r="O7" s="77"/>
      <c r="P7" s="77"/>
      <c r="Q7" s="77"/>
      <c r="R7" s="77"/>
      <c r="S7" s="77"/>
      <c r="T7" s="77"/>
      <c r="U7" s="77"/>
      <c r="V7" s="77"/>
      <c r="W7" s="77"/>
      <c r="X7" s="77"/>
      <c r="Y7" s="77"/>
      <c r="Z7" s="77"/>
      <c r="AA7" s="77"/>
      <c r="AB7" s="227"/>
      <c r="AC7" s="395" t="s">
        <v>1541</v>
      </c>
      <c r="AD7" s="389"/>
      <c r="AE7" s="397" t="e">
        <f>CHOOSE(AD7,"札を付ける","札不要")</f>
        <v>#VALUE!</v>
      </c>
      <c r="AF7" s="227"/>
    </row>
    <row r="8" spans="1:32" ht="21" customHeight="1">
      <c r="B8" s="66"/>
      <c r="C8" s="270" t="s">
        <v>30</v>
      </c>
      <c r="D8" s="384"/>
      <c r="E8" s="66"/>
      <c r="G8" s="687" t="s">
        <v>1608</v>
      </c>
      <c r="H8" s="687"/>
      <c r="I8" s="687"/>
      <c r="J8" s="687"/>
      <c r="K8" s="687"/>
      <c r="L8" s="687"/>
      <c r="M8" s="687"/>
      <c r="N8" s="687"/>
      <c r="O8" s="687"/>
      <c r="P8" s="687"/>
      <c r="Q8" s="687"/>
      <c r="R8" s="687"/>
      <c r="S8" s="687"/>
      <c r="AC8" s="395" t="s">
        <v>248</v>
      </c>
      <c r="AD8" s="389"/>
      <c r="AE8" s="397" t="e">
        <f>CHOOSE(AD8,"御祝","Congratulations!","祝 御移転","祝 御就任","祝 御開店","その他")</f>
        <v>#VALUE!</v>
      </c>
    </row>
    <row r="9" spans="1:32" ht="21" customHeight="1">
      <c r="B9" s="66"/>
      <c r="C9" s="270" t="s">
        <v>7</v>
      </c>
      <c r="D9" s="373"/>
      <c r="E9" s="66"/>
      <c r="F9" s="238"/>
      <c r="G9" s="687"/>
      <c r="H9" s="687"/>
      <c r="I9" s="687"/>
      <c r="J9" s="687"/>
      <c r="K9" s="687"/>
      <c r="L9" s="687"/>
      <c r="M9" s="687"/>
      <c r="N9" s="687"/>
      <c r="O9" s="687"/>
      <c r="P9" s="687"/>
      <c r="Q9" s="687"/>
      <c r="R9" s="687"/>
      <c r="S9" s="687"/>
      <c r="T9" s="227"/>
      <c r="U9" s="227"/>
      <c r="V9" s="229"/>
      <c r="W9" s="229"/>
      <c r="X9" s="230"/>
      <c r="Y9" s="229"/>
      <c r="Z9" s="229"/>
      <c r="AA9" s="227"/>
      <c r="AB9" s="367"/>
      <c r="AC9" s="395" t="s">
        <v>249</v>
      </c>
      <c r="AD9" s="389"/>
      <c r="AE9" s="397" t="e">
        <f>CHOOSE(AD9,"送り主名のみ","お届け先も入れる","その他")</f>
        <v>#VALUE!</v>
      </c>
      <c r="AF9" s="367"/>
    </row>
    <row r="10" spans="1:32" ht="21" customHeight="1">
      <c r="B10" s="66"/>
      <c r="C10" s="271" t="s">
        <v>31</v>
      </c>
      <c r="D10" s="383"/>
      <c r="E10" s="66"/>
      <c r="F10" s="238"/>
      <c r="G10" s="240"/>
      <c r="H10" s="240"/>
      <c r="I10" s="366"/>
      <c r="J10" s="366"/>
      <c r="K10" s="366"/>
      <c r="L10" s="366"/>
      <c r="M10" s="366"/>
      <c r="N10" s="366"/>
      <c r="O10" s="366"/>
      <c r="P10" s="366"/>
      <c r="Q10" s="366"/>
      <c r="R10" s="366"/>
      <c r="S10" s="77"/>
      <c r="T10" s="77"/>
      <c r="U10" s="77"/>
      <c r="V10" s="241"/>
      <c r="W10" s="241"/>
      <c r="X10" s="242"/>
      <c r="Y10" s="241"/>
      <c r="Z10" s="241"/>
      <c r="AA10" s="77"/>
      <c r="AB10" s="367"/>
      <c r="AC10" s="395" t="s">
        <v>1595</v>
      </c>
      <c r="AD10" s="389"/>
      <c r="AE10" s="397" t="e">
        <f>CHOOSE(AD10,"ロゴ不要","ロゴを入れる")</f>
        <v>#VALUE!</v>
      </c>
      <c r="AF10" s="367"/>
    </row>
    <row r="11" spans="1:32" ht="21" customHeight="1">
      <c r="B11" s="66"/>
      <c r="C11" s="70"/>
      <c r="D11" s="66"/>
      <c r="E11" s="66"/>
      <c r="F11" s="238"/>
      <c r="G11" s="66"/>
      <c r="H11" s="68" t="s">
        <v>1605</v>
      </c>
      <c r="I11" s="66"/>
      <c r="J11" s="66"/>
      <c r="K11" s="66"/>
      <c r="L11" s="66"/>
      <c r="M11" s="66"/>
      <c r="N11" s="66"/>
      <c r="O11" s="66"/>
      <c r="P11" s="66"/>
      <c r="Q11" s="66"/>
      <c r="R11" s="66"/>
      <c r="S11" s="66"/>
      <c r="T11" s="66"/>
      <c r="U11" s="66"/>
      <c r="V11" s="66"/>
      <c r="W11" s="66"/>
      <c r="X11" s="66"/>
      <c r="Y11" s="66"/>
      <c r="Z11" s="66"/>
      <c r="AA11" s="77"/>
      <c r="AB11" s="367"/>
      <c r="AC11" s="395" t="s">
        <v>1596</v>
      </c>
      <c r="AD11" s="389"/>
      <c r="AE11" s="397" t="e">
        <f>CHOOSE(AD11,"クレジット","事前振込","請求書（メール）","請求書（郵送）")</f>
        <v>#VALUE!</v>
      </c>
      <c r="AF11" s="367"/>
    </row>
    <row r="12" spans="1:32" ht="21" customHeight="1">
      <c r="B12" s="66"/>
      <c r="C12" s="68" t="s">
        <v>256</v>
      </c>
      <c r="D12" s="66"/>
      <c r="E12" s="66"/>
      <c r="F12" s="238"/>
      <c r="G12" s="66"/>
      <c r="H12" s="756" t="s">
        <v>1252</v>
      </c>
      <c r="I12" s="761"/>
      <c r="J12" s="761"/>
      <c r="K12" s="761"/>
      <c r="L12" s="761"/>
      <c r="M12" s="761"/>
      <c r="N12" s="761"/>
      <c r="O12" s="761"/>
      <c r="P12" s="761"/>
      <c r="Q12" s="761"/>
      <c r="R12" s="761"/>
      <c r="S12" s="761"/>
      <c r="T12" s="761"/>
      <c r="U12" s="761"/>
      <c r="V12" s="761"/>
      <c r="W12" s="761"/>
      <c r="X12" s="761"/>
      <c r="Y12" s="761"/>
      <c r="Z12" s="762"/>
      <c r="AA12" s="77"/>
      <c r="AB12" s="367"/>
      <c r="AC12" s="400" t="s">
        <v>1667</v>
      </c>
      <c r="AD12" s="401"/>
      <c r="AE12" s="402" t="e">
        <f>CHOOSE(AD12,"担当様宛","担当様以外")</f>
        <v>#VALUE!</v>
      </c>
      <c r="AF12" s="367"/>
    </row>
    <row r="13" spans="1:32" ht="21" customHeight="1">
      <c r="B13" s="66"/>
      <c r="C13" s="272" t="s">
        <v>1283</v>
      </c>
      <c r="D13" s="372"/>
      <c r="E13" s="66"/>
      <c r="F13" s="238"/>
      <c r="G13" s="66"/>
      <c r="H13" s="757"/>
      <c r="I13" s="763"/>
      <c r="J13" s="763"/>
      <c r="K13" s="763"/>
      <c r="L13" s="763"/>
      <c r="M13" s="763"/>
      <c r="N13" s="763"/>
      <c r="O13" s="763"/>
      <c r="P13" s="763"/>
      <c r="Q13" s="763"/>
      <c r="R13" s="763"/>
      <c r="S13" s="763"/>
      <c r="T13" s="763"/>
      <c r="U13" s="763"/>
      <c r="V13" s="763"/>
      <c r="W13" s="763"/>
      <c r="X13" s="763"/>
      <c r="Y13" s="763"/>
      <c r="Z13" s="764"/>
      <c r="AA13" s="77"/>
      <c r="AB13" s="367"/>
      <c r="AF13" s="367"/>
    </row>
    <row r="14" spans="1:32" ht="21" customHeight="1">
      <c r="B14" s="66"/>
      <c r="C14" s="270" t="s">
        <v>6</v>
      </c>
      <c r="D14" s="371"/>
      <c r="E14" s="66"/>
      <c r="F14" s="238"/>
      <c r="G14" s="66"/>
      <c r="H14" s="757"/>
      <c r="I14" s="763"/>
      <c r="J14" s="763"/>
      <c r="K14" s="763"/>
      <c r="L14" s="763"/>
      <c r="M14" s="763"/>
      <c r="N14" s="763"/>
      <c r="O14" s="763"/>
      <c r="P14" s="763"/>
      <c r="Q14" s="763"/>
      <c r="R14" s="763"/>
      <c r="S14" s="763"/>
      <c r="T14" s="763"/>
      <c r="U14" s="763"/>
      <c r="V14" s="763"/>
      <c r="W14" s="763"/>
      <c r="X14" s="763"/>
      <c r="Y14" s="763"/>
      <c r="Z14" s="764"/>
      <c r="AA14" s="77"/>
      <c r="AB14" s="367"/>
      <c r="AF14" s="367"/>
    </row>
    <row r="15" spans="1:32" s="64" customFormat="1" ht="21" customHeight="1">
      <c r="B15" s="71"/>
      <c r="C15" s="270" t="s">
        <v>4</v>
      </c>
      <c r="D15" s="384"/>
      <c r="E15" s="71"/>
      <c r="F15" s="239"/>
      <c r="G15" s="66"/>
      <c r="H15" s="757"/>
      <c r="I15" s="763"/>
      <c r="J15" s="763"/>
      <c r="K15" s="763"/>
      <c r="L15" s="763"/>
      <c r="M15" s="763"/>
      <c r="N15" s="763"/>
      <c r="O15" s="763"/>
      <c r="P15" s="763"/>
      <c r="Q15" s="763"/>
      <c r="R15" s="763"/>
      <c r="S15" s="763"/>
      <c r="T15" s="763"/>
      <c r="U15" s="763"/>
      <c r="V15" s="763"/>
      <c r="W15" s="763"/>
      <c r="X15" s="763"/>
      <c r="Y15" s="763"/>
      <c r="Z15" s="764"/>
      <c r="AA15" s="77"/>
      <c r="AB15" s="368"/>
      <c r="AF15" s="368"/>
    </row>
    <row r="16" spans="1:32" ht="21" customHeight="1">
      <c r="B16" s="66"/>
      <c r="C16" s="271" t="s">
        <v>268</v>
      </c>
      <c r="D16" s="374"/>
      <c r="E16" s="66"/>
      <c r="F16" s="227"/>
      <c r="G16" s="66"/>
      <c r="H16" s="757"/>
      <c r="I16" s="763"/>
      <c r="J16" s="763"/>
      <c r="K16" s="763"/>
      <c r="L16" s="763"/>
      <c r="M16" s="763"/>
      <c r="N16" s="763"/>
      <c r="O16" s="763"/>
      <c r="P16" s="763"/>
      <c r="Q16" s="763"/>
      <c r="R16" s="763"/>
      <c r="S16" s="763"/>
      <c r="T16" s="763"/>
      <c r="U16" s="763"/>
      <c r="V16" s="763"/>
      <c r="W16" s="763"/>
      <c r="X16" s="763"/>
      <c r="Y16" s="763"/>
      <c r="Z16" s="764"/>
      <c r="AA16" s="77"/>
    </row>
    <row r="17" spans="2:31" ht="21" customHeight="1">
      <c r="B17" s="66"/>
      <c r="C17" s="70"/>
      <c r="D17" s="66"/>
      <c r="E17" s="66"/>
      <c r="F17" s="227"/>
      <c r="G17" s="66"/>
      <c r="H17" s="757"/>
      <c r="I17" s="763"/>
      <c r="J17" s="763"/>
      <c r="K17" s="763"/>
      <c r="L17" s="763"/>
      <c r="M17" s="763"/>
      <c r="N17" s="763"/>
      <c r="O17" s="763"/>
      <c r="P17" s="763"/>
      <c r="Q17" s="763"/>
      <c r="R17" s="763"/>
      <c r="S17" s="763"/>
      <c r="T17" s="763"/>
      <c r="U17" s="763"/>
      <c r="V17" s="763"/>
      <c r="W17" s="763"/>
      <c r="X17" s="763"/>
      <c r="Y17" s="763"/>
      <c r="Z17" s="764"/>
      <c r="AA17" s="77"/>
    </row>
    <row r="18" spans="2:31" ht="21" customHeight="1">
      <c r="B18" s="66"/>
      <c r="C18" s="68" t="s">
        <v>1320</v>
      </c>
      <c r="D18" s="66"/>
      <c r="E18" s="66"/>
      <c r="F18" s="227"/>
      <c r="G18" s="66"/>
      <c r="H18" s="757"/>
      <c r="I18" s="763"/>
      <c r="J18" s="763"/>
      <c r="K18" s="763"/>
      <c r="L18" s="763"/>
      <c r="M18" s="763"/>
      <c r="N18" s="763"/>
      <c r="O18" s="763"/>
      <c r="P18" s="763"/>
      <c r="Q18" s="763"/>
      <c r="R18" s="763"/>
      <c r="S18" s="763"/>
      <c r="T18" s="763"/>
      <c r="U18" s="763"/>
      <c r="V18" s="763"/>
      <c r="W18" s="763"/>
      <c r="X18" s="763"/>
      <c r="Y18" s="763"/>
      <c r="Z18" s="764"/>
      <c r="AA18" s="77"/>
    </row>
    <row r="19" spans="2:31" ht="21" customHeight="1">
      <c r="B19" s="66"/>
      <c r="C19" s="272" t="s">
        <v>250</v>
      </c>
      <c r="D19" s="378"/>
      <c r="E19" s="66"/>
      <c r="F19" s="227"/>
      <c r="G19" s="66"/>
      <c r="H19" s="757"/>
      <c r="I19" s="763"/>
      <c r="J19" s="763"/>
      <c r="K19" s="763"/>
      <c r="L19" s="763"/>
      <c r="M19" s="763"/>
      <c r="N19" s="763"/>
      <c r="O19" s="763"/>
      <c r="P19" s="763"/>
      <c r="Q19" s="763"/>
      <c r="R19" s="763"/>
      <c r="S19" s="763"/>
      <c r="T19" s="763"/>
      <c r="U19" s="763"/>
      <c r="V19" s="763"/>
      <c r="W19" s="763"/>
      <c r="X19" s="763"/>
      <c r="Y19" s="763"/>
      <c r="Z19" s="764"/>
      <c r="AA19" s="77"/>
    </row>
    <row r="20" spans="2:31" ht="21" customHeight="1">
      <c r="B20" s="66"/>
      <c r="C20" s="270" t="s">
        <v>4</v>
      </c>
      <c r="D20" s="385"/>
      <c r="E20" s="72"/>
      <c r="F20" s="227"/>
      <c r="G20" s="66"/>
      <c r="H20" s="276" t="s">
        <v>16</v>
      </c>
      <c r="I20" s="724"/>
      <c r="J20" s="724"/>
      <c r="K20" s="724"/>
      <c r="L20" s="724"/>
      <c r="M20" s="724"/>
      <c r="N20" s="724"/>
      <c r="O20" s="724"/>
      <c r="P20" s="724"/>
      <c r="Q20" s="724"/>
      <c r="R20" s="724"/>
      <c r="S20" s="724"/>
      <c r="T20" s="724"/>
      <c r="U20" s="724"/>
      <c r="V20" s="724"/>
      <c r="W20" s="724"/>
      <c r="X20" s="724"/>
      <c r="Y20" s="724"/>
      <c r="Z20" s="725"/>
      <c r="AA20" s="77"/>
    </row>
    <row r="21" spans="2:31" ht="21" customHeight="1">
      <c r="B21" s="66"/>
      <c r="C21" s="271" t="s">
        <v>251</v>
      </c>
      <c r="D21" s="379"/>
      <c r="E21" s="72"/>
      <c r="F21" s="227"/>
      <c r="G21" s="66"/>
      <c r="H21" s="66"/>
      <c r="I21" s="66"/>
      <c r="J21" s="66"/>
      <c r="K21" s="66"/>
      <c r="L21" s="66"/>
      <c r="M21" s="66"/>
      <c r="N21" s="66"/>
      <c r="O21" s="66"/>
      <c r="P21" s="66"/>
      <c r="Q21" s="66"/>
      <c r="R21" s="66"/>
      <c r="S21" s="66"/>
      <c r="T21" s="66"/>
      <c r="U21" s="66"/>
      <c r="V21" s="66"/>
      <c r="W21" s="66"/>
      <c r="X21" s="66"/>
      <c r="Y21" s="66"/>
      <c r="Z21" s="66"/>
      <c r="AA21" s="66"/>
      <c r="AE21" s="399"/>
    </row>
    <row r="22" spans="2:31" ht="21" customHeight="1">
      <c r="B22" s="66"/>
      <c r="C22" s="70"/>
      <c r="D22" s="66"/>
      <c r="E22" s="66"/>
      <c r="F22" s="227"/>
      <c r="G22" s="66"/>
      <c r="H22" s="68" t="s">
        <v>1606</v>
      </c>
      <c r="I22" s="66"/>
      <c r="J22" s="66"/>
      <c r="K22" s="66"/>
      <c r="L22" s="66"/>
      <c r="M22" s="66"/>
      <c r="N22" s="715" t="s">
        <v>177</v>
      </c>
      <c r="O22" s="717"/>
      <c r="P22" s="425" t="s">
        <v>1761</v>
      </c>
      <c r="Q22" s="715" t="s">
        <v>1256</v>
      </c>
      <c r="R22" s="716"/>
      <c r="S22" s="716"/>
      <c r="T22" s="716"/>
      <c r="U22" s="716"/>
      <c r="V22" s="716"/>
      <c r="W22" s="716"/>
      <c r="X22" s="716"/>
      <c r="Y22" s="716"/>
      <c r="Z22" s="717"/>
      <c r="AA22" s="66"/>
    </row>
    <row r="23" spans="2:31" ht="21" customHeight="1">
      <c r="B23" s="66"/>
      <c r="C23" s="68" t="s">
        <v>11</v>
      </c>
      <c r="D23" s="72"/>
      <c r="E23" s="66"/>
      <c r="F23" s="227"/>
      <c r="G23" s="66"/>
      <c r="H23" s="57"/>
      <c r="I23" s="57" t="s">
        <v>412</v>
      </c>
      <c r="J23" s="57" t="s">
        <v>418</v>
      </c>
      <c r="K23" s="261" t="s">
        <v>1253</v>
      </c>
      <c r="L23" s="758" t="s">
        <v>217</v>
      </c>
      <c r="M23" s="759"/>
      <c r="N23" s="79" t="s">
        <v>1257</v>
      </c>
      <c r="O23" s="79" t="s">
        <v>1258</v>
      </c>
      <c r="P23" s="79" t="s">
        <v>1251</v>
      </c>
      <c r="Q23" s="79" t="s">
        <v>1243</v>
      </c>
      <c r="R23" s="79" t="s">
        <v>1244</v>
      </c>
      <c r="S23" s="79" t="s">
        <v>1245</v>
      </c>
      <c r="T23" s="79" t="s">
        <v>1246</v>
      </c>
      <c r="U23" s="258" t="s">
        <v>1247</v>
      </c>
      <c r="V23" s="79" t="s">
        <v>1248</v>
      </c>
      <c r="W23" s="79" t="s">
        <v>223</v>
      </c>
      <c r="X23" s="79" t="s">
        <v>1249</v>
      </c>
      <c r="Y23" s="79" t="s">
        <v>224</v>
      </c>
      <c r="Z23" s="79" t="s">
        <v>1250</v>
      </c>
      <c r="AA23" s="66"/>
      <c r="AD23" s="252"/>
      <c r="AE23" s="398"/>
    </row>
    <row r="24" spans="2:31" ht="21" customHeight="1">
      <c r="B24" s="66"/>
      <c r="C24" s="272" t="s">
        <v>5</v>
      </c>
      <c r="D24" s="375"/>
      <c r="E24" s="66"/>
      <c r="F24" s="227"/>
      <c r="G24" s="66"/>
      <c r="H24" s="760" t="s">
        <v>419</v>
      </c>
      <c r="I24" s="765" t="s">
        <v>413</v>
      </c>
      <c r="J24" s="58">
        <v>75</v>
      </c>
      <c r="K24" s="262"/>
      <c r="L24" s="263">
        <v>55000</v>
      </c>
      <c r="M24" s="264">
        <v>-50000</v>
      </c>
      <c r="N24" s="80">
        <v>3850</v>
      </c>
      <c r="O24" s="80">
        <v>5500</v>
      </c>
      <c r="P24" s="80">
        <v>2750</v>
      </c>
      <c r="Q24" s="80">
        <v>4895</v>
      </c>
      <c r="R24" s="80">
        <v>8745</v>
      </c>
      <c r="S24" s="80">
        <v>6600</v>
      </c>
      <c r="T24" s="80">
        <v>7095</v>
      </c>
      <c r="U24" s="80">
        <v>6380</v>
      </c>
      <c r="V24" s="80">
        <v>6380</v>
      </c>
      <c r="W24" s="80">
        <v>7095</v>
      </c>
      <c r="X24" s="80">
        <v>7095</v>
      </c>
      <c r="Y24" s="80">
        <v>7810</v>
      </c>
      <c r="Z24" s="80">
        <v>8690</v>
      </c>
      <c r="AA24" s="66"/>
      <c r="AD24" s="252"/>
      <c r="AE24" s="398"/>
    </row>
    <row r="25" spans="2:31" ht="21" customHeight="1">
      <c r="B25" s="66"/>
      <c r="C25" s="270" t="s">
        <v>13</v>
      </c>
      <c r="D25" s="376"/>
      <c r="E25" s="66"/>
      <c r="F25" s="227"/>
      <c r="G25" s="66"/>
      <c r="H25" s="760"/>
      <c r="I25" s="765"/>
      <c r="J25" s="58">
        <v>65</v>
      </c>
      <c r="K25" s="262"/>
      <c r="L25" s="263">
        <v>49500</v>
      </c>
      <c r="M25" s="264">
        <v>-45000</v>
      </c>
      <c r="N25" s="80">
        <v>3850</v>
      </c>
      <c r="O25" s="80">
        <v>5500</v>
      </c>
      <c r="P25" s="80">
        <v>2750</v>
      </c>
      <c r="Q25" s="80">
        <v>4895</v>
      </c>
      <c r="R25" s="80">
        <v>8745</v>
      </c>
      <c r="S25" s="80">
        <v>6600</v>
      </c>
      <c r="T25" s="80">
        <v>7095</v>
      </c>
      <c r="U25" s="80">
        <v>6380</v>
      </c>
      <c r="V25" s="80">
        <v>6380</v>
      </c>
      <c r="W25" s="80">
        <v>7095</v>
      </c>
      <c r="X25" s="80">
        <v>7095</v>
      </c>
      <c r="Y25" s="80">
        <v>7810</v>
      </c>
      <c r="Z25" s="80">
        <v>8690</v>
      </c>
      <c r="AA25" s="71"/>
    </row>
    <row r="26" spans="2:31" ht="21" customHeight="1">
      <c r="B26" s="66"/>
      <c r="C26" s="270" t="s">
        <v>6</v>
      </c>
      <c r="D26" s="371"/>
      <c r="E26" s="66"/>
      <c r="F26" s="227"/>
      <c r="G26" s="66"/>
      <c r="H26" s="760"/>
      <c r="I26" s="765" t="s">
        <v>414</v>
      </c>
      <c r="J26" s="58" t="s">
        <v>415</v>
      </c>
      <c r="K26" s="262"/>
      <c r="L26" s="263">
        <v>41800</v>
      </c>
      <c r="M26" s="264">
        <v>-38000</v>
      </c>
      <c r="N26" s="80">
        <v>3850</v>
      </c>
      <c r="O26" s="80">
        <v>5500</v>
      </c>
      <c r="P26" s="80">
        <v>2750</v>
      </c>
      <c r="Q26" s="80">
        <v>4895</v>
      </c>
      <c r="R26" s="80">
        <v>8745</v>
      </c>
      <c r="S26" s="80">
        <v>6600</v>
      </c>
      <c r="T26" s="80">
        <v>7095</v>
      </c>
      <c r="U26" s="80">
        <v>6380</v>
      </c>
      <c r="V26" s="80">
        <v>6380</v>
      </c>
      <c r="W26" s="80">
        <v>7095</v>
      </c>
      <c r="X26" s="80">
        <v>7095</v>
      </c>
      <c r="Y26" s="80">
        <v>7810</v>
      </c>
      <c r="Z26" s="80">
        <v>8690</v>
      </c>
      <c r="AA26" s="66"/>
    </row>
    <row r="27" spans="2:31" ht="21" customHeight="1">
      <c r="B27" s="66"/>
      <c r="C27" s="270" t="s">
        <v>30</v>
      </c>
      <c r="D27" s="386"/>
      <c r="E27" s="66"/>
      <c r="F27" s="227"/>
      <c r="G27" s="66"/>
      <c r="H27" s="760"/>
      <c r="I27" s="765"/>
      <c r="J27" s="58">
        <v>45</v>
      </c>
      <c r="K27" s="262"/>
      <c r="L27" s="263">
        <v>33000</v>
      </c>
      <c r="M27" s="264">
        <v>-30000</v>
      </c>
      <c r="N27" s="80">
        <v>3850</v>
      </c>
      <c r="O27" s="80">
        <v>5500</v>
      </c>
      <c r="P27" s="80">
        <v>2750</v>
      </c>
      <c r="Q27" s="80">
        <v>3795</v>
      </c>
      <c r="R27" s="80">
        <v>6985</v>
      </c>
      <c r="S27" s="80">
        <v>5060</v>
      </c>
      <c r="T27" s="80">
        <v>5390</v>
      </c>
      <c r="U27" s="80">
        <v>4895</v>
      </c>
      <c r="V27" s="80">
        <v>5005</v>
      </c>
      <c r="W27" s="80">
        <v>5445</v>
      </c>
      <c r="X27" s="80">
        <v>5445</v>
      </c>
      <c r="Y27" s="80">
        <v>5940</v>
      </c>
      <c r="Z27" s="80">
        <v>6545</v>
      </c>
      <c r="AA27" s="75"/>
    </row>
    <row r="28" spans="2:31" ht="21" customHeight="1">
      <c r="B28" s="66"/>
      <c r="C28" s="270" t="s">
        <v>7</v>
      </c>
      <c r="D28" s="376"/>
      <c r="E28" s="66"/>
      <c r="F28" s="227"/>
      <c r="G28" s="66"/>
      <c r="H28" s="760"/>
      <c r="I28" s="765"/>
      <c r="J28" s="58">
        <v>39</v>
      </c>
      <c r="K28" s="262"/>
      <c r="L28" s="263">
        <v>27500.000000000004</v>
      </c>
      <c r="M28" s="264">
        <v>-25000</v>
      </c>
      <c r="N28" s="80">
        <v>3850</v>
      </c>
      <c r="O28" s="80">
        <v>5500</v>
      </c>
      <c r="P28" s="80">
        <v>2200</v>
      </c>
      <c r="Q28" s="80">
        <v>3245</v>
      </c>
      <c r="R28" s="80">
        <v>5500</v>
      </c>
      <c r="S28" s="80">
        <v>4290</v>
      </c>
      <c r="T28" s="80">
        <v>4565</v>
      </c>
      <c r="U28" s="80">
        <v>4180</v>
      </c>
      <c r="V28" s="80">
        <v>4180</v>
      </c>
      <c r="W28" s="80">
        <v>4565</v>
      </c>
      <c r="X28" s="80">
        <v>4565</v>
      </c>
      <c r="Y28" s="80">
        <v>5005</v>
      </c>
      <c r="Z28" s="80">
        <v>5500</v>
      </c>
      <c r="AA28" s="75"/>
    </row>
    <row r="29" spans="2:31" ht="21" customHeight="1">
      <c r="B29" s="66"/>
      <c r="C29" s="270" t="s">
        <v>4</v>
      </c>
      <c r="D29" s="386"/>
      <c r="E29" s="66"/>
      <c r="F29" s="227"/>
      <c r="G29" s="66"/>
      <c r="H29" s="760"/>
      <c r="I29" s="765"/>
      <c r="J29" s="58">
        <v>33</v>
      </c>
      <c r="K29" s="262"/>
      <c r="L29" s="263">
        <v>22000</v>
      </c>
      <c r="M29" s="264">
        <v>-20000</v>
      </c>
      <c r="N29" s="80">
        <v>3850</v>
      </c>
      <c r="O29" s="80">
        <v>5500</v>
      </c>
      <c r="P29" s="80">
        <v>2200</v>
      </c>
      <c r="Q29" s="80">
        <v>3245</v>
      </c>
      <c r="R29" s="80">
        <v>5500</v>
      </c>
      <c r="S29" s="80">
        <v>4290</v>
      </c>
      <c r="T29" s="80">
        <v>4565</v>
      </c>
      <c r="U29" s="80">
        <v>4180</v>
      </c>
      <c r="V29" s="80">
        <v>4180</v>
      </c>
      <c r="W29" s="80">
        <v>4565</v>
      </c>
      <c r="X29" s="80">
        <v>4565</v>
      </c>
      <c r="Y29" s="80">
        <v>5005</v>
      </c>
      <c r="Z29" s="80">
        <v>5500</v>
      </c>
      <c r="AA29" s="75"/>
    </row>
    <row r="30" spans="2:31" ht="21" customHeight="1">
      <c r="B30" s="66"/>
      <c r="C30" s="271" t="s">
        <v>0</v>
      </c>
      <c r="D30" s="377"/>
      <c r="E30" s="66"/>
      <c r="F30" s="227"/>
      <c r="G30" s="66"/>
      <c r="H30" s="760"/>
      <c r="I30" s="57" t="s">
        <v>416</v>
      </c>
      <c r="J30" s="58">
        <v>20</v>
      </c>
      <c r="K30" s="262"/>
      <c r="L30" s="263">
        <v>20900</v>
      </c>
      <c r="M30" s="264">
        <v>-19000</v>
      </c>
      <c r="N30" s="80">
        <v>3850</v>
      </c>
      <c r="O30" s="80">
        <v>5500</v>
      </c>
      <c r="P30" s="80">
        <v>2200</v>
      </c>
      <c r="Q30" s="80">
        <v>3245</v>
      </c>
      <c r="R30" s="80">
        <v>5500</v>
      </c>
      <c r="S30" s="80">
        <v>4290</v>
      </c>
      <c r="T30" s="80">
        <v>4565</v>
      </c>
      <c r="U30" s="80">
        <v>4180</v>
      </c>
      <c r="V30" s="80">
        <v>4180</v>
      </c>
      <c r="W30" s="80">
        <v>4565</v>
      </c>
      <c r="X30" s="80">
        <v>4565</v>
      </c>
      <c r="Y30" s="80">
        <v>5005</v>
      </c>
      <c r="Z30" s="80">
        <v>5500</v>
      </c>
      <c r="AA30" s="75"/>
    </row>
    <row r="31" spans="2:31" ht="21" customHeight="1">
      <c r="B31" s="66"/>
      <c r="C31" s="73"/>
      <c r="D31" s="66"/>
      <c r="E31" s="66"/>
      <c r="F31" s="227"/>
      <c r="G31" s="66"/>
      <c r="H31" s="777" t="s">
        <v>420</v>
      </c>
      <c r="I31" s="58" t="s">
        <v>417</v>
      </c>
      <c r="J31" s="58">
        <v>50</v>
      </c>
      <c r="K31" s="262"/>
      <c r="L31" s="263">
        <v>25300.000000000004</v>
      </c>
      <c r="M31" s="264">
        <v>-23000</v>
      </c>
      <c r="N31" s="80">
        <v>3850</v>
      </c>
      <c r="O31" s="80">
        <v>5500</v>
      </c>
      <c r="P31" s="80">
        <v>1100</v>
      </c>
      <c r="Q31" s="80">
        <v>1705</v>
      </c>
      <c r="R31" s="80">
        <v>2090</v>
      </c>
      <c r="S31" s="80">
        <v>1705</v>
      </c>
      <c r="T31" s="80">
        <v>1815</v>
      </c>
      <c r="U31" s="80">
        <v>1705</v>
      </c>
      <c r="V31" s="80">
        <v>1760</v>
      </c>
      <c r="W31" s="80">
        <v>1870</v>
      </c>
      <c r="X31" s="80">
        <v>1980</v>
      </c>
      <c r="Y31" s="80">
        <v>2090</v>
      </c>
      <c r="Z31" s="80">
        <v>2090</v>
      </c>
      <c r="AA31" s="75"/>
    </row>
    <row r="32" spans="2:31" ht="21" customHeight="1">
      <c r="B32" s="771" t="s">
        <v>1509</v>
      </c>
      <c r="C32" s="771"/>
      <c r="D32" s="771"/>
      <c r="E32" s="771"/>
      <c r="F32" s="227"/>
      <c r="G32" s="66"/>
      <c r="H32" s="778"/>
      <c r="I32" s="776" t="s">
        <v>414</v>
      </c>
      <c r="J32" s="58">
        <v>42</v>
      </c>
      <c r="K32" s="262"/>
      <c r="L32" s="263">
        <v>16500</v>
      </c>
      <c r="M32" s="264">
        <v>-15000</v>
      </c>
      <c r="N32" s="80">
        <v>3850</v>
      </c>
      <c r="O32" s="80">
        <v>5500</v>
      </c>
      <c r="P32" s="80">
        <v>1100</v>
      </c>
      <c r="Q32" s="80">
        <v>1705</v>
      </c>
      <c r="R32" s="80">
        <v>2090</v>
      </c>
      <c r="S32" s="80">
        <v>1705</v>
      </c>
      <c r="T32" s="80">
        <v>1815</v>
      </c>
      <c r="U32" s="80">
        <v>1705</v>
      </c>
      <c r="V32" s="80">
        <v>1760</v>
      </c>
      <c r="W32" s="80">
        <v>1870</v>
      </c>
      <c r="X32" s="80">
        <v>1980</v>
      </c>
      <c r="Y32" s="80">
        <v>2090</v>
      </c>
      <c r="Z32" s="80">
        <v>2090</v>
      </c>
      <c r="AA32" s="75"/>
    </row>
    <row r="33" spans="2:27" ht="21" customHeight="1">
      <c r="B33" s="771"/>
      <c r="C33" s="771"/>
      <c r="D33" s="771"/>
      <c r="E33" s="771"/>
      <c r="F33" s="227"/>
      <c r="G33" s="66"/>
      <c r="H33" s="779"/>
      <c r="I33" s="776"/>
      <c r="J33" s="58">
        <v>33</v>
      </c>
      <c r="K33" s="262"/>
      <c r="L33" s="263">
        <v>14300.000000000002</v>
      </c>
      <c r="M33" s="264">
        <v>-13000</v>
      </c>
      <c r="N33" s="80">
        <v>3850</v>
      </c>
      <c r="O33" s="80">
        <v>5500</v>
      </c>
      <c r="P33" s="80">
        <v>990</v>
      </c>
      <c r="Q33" s="80">
        <v>1375</v>
      </c>
      <c r="R33" s="80">
        <v>1760</v>
      </c>
      <c r="S33" s="80">
        <v>1375</v>
      </c>
      <c r="T33" s="80">
        <v>1485</v>
      </c>
      <c r="U33" s="80">
        <v>1375</v>
      </c>
      <c r="V33" s="80">
        <v>1430</v>
      </c>
      <c r="W33" s="80">
        <v>1540</v>
      </c>
      <c r="X33" s="80">
        <v>1650</v>
      </c>
      <c r="Y33" s="80">
        <v>1760</v>
      </c>
      <c r="Z33" s="80">
        <v>1760</v>
      </c>
      <c r="AA33" s="76"/>
    </row>
    <row r="34" spans="2:27" ht="21" customHeight="1">
      <c r="B34" s="246" t="s">
        <v>1559</v>
      </c>
      <c r="C34" s="231"/>
      <c r="D34" s="231"/>
      <c r="E34" s="231"/>
      <c r="F34" s="227"/>
      <c r="G34" s="66"/>
      <c r="H34" s="66"/>
      <c r="I34" s="66"/>
      <c r="J34" s="66"/>
      <c r="K34" s="66"/>
      <c r="L34" s="66"/>
      <c r="M34" s="66"/>
      <c r="N34" s="66"/>
      <c r="O34" s="66"/>
      <c r="P34" s="78"/>
      <c r="Q34" s="66"/>
      <c r="R34" s="66"/>
      <c r="S34" s="66"/>
      <c r="T34" s="66"/>
      <c r="U34" s="66"/>
      <c r="V34" s="66"/>
      <c r="W34" s="66"/>
      <c r="X34" s="66"/>
      <c r="Y34" s="66"/>
      <c r="Z34" s="78" t="s">
        <v>1604</v>
      </c>
      <c r="AA34" s="77"/>
    </row>
    <row r="35" spans="2:27" ht="21" customHeight="1">
      <c r="B35" s="77"/>
      <c r="C35" s="77"/>
      <c r="D35" s="69"/>
      <c r="E35" s="77"/>
      <c r="F35" s="227"/>
      <c r="G35" s="687" t="s">
        <v>1610</v>
      </c>
      <c r="H35" s="687"/>
      <c r="I35" s="687"/>
      <c r="J35" s="687"/>
      <c r="K35" s="687"/>
      <c r="L35" s="687"/>
      <c r="M35" s="687"/>
      <c r="N35" s="687"/>
      <c r="O35" s="687"/>
      <c r="P35" s="687"/>
      <c r="Q35" s="687"/>
      <c r="R35" s="687"/>
      <c r="S35" s="687"/>
      <c r="T35" s="687"/>
      <c r="U35" s="687"/>
      <c r="V35" s="687"/>
      <c r="W35" s="687"/>
      <c r="X35" s="687"/>
      <c r="Y35" s="687"/>
      <c r="Z35" s="687"/>
      <c r="AA35" s="687"/>
    </row>
    <row r="36" spans="2:27" ht="21" customHeight="1">
      <c r="B36" s="77"/>
      <c r="C36" s="756" t="s">
        <v>1573</v>
      </c>
      <c r="D36" s="273"/>
      <c r="E36" s="77"/>
      <c r="F36" s="227"/>
      <c r="G36" s="687"/>
      <c r="H36" s="687"/>
      <c r="I36" s="687"/>
      <c r="J36" s="687"/>
      <c r="K36" s="687"/>
      <c r="L36" s="687"/>
      <c r="M36" s="687"/>
      <c r="N36" s="687"/>
      <c r="O36" s="687"/>
      <c r="P36" s="687"/>
      <c r="Q36" s="687"/>
      <c r="R36" s="687"/>
      <c r="S36" s="687"/>
      <c r="T36" s="687"/>
      <c r="U36" s="687"/>
      <c r="V36" s="687"/>
      <c r="W36" s="687"/>
      <c r="X36" s="687"/>
      <c r="Y36" s="687"/>
      <c r="Z36" s="687"/>
      <c r="AA36" s="687"/>
    </row>
    <row r="37" spans="2:27" ht="21" customHeight="1">
      <c r="B37" s="77"/>
      <c r="C37" s="757"/>
      <c r="D37" s="274"/>
      <c r="E37" s="77"/>
      <c r="G37" s="66"/>
      <c r="H37" s="66"/>
      <c r="I37" s="66"/>
      <c r="J37" s="66"/>
      <c r="K37" s="66"/>
      <c r="L37" s="66"/>
      <c r="M37" s="66"/>
      <c r="N37" s="66"/>
      <c r="O37" s="66"/>
      <c r="P37" s="66"/>
      <c r="Q37" s="66"/>
      <c r="R37" s="256" t="e">
        <f>I38&amp;"　"&amp;AE6</f>
        <v>#VALUE!</v>
      </c>
      <c r="S37" s="66"/>
      <c r="T37" s="66"/>
      <c r="U37" s="66"/>
      <c r="V37" s="66"/>
      <c r="W37" s="66"/>
      <c r="X37" s="66"/>
      <c r="Y37" s="66"/>
      <c r="Z37" s="66"/>
      <c r="AA37" s="66"/>
    </row>
    <row r="38" spans="2:27" ht="21" customHeight="1">
      <c r="B38" s="77"/>
      <c r="C38" s="772"/>
      <c r="D38" s="275"/>
      <c r="E38" s="77"/>
      <c r="G38" s="66"/>
      <c r="H38" s="59" t="s">
        <v>252</v>
      </c>
      <c r="I38" s="769" t="s">
        <v>1529</v>
      </c>
      <c r="J38" s="769"/>
      <c r="K38" s="769"/>
      <c r="L38" s="685" t="e">
        <f>VLOOKUP(I38,配送!T4:AA97,8,FALSE)</f>
        <v>#N/A</v>
      </c>
      <c r="M38" s="685"/>
      <c r="N38" s="685"/>
      <c r="O38" s="66"/>
      <c r="P38" s="68" t="s">
        <v>1287</v>
      </c>
      <c r="Q38" s="68"/>
      <c r="R38" s="766" t="s">
        <v>422</v>
      </c>
      <c r="S38" s="767"/>
      <c r="T38" s="767"/>
      <c r="U38" s="768"/>
      <c r="V38" s="766" t="s">
        <v>423</v>
      </c>
      <c r="W38" s="767"/>
      <c r="X38" s="767"/>
      <c r="Y38" s="768"/>
      <c r="Z38" s="66"/>
      <c r="AA38" s="66"/>
    </row>
    <row r="39" spans="2:27" ht="21" customHeight="1">
      <c r="B39" s="77"/>
      <c r="C39" s="245" t="s">
        <v>1557</v>
      </c>
      <c r="D39" s="77"/>
      <c r="E39" s="77"/>
      <c r="G39" s="66"/>
      <c r="H39" s="60" t="s">
        <v>421</v>
      </c>
      <c r="I39" s="698" t="s">
        <v>1592</v>
      </c>
      <c r="J39" s="698"/>
      <c r="K39" s="698"/>
      <c r="L39" s="686" t="e">
        <f>VLOOKUP(I39,配送!AC4:AE125,2,FALSE)</f>
        <v>#N/A</v>
      </c>
      <c r="M39" s="686"/>
      <c r="N39" s="686"/>
      <c r="O39" s="66"/>
      <c r="P39" s="243" t="s">
        <v>1288</v>
      </c>
      <c r="Q39" s="243"/>
      <c r="R39" s="705" t="s">
        <v>257</v>
      </c>
      <c r="S39" s="706"/>
      <c r="T39" s="706" t="s">
        <v>258</v>
      </c>
      <c r="U39" s="780"/>
      <c r="V39" s="705" t="s">
        <v>257</v>
      </c>
      <c r="W39" s="706"/>
      <c r="X39" s="706" t="s">
        <v>258</v>
      </c>
      <c r="Y39" s="780"/>
      <c r="Z39" s="66"/>
      <c r="AA39" s="66"/>
    </row>
    <row r="40" spans="2:27" ht="21" customHeight="1">
      <c r="B40" s="77"/>
      <c r="C40" s="169"/>
      <c r="D40" s="168"/>
      <c r="E40" s="77"/>
      <c r="G40" s="66"/>
      <c r="H40" s="257" t="s">
        <v>217</v>
      </c>
      <c r="I40" s="695" t="e">
        <f>VLOOKUP(AE6,配送!AN4:AO14,2,FALSE)</f>
        <v>#VALUE!</v>
      </c>
      <c r="J40" s="695"/>
      <c r="K40" s="695"/>
      <c r="L40" s="694" t="e">
        <f>IF(AND(I40&gt;=22000),"お届け可能","直接お届け不可 （宅配便配送）")</f>
        <v>#VALUE!</v>
      </c>
      <c r="M40" s="694"/>
      <c r="N40" s="694"/>
      <c r="O40" s="66"/>
      <c r="P40" s="709" t="s">
        <v>253</v>
      </c>
      <c r="Q40" s="710"/>
      <c r="R40" s="711" t="e">
        <f>T40/1.1</f>
        <v>#VALUE!</v>
      </c>
      <c r="S40" s="712"/>
      <c r="T40" s="722" t="e">
        <f>VLOOKUP(AE6,配送!AN4:AO14,2,FALSE)</f>
        <v>#VALUE!</v>
      </c>
      <c r="U40" s="723"/>
      <c r="V40" s="711" t="e">
        <f>X40/1.1</f>
        <v>#VALUE!</v>
      </c>
      <c r="W40" s="712"/>
      <c r="X40" s="722" t="e">
        <f>VLOOKUP(AE6,配送!AN4:AO14,2,FALSE)</f>
        <v>#VALUE!</v>
      </c>
      <c r="Y40" s="723"/>
      <c r="Z40" s="66"/>
      <c r="AA40" s="66"/>
    </row>
    <row r="41" spans="2:27" ht="21" customHeight="1">
      <c r="B41" s="77"/>
      <c r="C41" s="773"/>
      <c r="D41" s="774"/>
      <c r="E41" s="77"/>
      <c r="G41" s="66"/>
      <c r="H41" s="66"/>
      <c r="I41" s="66"/>
      <c r="J41" s="66"/>
      <c r="K41" s="66"/>
      <c r="L41" s="66"/>
      <c r="M41" s="66"/>
      <c r="N41" s="78" t="s">
        <v>1607</v>
      </c>
      <c r="O41" s="78"/>
      <c r="P41" s="713" t="s">
        <v>1251</v>
      </c>
      <c r="Q41" s="714"/>
      <c r="R41" s="711" t="e">
        <f>T41/1.1</f>
        <v>#VALUE!</v>
      </c>
      <c r="S41" s="712"/>
      <c r="T41" s="722" t="e">
        <f>VLOOKUP(T40,配送!AP4:AQ14,2,FALSE)</f>
        <v>#VALUE!</v>
      </c>
      <c r="U41" s="723"/>
      <c r="V41" s="711" t="s">
        <v>1285</v>
      </c>
      <c r="W41" s="712"/>
      <c r="X41" s="722" t="s">
        <v>1285</v>
      </c>
      <c r="Y41" s="723"/>
      <c r="Z41" s="66"/>
      <c r="AA41" s="66"/>
    </row>
    <row r="42" spans="2:27" ht="21" customHeight="1">
      <c r="B42" s="77"/>
      <c r="C42" s="773"/>
      <c r="D42" s="774"/>
      <c r="E42" s="77"/>
      <c r="G42" s="66"/>
      <c r="H42" s="66"/>
      <c r="I42" s="66"/>
      <c r="J42" s="66"/>
      <c r="K42" s="66"/>
      <c r="L42" s="66"/>
      <c r="M42" s="66"/>
      <c r="N42" s="66"/>
      <c r="O42" s="66"/>
      <c r="P42" s="713" t="s">
        <v>1286</v>
      </c>
      <c r="Q42" s="714"/>
      <c r="R42" s="711" t="e">
        <f>T42/1.1</f>
        <v>#VALUE!</v>
      </c>
      <c r="S42" s="712"/>
      <c r="T42" s="722" t="e">
        <f>VLOOKUP(R37,配送!AH4:AI1015,2,FALSE)</f>
        <v>#VALUE!</v>
      </c>
      <c r="U42" s="723"/>
      <c r="V42" s="711" t="e">
        <f>X42/1.1</f>
        <v>#N/A</v>
      </c>
      <c r="W42" s="712"/>
      <c r="X42" s="722" t="e">
        <f>VLOOKUP(I39,配送!AC4:AE125,3,FALSE)</f>
        <v>#N/A</v>
      </c>
      <c r="Y42" s="723"/>
      <c r="Z42" s="66"/>
      <c r="AA42" s="66"/>
    </row>
    <row r="43" spans="2:27" ht="21" customHeight="1">
      <c r="B43" s="77"/>
      <c r="C43" s="773"/>
      <c r="D43" s="774"/>
      <c r="E43" s="77"/>
      <c r="G43" s="66"/>
      <c r="H43" s="66"/>
      <c r="I43" s="66"/>
      <c r="J43" s="66"/>
      <c r="K43" s="66"/>
      <c r="L43" s="66"/>
      <c r="M43" s="66"/>
      <c r="N43" s="66"/>
      <c r="O43" s="66"/>
      <c r="P43" s="718" t="s">
        <v>2</v>
      </c>
      <c r="Q43" s="719"/>
      <c r="R43" s="720" t="e">
        <f>T43/1.1</f>
        <v>#VALUE!</v>
      </c>
      <c r="S43" s="721"/>
      <c r="T43" s="707" t="e">
        <f>SUM(T40:T42)</f>
        <v>#VALUE!</v>
      </c>
      <c r="U43" s="708"/>
      <c r="V43" s="720" t="e">
        <f>X43/1.1</f>
        <v>#VALUE!</v>
      </c>
      <c r="W43" s="721"/>
      <c r="X43" s="707" t="e">
        <f>SUM(X40:X42)</f>
        <v>#VALUE!</v>
      </c>
      <c r="Y43" s="708"/>
      <c r="Z43" s="66"/>
      <c r="AA43" s="66"/>
    </row>
    <row r="44" spans="2:27" ht="21" customHeight="1">
      <c r="B44" s="77"/>
      <c r="C44" s="773"/>
      <c r="D44" s="774"/>
      <c r="E44" s="77"/>
      <c r="G44" s="66"/>
      <c r="H44" s="66"/>
      <c r="I44" s="66"/>
      <c r="J44" s="66"/>
      <c r="K44" s="66"/>
      <c r="L44" s="66"/>
      <c r="M44" s="66"/>
      <c r="N44" s="66"/>
      <c r="O44" s="66"/>
      <c r="P44" s="66"/>
      <c r="Q44" s="66"/>
      <c r="R44" s="66"/>
      <c r="S44" s="66"/>
      <c r="T44" s="66"/>
      <c r="U44" s="66"/>
      <c r="V44" s="66"/>
      <c r="W44" s="66"/>
      <c r="X44" s="66"/>
      <c r="Y44" s="78" t="s">
        <v>1289</v>
      </c>
      <c r="Z44" s="66"/>
      <c r="AA44" s="66"/>
    </row>
    <row r="45" spans="2:27" ht="21" customHeight="1">
      <c r="B45" s="77"/>
      <c r="C45" s="773"/>
      <c r="D45" s="774"/>
      <c r="E45" s="77"/>
      <c r="G45" s="687" t="s">
        <v>18</v>
      </c>
      <c r="H45" s="687"/>
      <c r="I45" s="687"/>
    </row>
    <row r="46" spans="2:27" ht="21" customHeight="1">
      <c r="B46" s="77"/>
      <c r="C46" s="773"/>
      <c r="D46" s="774"/>
      <c r="E46" s="77"/>
      <c r="G46" s="687"/>
      <c r="H46" s="687"/>
      <c r="I46" s="687"/>
    </row>
    <row r="47" spans="2:27" ht="21" customHeight="1">
      <c r="B47" s="77"/>
      <c r="C47" s="170"/>
      <c r="D47" s="171"/>
      <c r="E47" s="77"/>
      <c r="G47" s="77"/>
      <c r="H47" s="77"/>
      <c r="I47" s="77"/>
      <c r="J47" s="77"/>
      <c r="K47" s="77"/>
      <c r="L47" s="77"/>
      <c r="M47" s="77"/>
      <c r="N47" s="77"/>
      <c r="O47" s="77"/>
      <c r="P47" s="77"/>
      <c r="Q47" s="77"/>
      <c r="R47" s="77"/>
      <c r="S47" s="77"/>
      <c r="T47" s="77"/>
      <c r="U47" s="77"/>
      <c r="V47" s="77"/>
      <c r="W47" s="77"/>
      <c r="X47" s="66"/>
      <c r="Y47" s="66"/>
      <c r="Z47" s="66"/>
      <c r="AA47" s="66"/>
    </row>
    <row r="48" spans="2:27" ht="21" customHeight="1">
      <c r="B48" s="77"/>
      <c r="C48" s="245" t="s">
        <v>1558</v>
      </c>
      <c r="D48" s="77"/>
      <c r="E48" s="77"/>
      <c r="G48" s="77"/>
      <c r="H48" s="265" t="s">
        <v>1562</v>
      </c>
      <c r="I48" s="737"/>
      <c r="J48" s="738"/>
      <c r="K48" s="738"/>
      <c r="L48" s="738"/>
      <c r="M48" s="738"/>
      <c r="N48" s="738"/>
      <c r="O48" s="738"/>
      <c r="P48" s="738"/>
      <c r="Q48" s="738"/>
      <c r="R48" s="738"/>
      <c r="S48" s="738"/>
      <c r="T48" s="738"/>
      <c r="U48" s="738"/>
      <c r="V48" s="738"/>
      <c r="W48" s="738"/>
      <c r="X48" s="738"/>
      <c r="Y48" s="738"/>
      <c r="Z48" s="66"/>
      <c r="AA48" s="66"/>
    </row>
    <row r="49" spans="2:27" ht="21" customHeight="1">
      <c r="B49" s="77"/>
      <c r="C49" s="245" t="s">
        <v>1560</v>
      </c>
      <c r="D49" s="77"/>
      <c r="E49" s="77"/>
      <c r="G49" s="77"/>
      <c r="H49" s="266" t="s">
        <v>1563</v>
      </c>
      <c r="I49" s="277"/>
      <c r="J49" s="278"/>
      <c r="K49" s="278"/>
      <c r="L49" s="278"/>
      <c r="M49" s="278"/>
      <c r="N49" s="278"/>
      <c r="O49" s="278"/>
      <c r="P49" s="278"/>
      <c r="Q49" s="278"/>
      <c r="R49" s="278"/>
      <c r="S49" s="278"/>
      <c r="T49" s="278"/>
      <c r="U49" s="278"/>
      <c r="V49" s="754" t="s">
        <v>1611</v>
      </c>
      <c r="W49" s="754"/>
      <c r="X49" s="754"/>
      <c r="Y49" s="755"/>
      <c r="Z49" s="66"/>
      <c r="AA49" s="66"/>
    </row>
    <row r="50" spans="2:27" ht="21" customHeight="1">
      <c r="B50" s="77"/>
      <c r="C50" s="245" t="s">
        <v>1561</v>
      </c>
      <c r="D50" s="77"/>
      <c r="E50" s="77"/>
      <c r="G50" s="77"/>
      <c r="H50" s="775" t="s">
        <v>1564</v>
      </c>
      <c r="I50" s="739"/>
      <c r="J50" s="739"/>
      <c r="K50" s="739"/>
      <c r="L50" s="739"/>
      <c r="M50" s="739"/>
      <c r="N50" s="739"/>
      <c r="O50" s="739"/>
      <c r="P50" s="739"/>
      <c r="Q50" s="739"/>
      <c r="R50" s="739"/>
      <c r="S50" s="739"/>
      <c r="T50" s="739"/>
      <c r="U50" s="739"/>
      <c r="V50" s="739"/>
      <c r="W50" s="739"/>
      <c r="X50" s="739"/>
      <c r="Y50" s="740"/>
      <c r="Z50" s="66"/>
      <c r="AA50" s="66"/>
    </row>
    <row r="51" spans="2:27" ht="21" customHeight="1">
      <c r="B51" s="77"/>
      <c r="C51" s="226"/>
      <c r="D51" s="77"/>
      <c r="E51" s="77"/>
      <c r="G51" s="77"/>
      <c r="H51" s="775"/>
      <c r="I51" s="753"/>
      <c r="J51" s="753"/>
      <c r="K51" s="753"/>
      <c r="L51" s="753"/>
      <c r="M51" s="753"/>
      <c r="N51" s="753"/>
      <c r="O51" s="745"/>
      <c r="P51" s="746"/>
      <c r="Q51" s="746"/>
      <c r="R51" s="746"/>
      <c r="S51" s="746"/>
      <c r="T51" s="746"/>
      <c r="U51" s="746"/>
      <c r="V51" s="746"/>
      <c r="W51" s="746"/>
      <c r="X51" s="747"/>
      <c r="Y51" s="751"/>
      <c r="Z51" s="66"/>
      <c r="AA51" s="66"/>
    </row>
    <row r="52" spans="2:27" ht="21" customHeight="1">
      <c r="B52" s="687" t="s">
        <v>1578</v>
      </c>
      <c r="C52" s="687"/>
      <c r="D52" s="687"/>
      <c r="E52" s="687"/>
      <c r="G52" s="77"/>
      <c r="H52" s="775"/>
      <c r="I52" s="739"/>
      <c r="J52" s="739"/>
      <c r="K52" s="739"/>
      <c r="L52" s="739"/>
      <c r="M52" s="739"/>
      <c r="N52" s="739"/>
      <c r="O52" s="748"/>
      <c r="P52" s="749"/>
      <c r="Q52" s="749"/>
      <c r="R52" s="749"/>
      <c r="S52" s="749"/>
      <c r="T52" s="749"/>
      <c r="U52" s="749"/>
      <c r="V52" s="749"/>
      <c r="W52" s="749"/>
      <c r="X52" s="750"/>
      <c r="Y52" s="752"/>
      <c r="Z52" s="66"/>
      <c r="AA52" s="66"/>
    </row>
    <row r="53" spans="2:27" ht="21" customHeight="1">
      <c r="B53" s="687"/>
      <c r="C53" s="687"/>
      <c r="D53" s="687"/>
      <c r="E53" s="687"/>
      <c r="G53" s="77"/>
      <c r="H53" s="775"/>
      <c r="I53" s="743"/>
      <c r="J53" s="744"/>
      <c r="K53" s="744"/>
      <c r="L53" s="744"/>
      <c r="M53" s="744"/>
      <c r="N53" s="744"/>
      <c r="O53" s="744"/>
      <c r="P53" s="744"/>
      <c r="Q53" s="744"/>
      <c r="R53" s="744"/>
      <c r="S53" s="744"/>
      <c r="T53" s="744"/>
      <c r="U53" s="744"/>
      <c r="V53" s="744"/>
      <c r="W53" s="744"/>
      <c r="X53" s="744"/>
      <c r="Y53" s="744"/>
      <c r="Z53" s="66"/>
      <c r="AA53" s="66"/>
    </row>
    <row r="54" spans="2:27" ht="21" customHeight="1">
      <c r="B54" s="77"/>
      <c r="C54" s="226"/>
      <c r="D54" s="77"/>
      <c r="E54" s="77"/>
      <c r="G54" s="77"/>
      <c r="H54" s="267" t="s">
        <v>1565</v>
      </c>
      <c r="I54" s="741"/>
      <c r="J54" s="742"/>
      <c r="K54" s="742"/>
      <c r="L54" s="742"/>
      <c r="M54" s="742"/>
      <c r="N54" s="742"/>
      <c r="O54" s="742"/>
      <c r="P54" s="742"/>
      <c r="Q54" s="742"/>
      <c r="R54" s="742"/>
      <c r="S54" s="742"/>
      <c r="T54" s="742"/>
      <c r="U54" s="742"/>
      <c r="V54" s="742"/>
      <c r="W54" s="742"/>
      <c r="X54" s="742"/>
      <c r="Y54" s="742"/>
      <c r="Z54" s="66"/>
      <c r="AA54" s="66"/>
    </row>
    <row r="55" spans="2:27" ht="21" customHeight="1">
      <c r="B55" s="77"/>
      <c r="C55" s="688"/>
      <c r="D55" s="689"/>
      <c r="E55" s="77"/>
      <c r="G55" s="77"/>
      <c r="H55" s="66"/>
      <c r="I55" s="66"/>
      <c r="J55" s="66"/>
      <c r="K55" s="66"/>
      <c r="L55" s="66"/>
      <c r="M55" s="66"/>
      <c r="N55" s="66"/>
      <c r="O55" s="66"/>
      <c r="P55" s="66"/>
      <c r="Q55" s="66"/>
      <c r="R55" s="66"/>
      <c r="S55" s="66"/>
      <c r="T55" s="66"/>
      <c r="U55" s="66"/>
      <c r="V55" s="66"/>
      <c r="W55" s="66"/>
      <c r="X55" s="66"/>
      <c r="Y55" s="66"/>
      <c r="Z55" s="66"/>
      <c r="AA55" s="66"/>
    </row>
    <row r="56" spans="2:27" ht="21" customHeight="1">
      <c r="B56" s="77"/>
      <c r="C56" s="690"/>
      <c r="D56" s="691"/>
      <c r="E56" s="77"/>
      <c r="G56" s="687" t="s">
        <v>1543</v>
      </c>
      <c r="H56" s="687"/>
      <c r="I56" s="687"/>
      <c r="J56" s="687"/>
      <c r="K56" s="687"/>
      <c r="L56" s="687"/>
      <c r="M56" s="687"/>
      <c r="N56" s="687"/>
      <c r="O56" s="687"/>
      <c r="P56" s="687"/>
      <c r="Q56" s="687"/>
      <c r="R56" s="687"/>
      <c r="S56" s="687"/>
      <c r="T56" s="687"/>
      <c r="U56" s="687"/>
      <c r="V56" s="687"/>
      <c r="W56" s="687"/>
      <c r="X56" s="231"/>
      <c r="Y56" s="231"/>
      <c r="Z56" s="231"/>
      <c r="AA56" s="231"/>
    </row>
    <row r="57" spans="2:27" ht="21" customHeight="1">
      <c r="B57" s="77"/>
      <c r="C57" s="690"/>
      <c r="D57" s="691"/>
      <c r="E57" s="77"/>
      <c r="G57" s="687"/>
      <c r="H57" s="687"/>
      <c r="I57" s="687"/>
      <c r="J57" s="687"/>
      <c r="K57" s="687"/>
      <c r="L57" s="687"/>
      <c r="M57" s="687"/>
      <c r="N57" s="687"/>
      <c r="O57" s="687"/>
      <c r="P57" s="687"/>
      <c r="Q57" s="687"/>
      <c r="R57" s="687"/>
      <c r="S57" s="687"/>
      <c r="T57" s="687"/>
      <c r="U57" s="687"/>
      <c r="V57" s="687"/>
      <c r="W57" s="687"/>
      <c r="X57" s="231"/>
      <c r="Y57" s="231"/>
      <c r="Z57" s="231"/>
      <c r="AA57" s="231"/>
    </row>
    <row r="58" spans="2:27" ht="21" customHeight="1">
      <c r="B58" s="77"/>
      <c r="C58" s="690"/>
      <c r="D58" s="691"/>
      <c r="E58" s="77"/>
      <c r="G58" s="77"/>
      <c r="H58" s="68"/>
      <c r="I58" s="77"/>
      <c r="J58" s="77"/>
      <c r="K58" s="77"/>
      <c r="L58" s="77"/>
      <c r="M58" s="77"/>
      <c r="N58" s="77"/>
      <c r="O58" s="77"/>
      <c r="P58" s="77"/>
      <c r="Q58" s="77"/>
      <c r="R58" s="77"/>
      <c r="S58" s="77"/>
      <c r="T58" s="77"/>
      <c r="U58" s="77"/>
      <c r="V58" s="77"/>
      <c r="W58" s="77"/>
      <c r="X58" s="77"/>
      <c r="Y58" s="77"/>
      <c r="Z58" s="77"/>
      <c r="AA58" s="77"/>
    </row>
    <row r="59" spans="2:27" ht="21" customHeight="1">
      <c r="B59" s="77"/>
      <c r="C59" s="690"/>
      <c r="D59" s="691"/>
      <c r="E59" s="77"/>
      <c r="G59" s="77"/>
      <c r="H59" s="268" t="s">
        <v>1596</v>
      </c>
      <c r="I59" s="696"/>
      <c r="J59" s="696"/>
      <c r="K59" s="696"/>
      <c r="L59" s="696"/>
      <c r="M59" s="696"/>
      <c r="N59" s="696"/>
      <c r="O59" s="696"/>
      <c r="P59" s="696"/>
      <c r="Q59" s="697"/>
      <c r="R59" s="77"/>
      <c r="S59" s="77"/>
      <c r="T59" s="77"/>
      <c r="U59" s="77"/>
      <c r="V59" s="77"/>
      <c r="W59" s="77"/>
      <c r="X59" s="77"/>
      <c r="Y59" s="77"/>
      <c r="Z59" s="77"/>
      <c r="AA59" s="77"/>
    </row>
    <row r="60" spans="2:27" ht="21" customHeight="1">
      <c r="B60" s="77"/>
      <c r="C60" s="690"/>
      <c r="D60" s="691"/>
      <c r="E60" s="77"/>
      <c r="G60" s="77"/>
      <c r="H60" s="369"/>
      <c r="I60" s="77"/>
      <c r="J60" s="77"/>
      <c r="K60" s="77"/>
      <c r="L60" s="77"/>
      <c r="M60" s="77"/>
      <c r="N60" s="77"/>
      <c r="O60" s="77"/>
      <c r="P60" s="77"/>
      <c r="Q60" s="77"/>
      <c r="R60" s="77"/>
      <c r="S60" s="77"/>
      <c r="T60" s="77"/>
      <c r="U60" s="77"/>
      <c r="V60" s="77"/>
      <c r="W60" s="77"/>
      <c r="X60" s="77"/>
      <c r="Y60" s="77"/>
      <c r="Z60" s="77"/>
      <c r="AA60" s="77"/>
    </row>
    <row r="61" spans="2:27" ht="21" customHeight="1">
      <c r="B61" s="77"/>
      <c r="C61" s="690"/>
      <c r="D61" s="691"/>
      <c r="E61" s="77"/>
      <c r="G61" s="77"/>
      <c r="H61" s="74" t="s">
        <v>1545</v>
      </c>
      <c r="I61" s="77"/>
      <c r="J61" s="77"/>
      <c r="K61" s="77"/>
      <c r="L61" s="77"/>
      <c r="M61" s="77"/>
      <c r="N61" s="77"/>
      <c r="O61" s="77"/>
      <c r="P61" s="77"/>
      <c r="Q61" s="77"/>
      <c r="R61" s="77"/>
      <c r="S61" s="77"/>
      <c r="T61" s="77"/>
      <c r="U61" s="77"/>
      <c r="V61" s="77"/>
      <c r="W61" s="77"/>
      <c r="X61" s="77"/>
      <c r="Y61" s="77"/>
      <c r="Z61" s="77"/>
      <c r="AA61" s="77"/>
    </row>
    <row r="62" spans="2:27" ht="21" customHeight="1">
      <c r="B62" s="77"/>
      <c r="C62" s="690"/>
      <c r="D62" s="691"/>
      <c r="E62" s="77"/>
      <c r="G62" s="77"/>
      <c r="H62" s="269" t="s">
        <v>1566</v>
      </c>
      <c r="I62" s="699"/>
      <c r="J62" s="700"/>
      <c r="K62" s="700"/>
      <c r="L62" s="700"/>
      <c r="M62" s="700"/>
      <c r="N62" s="700"/>
      <c r="O62" s="700"/>
      <c r="P62" s="700"/>
      <c r="Q62" s="701"/>
      <c r="R62" s="77"/>
      <c r="S62" s="77"/>
      <c r="T62" s="77"/>
      <c r="U62" s="77"/>
      <c r="V62" s="77"/>
      <c r="W62" s="77"/>
      <c r="X62" s="77"/>
      <c r="Y62" s="77"/>
      <c r="Z62" s="77"/>
      <c r="AA62" s="77"/>
    </row>
    <row r="63" spans="2:27" ht="21" customHeight="1">
      <c r="B63" s="77"/>
      <c r="C63" s="690"/>
      <c r="D63" s="691"/>
      <c r="E63" s="77"/>
      <c r="G63" s="77"/>
      <c r="H63" s="271" t="s">
        <v>1546</v>
      </c>
      <c r="I63" s="702"/>
      <c r="J63" s="703"/>
      <c r="K63" s="703"/>
      <c r="L63" s="703"/>
      <c r="M63" s="703"/>
      <c r="N63" s="703"/>
      <c r="O63" s="703"/>
      <c r="P63" s="703"/>
      <c r="Q63" s="704"/>
      <c r="R63" s="77"/>
      <c r="S63" s="77"/>
      <c r="T63" s="77"/>
      <c r="U63" s="77"/>
      <c r="V63" s="77"/>
      <c r="W63" s="77"/>
      <c r="X63" s="77"/>
      <c r="Y63" s="77"/>
      <c r="Z63" s="77"/>
      <c r="AA63" s="77"/>
    </row>
    <row r="64" spans="2:27" ht="21" customHeight="1">
      <c r="B64" s="77"/>
      <c r="C64" s="690"/>
      <c r="D64" s="691"/>
      <c r="E64" s="77"/>
      <c r="G64" s="77"/>
      <c r="H64" s="369"/>
      <c r="I64" s="77"/>
      <c r="J64" s="77"/>
      <c r="K64" s="77"/>
      <c r="L64" s="77"/>
      <c r="M64" s="77"/>
      <c r="N64" s="77"/>
      <c r="O64" s="77"/>
      <c r="P64" s="77"/>
      <c r="Q64" s="77"/>
      <c r="R64" s="77"/>
      <c r="S64" s="77"/>
      <c r="T64" s="77"/>
      <c r="U64" s="77"/>
      <c r="V64" s="77"/>
      <c r="W64" s="77"/>
      <c r="X64" s="77"/>
      <c r="Y64" s="77"/>
      <c r="Z64" s="77"/>
      <c r="AA64" s="77"/>
    </row>
    <row r="65" spans="2:27" ht="21" customHeight="1">
      <c r="B65" s="77"/>
      <c r="C65" s="690"/>
      <c r="D65" s="691"/>
      <c r="E65" s="77"/>
      <c r="G65" s="77"/>
      <c r="H65" s="369"/>
      <c r="I65" s="77"/>
      <c r="J65" s="77"/>
      <c r="K65" s="77"/>
      <c r="L65" s="77"/>
      <c r="M65" s="77"/>
      <c r="N65" s="77"/>
      <c r="O65" s="77"/>
      <c r="P65" s="77"/>
      <c r="Q65" s="77"/>
      <c r="R65" s="77"/>
      <c r="S65" s="77"/>
      <c r="T65" s="77"/>
      <c r="U65" s="77"/>
      <c r="V65" s="77"/>
      <c r="W65" s="77"/>
      <c r="X65" s="77"/>
      <c r="Y65" s="77"/>
      <c r="Z65" s="77"/>
      <c r="AA65" s="77"/>
    </row>
    <row r="66" spans="2:27" ht="21" customHeight="1">
      <c r="B66" s="77"/>
      <c r="C66" s="692"/>
      <c r="D66" s="693"/>
      <c r="E66" s="77"/>
      <c r="G66" s="77"/>
      <c r="H66" s="369"/>
      <c r="I66" s="77"/>
      <c r="J66" s="77"/>
      <c r="K66" s="77"/>
      <c r="L66" s="77"/>
      <c r="M66" s="77"/>
      <c r="N66" s="77"/>
      <c r="O66" s="77"/>
      <c r="P66" s="77"/>
      <c r="Q66" s="77"/>
      <c r="R66" s="77"/>
      <c r="S66" s="77"/>
      <c r="T66" s="77"/>
      <c r="U66" s="77"/>
      <c r="V66" s="77"/>
      <c r="W66" s="77"/>
      <c r="X66" s="77"/>
      <c r="Y66" s="77"/>
      <c r="Z66" s="77"/>
      <c r="AA66" s="77"/>
    </row>
    <row r="67" spans="2:27" ht="21" customHeight="1">
      <c r="B67" s="77"/>
      <c r="C67" s="226"/>
      <c r="D67" s="77"/>
      <c r="E67" s="77"/>
      <c r="G67" s="77"/>
      <c r="H67" s="369"/>
      <c r="I67" s="77"/>
      <c r="J67" s="77"/>
      <c r="K67" s="77"/>
      <c r="L67" s="77"/>
      <c r="M67" s="77"/>
      <c r="N67" s="77"/>
      <c r="O67" s="77"/>
      <c r="P67" s="77"/>
      <c r="Q67" s="77"/>
      <c r="R67" s="77"/>
      <c r="S67" s="77"/>
      <c r="T67" s="77"/>
      <c r="U67" s="77"/>
      <c r="V67" s="77"/>
      <c r="W67" s="77"/>
      <c r="X67" s="77"/>
      <c r="Y67" s="77"/>
      <c r="Z67" s="77"/>
      <c r="AA67" s="77"/>
    </row>
    <row r="69" spans="2:27" ht="21" customHeight="1">
      <c r="T69" s="244" t="s">
        <v>262</v>
      </c>
      <c r="U69" s="244"/>
      <c r="V69" s="244"/>
      <c r="W69" s="244"/>
      <c r="X69" s="244"/>
      <c r="Y69" s="244"/>
      <c r="Z69" s="244"/>
      <c r="AA69" s="244"/>
    </row>
    <row r="70" spans="2:27" ht="21" customHeight="1">
      <c r="T70" s="245" t="s">
        <v>264</v>
      </c>
      <c r="U70" s="245"/>
      <c r="V70" s="245"/>
      <c r="W70" s="245"/>
      <c r="X70" s="245"/>
      <c r="Y70" s="245"/>
      <c r="Z70" s="245"/>
      <c r="AA70" s="245"/>
    </row>
    <row r="71" spans="2:27" ht="21" customHeight="1">
      <c r="T71" s="245" t="s">
        <v>266</v>
      </c>
      <c r="U71" s="245"/>
      <c r="V71" s="245"/>
      <c r="W71" s="245"/>
      <c r="X71" s="245"/>
      <c r="Y71" s="245"/>
      <c r="Z71" s="245"/>
      <c r="AA71" s="245"/>
    </row>
    <row r="72" spans="2:27" ht="21" customHeight="1">
      <c r="T72" s="245" t="s">
        <v>265</v>
      </c>
      <c r="U72" s="245"/>
      <c r="V72" s="245"/>
      <c r="W72" s="245"/>
      <c r="X72" s="245"/>
      <c r="Y72" s="245"/>
      <c r="Z72" s="245"/>
      <c r="AA72" s="245"/>
    </row>
    <row r="73" spans="2:27" ht="21" customHeight="1">
      <c r="T73" s="245" t="s">
        <v>267</v>
      </c>
      <c r="U73" s="245"/>
      <c r="V73" s="245"/>
      <c r="W73" s="245"/>
      <c r="X73" s="245"/>
      <c r="Y73" s="245"/>
      <c r="Z73" s="245"/>
      <c r="AA73" s="245"/>
    </row>
    <row r="74" spans="2:27" ht="21" customHeight="1">
      <c r="T74" s="259" t="s">
        <v>263</v>
      </c>
      <c r="U74" s="260"/>
      <c r="V74" s="260"/>
      <c r="W74" s="260"/>
      <c r="X74" s="260"/>
      <c r="Y74" s="260"/>
      <c r="Z74" s="260"/>
      <c r="AA74" s="260"/>
    </row>
    <row r="75" spans="2:27" ht="21" customHeight="1">
      <c r="B75" s="770" t="s">
        <v>1308</v>
      </c>
      <c r="C75" s="770"/>
      <c r="D75" s="770"/>
      <c r="E75" s="770"/>
      <c r="F75" s="770"/>
      <c r="G75" s="770"/>
      <c r="H75" s="770"/>
      <c r="I75" s="770"/>
      <c r="J75" s="770"/>
      <c r="K75" s="770"/>
      <c r="L75" s="770"/>
      <c r="M75" s="770"/>
      <c r="N75" s="770"/>
      <c r="O75" s="770"/>
      <c r="P75" s="770"/>
      <c r="Q75" s="770"/>
      <c r="R75" s="770"/>
      <c r="S75" s="770"/>
      <c r="T75" s="770"/>
      <c r="U75" s="770"/>
      <c r="V75" s="770"/>
      <c r="W75" s="770"/>
      <c r="X75" s="770"/>
      <c r="Y75" s="770"/>
      <c r="Z75" s="770"/>
      <c r="AA75" s="770"/>
    </row>
    <row r="76" spans="2:27" ht="21" customHeight="1">
      <c r="B76" s="770"/>
      <c r="C76" s="770"/>
      <c r="D76" s="770"/>
      <c r="E76" s="770"/>
      <c r="F76" s="770"/>
      <c r="G76" s="770"/>
      <c r="H76" s="770"/>
      <c r="I76" s="770"/>
      <c r="J76" s="770"/>
      <c r="K76" s="770"/>
      <c r="L76" s="770"/>
      <c r="M76" s="770"/>
      <c r="N76" s="770"/>
      <c r="O76" s="770"/>
      <c r="P76" s="770"/>
      <c r="Q76" s="770"/>
      <c r="R76" s="770"/>
      <c r="S76" s="770"/>
      <c r="T76" s="770"/>
      <c r="U76" s="770"/>
      <c r="V76" s="770"/>
      <c r="W76" s="770"/>
      <c r="X76" s="770"/>
      <c r="Y76" s="770"/>
      <c r="Z76" s="770"/>
      <c r="AA76" s="770"/>
    </row>
    <row r="77" spans="2:27" ht="21" customHeight="1">
      <c r="B77" s="770"/>
      <c r="C77" s="770"/>
      <c r="D77" s="770"/>
      <c r="E77" s="770"/>
      <c r="F77" s="770"/>
      <c r="G77" s="770"/>
      <c r="H77" s="770"/>
      <c r="I77" s="770"/>
      <c r="J77" s="770"/>
      <c r="K77" s="770"/>
      <c r="L77" s="770"/>
      <c r="M77" s="770"/>
      <c r="N77" s="770"/>
      <c r="O77" s="770"/>
      <c r="P77" s="770"/>
      <c r="Q77" s="770"/>
      <c r="R77" s="770"/>
      <c r="S77" s="770"/>
      <c r="T77" s="770"/>
      <c r="U77" s="770"/>
      <c r="V77" s="770"/>
      <c r="W77" s="770"/>
      <c r="X77" s="770"/>
      <c r="Y77" s="770"/>
      <c r="Z77" s="770"/>
      <c r="AA77" s="770"/>
    </row>
  </sheetData>
  <sheetProtection algorithmName="SHA-512" hashValue="WcF+cJt5TV0orC1P+T5s+LTMoCjLwi77srCi9HXEArnMIO8qwJeb+3lrtd06Jy/rL6sG5o09PaRpghsvnad2qQ==" saltValue="Ut1gBnTSuY5JeG1tGn0aSQ==" spinCount="100000" sheet="1" objects="1" formatCells="0" selectLockedCells="1"/>
  <dataConsolidate/>
  <mergeCells count="72">
    <mergeCell ref="I24:I25"/>
    <mergeCell ref="I26:I29"/>
    <mergeCell ref="R38:U38"/>
    <mergeCell ref="I38:K38"/>
    <mergeCell ref="B75:AA77"/>
    <mergeCell ref="B32:E33"/>
    <mergeCell ref="C36:C38"/>
    <mergeCell ref="C41:D46"/>
    <mergeCell ref="H50:H53"/>
    <mergeCell ref="G56:W57"/>
    <mergeCell ref="I32:I33"/>
    <mergeCell ref="H31:H33"/>
    <mergeCell ref="V38:Y38"/>
    <mergeCell ref="V39:W39"/>
    <mergeCell ref="X39:Y39"/>
    <mergeCell ref="T39:U39"/>
    <mergeCell ref="C1:I1"/>
    <mergeCell ref="G35:AA36"/>
    <mergeCell ref="I48:Y48"/>
    <mergeCell ref="I50:Y50"/>
    <mergeCell ref="I54:Y54"/>
    <mergeCell ref="I53:Y53"/>
    <mergeCell ref="O51:X52"/>
    <mergeCell ref="Y51:Y52"/>
    <mergeCell ref="I51:N52"/>
    <mergeCell ref="V49:Y49"/>
    <mergeCell ref="N22:O22"/>
    <mergeCell ref="H12:H19"/>
    <mergeCell ref="G8:S9"/>
    <mergeCell ref="L23:M23"/>
    <mergeCell ref="H24:H30"/>
    <mergeCell ref="I12:Z19"/>
    <mergeCell ref="I20:Z20"/>
    <mergeCell ref="I5:M5"/>
    <mergeCell ref="P5:Q5"/>
    <mergeCell ref="T5:U5"/>
    <mergeCell ref="I6:M6"/>
    <mergeCell ref="P6:Q6"/>
    <mergeCell ref="T6:U6"/>
    <mergeCell ref="Q22:Z22"/>
    <mergeCell ref="X43:Y43"/>
    <mergeCell ref="P42:Q42"/>
    <mergeCell ref="R42:S42"/>
    <mergeCell ref="P43:Q43"/>
    <mergeCell ref="R43:S43"/>
    <mergeCell ref="V42:W42"/>
    <mergeCell ref="X42:Y42"/>
    <mergeCell ref="T42:U42"/>
    <mergeCell ref="X40:Y40"/>
    <mergeCell ref="V41:W41"/>
    <mergeCell ref="X41:Y41"/>
    <mergeCell ref="T40:U40"/>
    <mergeCell ref="T41:U41"/>
    <mergeCell ref="V43:W43"/>
    <mergeCell ref="V40:W40"/>
    <mergeCell ref="R39:S39"/>
    <mergeCell ref="T43:U43"/>
    <mergeCell ref="P40:Q40"/>
    <mergeCell ref="R40:S40"/>
    <mergeCell ref="P41:Q41"/>
    <mergeCell ref="R41:S41"/>
    <mergeCell ref="L38:N38"/>
    <mergeCell ref="L39:N39"/>
    <mergeCell ref="B52:E53"/>
    <mergeCell ref="C55:D66"/>
    <mergeCell ref="L40:N40"/>
    <mergeCell ref="G45:I46"/>
    <mergeCell ref="I40:K40"/>
    <mergeCell ref="I59:Q59"/>
    <mergeCell ref="I39:K39"/>
    <mergeCell ref="I62:Q62"/>
    <mergeCell ref="I63:Q63"/>
  </mergeCells>
  <phoneticPr fontId="8"/>
  <conditionalFormatting sqref="D19 I62:I63">
    <cfRule type="cellIs" dxfId="25" priority="124" operator="equal">
      <formula>"会員証カード番号（16桁）"</formula>
    </cfRule>
  </conditionalFormatting>
  <conditionalFormatting sqref="D20">
    <cfRule type="cellIs" dxfId="24" priority="123" operator="equal">
      <formula>"ご登録の電話番号"</formula>
    </cfRule>
  </conditionalFormatting>
  <conditionalFormatting sqref="D21">
    <cfRule type="cellIs" dxfId="23" priority="122" operator="equal">
      <formula>"アプリ名義のお名前"</formula>
    </cfRule>
  </conditionalFormatting>
  <conditionalFormatting sqref="D30">
    <cfRule type="cellIs" dxfId="22" priority="135" operator="notEqual">
      <formula>"選択もしくはご入力ください"</formula>
    </cfRule>
  </conditionalFormatting>
  <conditionalFormatting sqref="I5">
    <cfRule type="cellIs" dxfId="21" priority="24" operator="equal">
      <formula>"原則4日前の15時までにご注文ください"</formula>
    </cfRule>
  </conditionalFormatting>
  <conditionalFormatting sqref="I6">
    <cfRule type="cellIs" dxfId="20" priority="23" operator="notEqual">
      <formula>"選択してください"</formula>
    </cfRule>
  </conditionalFormatting>
  <conditionalFormatting sqref="I38:I40">
    <cfRule type="cellIs" dxfId="19" priority="13" operator="equal">
      <formula>"都道府県　（例：東京都）"</formula>
    </cfRule>
    <cfRule type="cellIs" dxfId="18" priority="14" operator="notEqual">
      <formula>"選択してください"</formula>
    </cfRule>
  </conditionalFormatting>
  <conditionalFormatting sqref="I39:I40">
    <cfRule type="cellIs" dxfId="17" priority="12" operator="equal">
      <formula>"市区町村　（例：目黒区）"</formula>
    </cfRule>
  </conditionalFormatting>
  <conditionalFormatting sqref="I49">
    <cfRule type="cellIs" dxfId="16" priority="3" operator="equal">
      <formula>"ご登録の電話番号"</formula>
    </cfRule>
  </conditionalFormatting>
  <conditionalFormatting sqref="I59">
    <cfRule type="cellIs" dxfId="15" priority="2" operator="equal">
      <formula>"ご登録の電話番号"</formula>
    </cfRule>
  </conditionalFormatting>
  <conditionalFormatting sqref="L38:L40">
    <cfRule type="cellIs" dxfId="14" priority="7" operator="equal">
      <formula>"直接お届け不可 （宅配便配送）"</formula>
    </cfRule>
    <cfRule type="cellIs" dxfId="13" priority="8" operator="equal">
      <formula>"お届け可能"</formula>
    </cfRule>
    <cfRule type="cellIs" dxfId="12" priority="10" operator="equal">
      <formula>"都道府県"</formula>
    </cfRule>
    <cfRule type="cellIs" dxfId="11" priority="11" operator="notEqual">
      <formula>"選択してください"</formula>
    </cfRule>
  </conditionalFormatting>
  <conditionalFormatting sqref="L39:L40">
    <cfRule type="cellIs" dxfId="10" priority="9" operator="equal">
      <formula>"市区町村"</formula>
    </cfRule>
  </conditionalFormatting>
  <conditionalFormatting sqref="P40">
    <cfRule type="cellIs" dxfId="9" priority="6" operator="equal">
      <formula>"選択してください"</formula>
    </cfRule>
  </conditionalFormatting>
  <conditionalFormatting sqref="R40">
    <cfRule type="cellIs" dxfId="8" priority="5" operator="equal">
      <formula>"選択してください"</formula>
    </cfRule>
  </conditionalFormatting>
  <conditionalFormatting sqref="V40">
    <cfRule type="cellIs" dxfId="7" priority="4" operator="equal">
      <formula>"選択してください"</formula>
    </cfRule>
  </conditionalFormatting>
  <dataValidations xWindow="926" yWindow="504" count="4">
    <dataValidation type="list" allowBlank="1" sqref="D30" xr:uid="{5D8ED245-F907-4CB3-88B1-7468724C2AEA}">
      <formula1>"お祝い,移転お祝い,就任お祝い,開店お祝い,お誕生日,お悔やみ,その他"</formula1>
    </dataValidation>
    <dataValidation errorStyle="information" allowBlank="1" showInputMessage="1" prompt="お届け先都道府県をご入力いただくと_x000a_正しい宅配料金が_x000a_右の「お見積り」に表示されます。" sqref="I38 L38" xr:uid="{9A846419-8AAE-4568-A51A-636DACA5C3A7}"/>
    <dataValidation errorStyle="information" allowBlank="1" showInputMessage="1" prompt="🔴　：　目黒区_x000a_❌　：　目黒区中町_x000a__x000a_◯◯区　までを入力してください" sqref="I39:I40 L39:L40" xr:uid="{F0757CEE-BF1F-4B73-9EC3-C4BD64924752}"/>
    <dataValidation type="list" errorStyle="information" allowBlank="1" showInputMessage="1" sqref="I6" xr:uid="{694991BB-F596-4E46-BE92-25999059A82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10</xdr:col>
                    <xdr:colOff>0</xdr:colOff>
                    <xdr:row>23</xdr:row>
                    <xdr:rowOff>0</xdr:rowOff>
                  </from>
                  <to>
                    <xdr:col>11</xdr:col>
                    <xdr:colOff>0</xdr:colOff>
                    <xdr:row>33</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8</xdr:col>
                    <xdr:colOff>0</xdr:colOff>
                    <xdr:row>11</xdr:row>
                    <xdr:rowOff>0</xdr:rowOff>
                  </from>
                  <to>
                    <xdr:col>26</xdr:col>
                    <xdr:colOff>0</xdr:colOff>
                    <xdr:row>19</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9</xdr:col>
                    <xdr:colOff>19050</xdr:colOff>
                    <xdr:row>11</xdr:row>
                    <xdr:rowOff>57150</xdr:rowOff>
                  </from>
                  <to>
                    <xdr:col>10</xdr:col>
                    <xdr:colOff>180975</xdr:colOff>
                    <xdr:row>12</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12</xdr:col>
                    <xdr:colOff>114300</xdr:colOff>
                    <xdr:row>11</xdr:row>
                    <xdr:rowOff>57150</xdr:rowOff>
                  </from>
                  <to>
                    <xdr:col>13</xdr:col>
                    <xdr:colOff>276225</xdr:colOff>
                    <xdr:row>12</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15</xdr:col>
                    <xdr:colOff>114300</xdr:colOff>
                    <xdr:row>11</xdr:row>
                    <xdr:rowOff>57150</xdr:rowOff>
                  </from>
                  <to>
                    <xdr:col>16</xdr:col>
                    <xdr:colOff>276225</xdr:colOff>
                    <xdr:row>12</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17</xdr:col>
                    <xdr:colOff>628650</xdr:colOff>
                    <xdr:row>11</xdr:row>
                    <xdr:rowOff>57150</xdr:rowOff>
                  </from>
                  <to>
                    <xdr:col>19</xdr:col>
                    <xdr:colOff>342900</xdr:colOff>
                    <xdr:row>12</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21</xdr:col>
                    <xdr:colOff>38100</xdr:colOff>
                    <xdr:row>11</xdr:row>
                    <xdr:rowOff>57150</xdr:rowOff>
                  </from>
                  <to>
                    <xdr:col>22</xdr:col>
                    <xdr:colOff>200025</xdr:colOff>
                    <xdr:row>12</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23</xdr:col>
                    <xdr:colOff>619125</xdr:colOff>
                    <xdr:row>11</xdr:row>
                    <xdr:rowOff>57150</xdr:rowOff>
                  </from>
                  <to>
                    <xdr:col>25</xdr:col>
                    <xdr:colOff>142875</xdr:colOff>
                    <xdr:row>12</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10</xdr:col>
                    <xdr:colOff>47625</xdr:colOff>
                    <xdr:row>23</xdr:row>
                    <xdr:rowOff>19050</xdr:rowOff>
                  </from>
                  <to>
                    <xdr:col>11</xdr:col>
                    <xdr:colOff>0</xdr:colOff>
                    <xdr:row>23</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10</xdr:col>
                    <xdr:colOff>47625</xdr:colOff>
                    <xdr:row>24</xdr:row>
                    <xdr:rowOff>19050</xdr:rowOff>
                  </from>
                  <to>
                    <xdr:col>11</xdr:col>
                    <xdr:colOff>0</xdr:colOff>
                    <xdr:row>24</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10</xdr:col>
                    <xdr:colOff>47625</xdr:colOff>
                    <xdr:row>25</xdr:row>
                    <xdr:rowOff>19050</xdr:rowOff>
                  </from>
                  <to>
                    <xdr:col>11</xdr:col>
                    <xdr:colOff>0</xdr:colOff>
                    <xdr:row>25</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10</xdr:col>
                    <xdr:colOff>47625</xdr:colOff>
                    <xdr:row>26</xdr:row>
                    <xdr:rowOff>19050</xdr:rowOff>
                  </from>
                  <to>
                    <xdr:col>11</xdr:col>
                    <xdr:colOff>0</xdr:colOff>
                    <xdr:row>26</xdr:row>
                    <xdr:rowOff>257175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10</xdr:col>
                    <xdr:colOff>47625</xdr:colOff>
                    <xdr:row>27</xdr:row>
                    <xdr:rowOff>19050</xdr:rowOff>
                  </from>
                  <to>
                    <xdr:col>11</xdr:col>
                    <xdr:colOff>0</xdr:colOff>
                    <xdr:row>27</xdr:row>
                    <xdr:rowOff>257175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10</xdr:col>
                    <xdr:colOff>47625</xdr:colOff>
                    <xdr:row>28</xdr:row>
                    <xdr:rowOff>19050</xdr:rowOff>
                  </from>
                  <to>
                    <xdr:col>11</xdr:col>
                    <xdr:colOff>0</xdr:colOff>
                    <xdr:row>28</xdr:row>
                    <xdr:rowOff>257175</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10</xdr:col>
                    <xdr:colOff>47625</xdr:colOff>
                    <xdr:row>29</xdr:row>
                    <xdr:rowOff>19050</xdr:rowOff>
                  </from>
                  <to>
                    <xdr:col>11</xdr:col>
                    <xdr:colOff>0</xdr:colOff>
                    <xdr:row>29</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10</xdr:col>
                    <xdr:colOff>47625</xdr:colOff>
                    <xdr:row>30</xdr:row>
                    <xdr:rowOff>19050</xdr:rowOff>
                  </from>
                  <to>
                    <xdr:col>11</xdr:col>
                    <xdr:colOff>0</xdr:colOff>
                    <xdr:row>30</xdr:row>
                    <xdr:rowOff>257175</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10</xdr:col>
                    <xdr:colOff>47625</xdr:colOff>
                    <xdr:row>31</xdr:row>
                    <xdr:rowOff>9525</xdr:rowOff>
                  </from>
                  <to>
                    <xdr:col>11</xdr:col>
                    <xdr:colOff>0</xdr:colOff>
                    <xdr:row>31</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10</xdr:col>
                    <xdr:colOff>47625</xdr:colOff>
                    <xdr:row>32</xdr:row>
                    <xdr:rowOff>19050</xdr:rowOff>
                  </from>
                  <to>
                    <xdr:col>11</xdr:col>
                    <xdr:colOff>0</xdr:colOff>
                    <xdr:row>32</xdr:row>
                    <xdr:rowOff>257175</xdr:rowOff>
                  </to>
                </anchor>
              </controlPr>
            </control>
          </mc:Choice>
        </mc:AlternateContent>
        <mc:AlternateContent xmlns:mc="http://schemas.openxmlformats.org/markup-compatibility/2006">
          <mc:Choice Requires="x14">
            <control shapeId="49239" r:id="rId22" name="Group Box 87">
              <controlPr defaultSize="0" autoFill="0" autoPict="0">
                <anchor moveWithCells="1">
                  <from>
                    <xdr:col>8</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49240" r:id="rId23" name="Option Button 88">
              <controlPr defaultSize="0" autoFill="0" autoLine="0" autoPict="0">
                <anchor moveWithCells="1">
                  <from>
                    <xdr:col>9</xdr:col>
                    <xdr:colOff>19050</xdr:colOff>
                    <xdr:row>19</xdr:row>
                    <xdr:rowOff>9525</xdr:rowOff>
                  </from>
                  <to>
                    <xdr:col>10</xdr:col>
                    <xdr:colOff>180975</xdr:colOff>
                    <xdr:row>19</xdr:row>
                    <xdr:rowOff>247650</xdr:rowOff>
                  </to>
                </anchor>
              </controlPr>
            </control>
          </mc:Choice>
        </mc:AlternateContent>
        <mc:AlternateContent xmlns:mc="http://schemas.openxmlformats.org/markup-compatibility/2006">
          <mc:Choice Requires="x14">
            <control shapeId="49241" r:id="rId24" name="Option Button 89">
              <controlPr defaultSize="0" autoFill="0" autoLine="0" autoPict="0">
                <anchor moveWithCells="1">
                  <from>
                    <xdr:col>12</xdr:col>
                    <xdr:colOff>114300</xdr:colOff>
                    <xdr:row>19</xdr:row>
                    <xdr:rowOff>9525</xdr:rowOff>
                  </from>
                  <to>
                    <xdr:col>16</xdr:col>
                    <xdr:colOff>200025</xdr:colOff>
                    <xdr:row>19</xdr:row>
                    <xdr:rowOff>247650</xdr:rowOff>
                  </to>
                </anchor>
              </controlPr>
            </control>
          </mc:Choice>
        </mc:AlternateContent>
        <mc:AlternateContent xmlns:mc="http://schemas.openxmlformats.org/markup-compatibility/2006">
          <mc:Choice Requires="x14">
            <control shapeId="49291" r:id="rId25" name="Group Box 139">
              <controlPr defaultSize="0" autoFill="0" autoPict="0">
                <anchor moveWithCells="1">
                  <from>
                    <xdr:col>7</xdr:col>
                    <xdr:colOff>1019175</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2" r:id="rId26" name="Option Button 140">
              <controlPr defaultSize="0" autoFill="0" autoLine="0" autoPict="0">
                <anchor moveWithCells="1">
                  <from>
                    <xdr:col>8</xdr:col>
                    <xdr:colOff>133350</xdr:colOff>
                    <xdr:row>47</xdr:row>
                    <xdr:rowOff>9525</xdr:rowOff>
                  </from>
                  <to>
                    <xdr:col>9</xdr:col>
                    <xdr:colOff>361950</xdr:colOff>
                    <xdr:row>47</xdr:row>
                    <xdr:rowOff>247650</xdr:rowOff>
                  </to>
                </anchor>
              </controlPr>
            </control>
          </mc:Choice>
        </mc:AlternateContent>
        <mc:AlternateContent xmlns:mc="http://schemas.openxmlformats.org/markup-compatibility/2006">
          <mc:Choice Requires="x14">
            <control shapeId="3" r:id="rId27" name="Option Button 141">
              <controlPr defaultSize="0" autoFill="0" autoLine="0" autoPict="0">
                <anchor moveWithCells="1">
                  <from>
                    <xdr:col>10</xdr:col>
                    <xdr:colOff>371475</xdr:colOff>
                    <xdr:row>47</xdr:row>
                    <xdr:rowOff>9525</xdr:rowOff>
                  </from>
                  <to>
                    <xdr:col>12</xdr:col>
                    <xdr:colOff>152400</xdr:colOff>
                    <xdr:row>47</xdr:row>
                    <xdr:rowOff>247650</xdr:rowOff>
                  </to>
                </anchor>
              </controlPr>
            </control>
          </mc:Choice>
        </mc:AlternateContent>
        <mc:AlternateContent xmlns:mc="http://schemas.openxmlformats.org/markup-compatibility/2006">
          <mc:Choice Requires="x14">
            <control shapeId="49294" r:id="rId28" name="Group Box 142">
              <controlPr defaultSize="0" autoFill="0" autoPict="0">
                <anchor moveWithCells="1">
                  <from>
                    <xdr:col>7</xdr:col>
                    <xdr:colOff>1019175</xdr:colOff>
                    <xdr:row>49</xdr:row>
                    <xdr:rowOff>0</xdr:rowOff>
                  </from>
                  <to>
                    <xdr:col>25</xdr:col>
                    <xdr:colOff>0</xdr:colOff>
                    <xdr:row>53</xdr:row>
                    <xdr:rowOff>0</xdr:rowOff>
                  </to>
                </anchor>
              </controlPr>
            </control>
          </mc:Choice>
        </mc:AlternateContent>
        <mc:AlternateContent xmlns:mc="http://schemas.openxmlformats.org/markup-compatibility/2006">
          <mc:Choice Requires="x14">
            <control shapeId="49295" r:id="rId29" name="Option Button 143">
              <controlPr defaultSize="0" autoFill="0" autoLine="0" autoPict="0">
                <anchor moveWithCells="1">
                  <from>
                    <xdr:col>8</xdr:col>
                    <xdr:colOff>133350</xdr:colOff>
                    <xdr:row>49</xdr:row>
                    <xdr:rowOff>47625</xdr:rowOff>
                  </from>
                  <to>
                    <xdr:col>10</xdr:col>
                    <xdr:colOff>209550</xdr:colOff>
                    <xdr:row>50</xdr:row>
                    <xdr:rowOff>19050</xdr:rowOff>
                  </to>
                </anchor>
              </controlPr>
            </control>
          </mc:Choice>
        </mc:AlternateContent>
        <mc:AlternateContent xmlns:mc="http://schemas.openxmlformats.org/markup-compatibility/2006">
          <mc:Choice Requires="x14">
            <control shapeId="49296" r:id="rId30" name="Option Button 144">
              <controlPr defaultSize="0" autoFill="0" autoLine="0" autoPict="0">
                <anchor moveWithCells="1">
                  <from>
                    <xdr:col>10</xdr:col>
                    <xdr:colOff>371475</xdr:colOff>
                    <xdr:row>49</xdr:row>
                    <xdr:rowOff>47625</xdr:rowOff>
                  </from>
                  <to>
                    <xdr:col>13</xdr:col>
                    <xdr:colOff>104775</xdr:colOff>
                    <xdr:row>50</xdr:row>
                    <xdr:rowOff>19050</xdr:rowOff>
                  </to>
                </anchor>
              </controlPr>
            </control>
          </mc:Choice>
        </mc:AlternateContent>
        <mc:AlternateContent xmlns:mc="http://schemas.openxmlformats.org/markup-compatibility/2006">
          <mc:Choice Requires="x14">
            <control shapeId="49297" r:id="rId31" name="Group Box 145">
              <controlPr defaultSize="0" autoFill="0" autoPict="0">
                <anchor moveWithCells="1">
                  <from>
                    <xdr:col>7</xdr:col>
                    <xdr:colOff>1019175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49298" r:id="rId32" name="Option Button 146">
              <controlPr defaultSize="0" autoFill="0" autoLine="0" autoPict="0">
                <anchor moveWithCells="1">
                  <from>
                    <xdr:col>8</xdr:col>
                    <xdr:colOff>133350</xdr:colOff>
                    <xdr:row>48</xdr:row>
                    <xdr:rowOff>9525</xdr:rowOff>
                  </from>
                  <to>
                    <xdr:col>9</xdr:col>
                    <xdr:colOff>361950</xdr:colOff>
                    <xdr:row>48</xdr:row>
                    <xdr:rowOff>247650</xdr:rowOff>
                  </to>
                </anchor>
              </controlPr>
            </control>
          </mc:Choice>
        </mc:AlternateContent>
        <mc:AlternateContent xmlns:mc="http://schemas.openxmlformats.org/markup-compatibility/2006">
          <mc:Choice Requires="x14">
            <control shapeId="49299" r:id="rId33" name="Option Button 147">
              <controlPr defaultSize="0" autoFill="0" autoLine="0" autoPict="0">
                <anchor moveWithCells="1">
                  <from>
                    <xdr:col>10</xdr:col>
                    <xdr:colOff>371475</xdr:colOff>
                    <xdr:row>48</xdr:row>
                    <xdr:rowOff>9525</xdr:rowOff>
                  </from>
                  <to>
                    <xdr:col>12</xdr:col>
                    <xdr:colOff>400050</xdr:colOff>
                    <xdr:row>48</xdr:row>
                    <xdr:rowOff>247650</xdr:rowOff>
                  </to>
                </anchor>
              </controlPr>
            </control>
          </mc:Choice>
        </mc:AlternateContent>
        <mc:AlternateContent xmlns:mc="http://schemas.openxmlformats.org/markup-compatibility/2006">
          <mc:Choice Requires="x14">
            <control shapeId="49300" r:id="rId34" name="Option Button 148">
              <controlPr defaultSize="0" autoFill="0" autoLine="0" autoPict="0">
                <anchor moveWithCells="1">
                  <from>
                    <xdr:col>13</xdr:col>
                    <xdr:colOff>285750</xdr:colOff>
                    <xdr:row>48</xdr:row>
                    <xdr:rowOff>9525</xdr:rowOff>
                  </from>
                  <to>
                    <xdr:col>14</xdr:col>
                    <xdr:colOff>514350</xdr:colOff>
                    <xdr:row>48</xdr:row>
                    <xdr:rowOff>247650</xdr:rowOff>
                  </to>
                </anchor>
              </controlPr>
            </control>
          </mc:Choice>
        </mc:AlternateContent>
        <mc:AlternateContent xmlns:mc="http://schemas.openxmlformats.org/markup-compatibility/2006">
          <mc:Choice Requires="x14">
            <control shapeId="49301" r:id="rId35" name="Option Button 149">
              <controlPr defaultSize="0" autoFill="0" autoLine="0" autoPict="0">
                <anchor moveWithCells="1">
                  <from>
                    <xdr:col>15</xdr:col>
                    <xdr:colOff>381000</xdr:colOff>
                    <xdr:row>48</xdr:row>
                    <xdr:rowOff>9525</xdr:rowOff>
                  </from>
                  <to>
                    <xdr:col>16</xdr:col>
                    <xdr:colOff>609600</xdr:colOff>
                    <xdr:row>48</xdr:row>
                    <xdr:rowOff>247650</xdr:rowOff>
                  </to>
                </anchor>
              </controlPr>
            </control>
          </mc:Choice>
        </mc:AlternateContent>
        <mc:AlternateContent xmlns:mc="http://schemas.openxmlformats.org/markup-compatibility/2006">
          <mc:Choice Requires="x14">
            <control shapeId="49302" r:id="rId36" name="Option Button 150">
              <controlPr defaultSize="0" autoFill="0" autoLine="0" autoPict="0">
                <anchor moveWithCells="1">
                  <from>
                    <xdr:col>17</xdr:col>
                    <xdr:colOff>419100</xdr:colOff>
                    <xdr:row>48</xdr:row>
                    <xdr:rowOff>9525</xdr:rowOff>
                  </from>
                  <to>
                    <xdr:col>19</xdr:col>
                    <xdr:colOff>9525</xdr:colOff>
                    <xdr:row>48</xdr:row>
                    <xdr:rowOff>247650</xdr:rowOff>
                  </to>
                </anchor>
              </controlPr>
            </control>
          </mc:Choice>
        </mc:AlternateContent>
        <mc:AlternateContent xmlns:mc="http://schemas.openxmlformats.org/markup-compatibility/2006">
          <mc:Choice Requires="x14">
            <control shapeId="49303" r:id="rId37" name="Option Button 151">
              <controlPr defaultSize="0" autoFill="0" autoLine="0" autoPict="0">
                <anchor moveWithCells="1">
                  <from>
                    <xdr:col>19</xdr:col>
                    <xdr:colOff>542925</xdr:colOff>
                    <xdr:row>48</xdr:row>
                    <xdr:rowOff>9525</xdr:rowOff>
                  </from>
                  <to>
                    <xdr:col>22</xdr:col>
                    <xdr:colOff>85725</xdr:colOff>
                    <xdr:row>48</xdr:row>
                    <xdr:rowOff>247650</xdr:rowOff>
                  </to>
                </anchor>
              </controlPr>
            </control>
          </mc:Choice>
        </mc:AlternateContent>
        <mc:AlternateContent xmlns:mc="http://schemas.openxmlformats.org/markup-compatibility/2006">
          <mc:Choice Requires="x14">
            <control shapeId="49304" r:id="rId38" name="Group Box 152">
              <controlPr defaultSize="0" autoFill="0" autoPict="0">
                <anchor moveWithCells="1">
                  <from>
                    <xdr:col>7</xdr:col>
                    <xdr:colOff>1019175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49305" r:id="rId39" name="Option Button 153">
              <controlPr defaultSize="0" autoFill="0" autoLine="0" autoPict="0">
                <anchor moveWithCells="1">
                  <from>
                    <xdr:col>8</xdr:col>
                    <xdr:colOff>133350</xdr:colOff>
                    <xdr:row>53</xdr:row>
                    <xdr:rowOff>19050</xdr:rowOff>
                  </from>
                  <to>
                    <xdr:col>9</xdr:col>
                    <xdr:colOff>361950</xdr:colOff>
                    <xdr:row>53</xdr:row>
                    <xdr:rowOff>257175</xdr:rowOff>
                  </to>
                </anchor>
              </controlPr>
            </control>
          </mc:Choice>
        </mc:AlternateContent>
        <mc:AlternateContent xmlns:mc="http://schemas.openxmlformats.org/markup-compatibility/2006">
          <mc:Choice Requires="x14">
            <control shapeId="49306" r:id="rId40" name="Option Button 154">
              <controlPr defaultSize="0" autoFill="0" autoLine="0" autoPict="0">
                <anchor moveWithCells="1">
                  <from>
                    <xdr:col>10</xdr:col>
                    <xdr:colOff>371475</xdr:colOff>
                    <xdr:row>53</xdr:row>
                    <xdr:rowOff>19050</xdr:rowOff>
                  </from>
                  <to>
                    <xdr:col>14</xdr:col>
                    <xdr:colOff>571500</xdr:colOff>
                    <xdr:row>53</xdr:row>
                    <xdr:rowOff>257175</xdr:rowOff>
                  </to>
                </anchor>
              </controlPr>
            </control>
          </mc:Choice>
        </mc:AlternateContent>
        <mc:AlternateContent xmlns:mc="http://schemas.openxmlformats.org/markup-compatibility/2006">
          <mc:Choice Requires="x14">
            <control shapeId="49315" r:id="rId41" name="Group Box 163">
              <controlPr defaultSize="0" autoFill="0" autoPict="0">
                <anchor moveWithCells="1">
                  <from>
                    <xdr:col>8</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49316" r:id="rId42" name="Option Button 164">
              <controlPr defaultSize="0" autoFill="0" autoLine="0" autoPict="0">
                <anchor moveWithCells="1">
                  <from>
                    <xdr:col>8</xdr:col>
                    <xdr:colOff>114300</xdr:colOff>
                    <xdr:row>58</xdr:row>
                    <xdr:rowOff>9525</xdr:rowOff>
                  </from>
                  <to>
                    <xdr:col>9</xdr:col>
                    <xdr:colOff>342900</xdr:colOff>
                    <xdr:row>58</xdr:row>
                    <xdr:rowOff>247650</xdr:rowOff>
                  </to>
                </anchor>
              </controlPr>
            </control>
          </mc:Choice>
        </mc:AlternateContent>
        <mc:AlternateContent xmlns:mc="http://schemas.openxmlformats.org/markup-compatibility/2006">
          <mc:Choice Requires="x14">
            <control shapeId="49317" r:id="rId43" name="Option Button 165">
              <controlPr defaultSize="0" autoFill="0" autoLine="0" autoPict="0">
                <anchor moveWithCells="1">
                  <from>
                    <xdr:col>9</xdr:col>
                    <xdr:colOff>428625</xdr:colOff>
                    <xdr:row>58</xdr:row>
                    <xdr:rowOff>9525</xdr:rowOff>
                  </from>
                  <to>
                    <xdr:col>11</xdr:col>
                    <xdr:colOff>209550</xdr:colOff>
                    <xdr:row>58</xdr:row>
                    <xdr:rowOff>247650</xdr:rowOff>
                  </to>
                </anchor>
              </controlPr>
            </control>
          </mc:Choice>
        </mc:AlternateContent>
        <mc:AlternateContent xmlns:mc="http://schemas.openxmlformats.org/markup-compatibility/2006">
          <mc:Choice Requires="x14">
            <control shapeId="49318" r:id="rId44" name="Option Button 166">
              <controlPr defaultSize="0" autoFill="0" autoLine="0" autoPict="0">
                <anchor moveWithCells="1">
                  <from>
                    <xdr:col>12</xdr:col>
                    <xdr:colOff>0</xdr:colOff>
                    <xdr:row>58</xdr:row>
                    <xdr:rowOff>9525</xdr:rowOff>
                  </from>
                  <to>
                    <xdr:col>13</xdr:col>
                    <xdr:colOff>476250</xdr:colOff>
                    <xdr:row>58</xdr:row>
                    <xdr:rowOff>247650</xdr:rowOff>
                  </to>
                </anchor>
              </controlPr>
            </control>
          </mc:Choice>
        </mc:AlternateContent>
        <mc:AlternateContent xmlns:mc="http://schemas.openxmlformats.org/markup-compatibility/2006">
          <mc:Choice Requires="x14">
            <control shapeId="49319" r:id="rId45" name="Option Button 167">
              <controlPr defaultSize="0" autoFill="0" autoLine="0" autoPict="0">
                <anchor moveWithCells="1">
                  <from>
                    <xdr:col>14</xdr:col>
                    <xdr:colOff>333375</xdr:colOff>
                    <xdr:row>58</xdr:row>
                    <xdr:rowOff>9525</xdr:rowOff>
                  </from>
                  <to>
                    <xdr:col>15</xdr:col>
                    <xdr:colOff>561975</xdr:colOff>
                    <xdr:row>58</xdr:row>
                    <xdr:rowOff>247650</xdr:rowOff>
                  </to>
                </anchor>
              </controlPr>
            </control>
          </mc:Choice>
        </mc:AlternateContent>
        <mc:AlternateContent xmlns:mc="http://schemas.openxmlformats.org/markup-compatibility/2006">
          <mc:Choice Requires="x14">
            <control shapeId="49320" r:id="rId46" name="Group Box 168">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49321" r:id="rId47" name="Option Button 169">
              <controlPr defaultSize="0" autoFill="0" autoLine="0" autoPict="0">
                <anchor moveWithCells="1">
                  <from>
                    <xdr:col>8</xdr:col>
                    <xdr:colOff>104775</xdr:colOff>
                    <xdr:row>61</xdr:row>
                    <xdr:rowOff>9525</xdr:rowOff>
                  </from>
                  <to>
                    <xdr:col>9</xdr:col>
                    <xdr:colOff>333375</xdr:colOff>
                    <xdr:row>61</xdr:row>
                    <xdr:rowOff>247650</xdr:rowOff>
                  </to>
                </anchor>
              </controlPr>
            </control>
          </mc:Choice>
        </mc:AlternateContent>
        <mc:AlternateContent xmlns:mc="http://schemas.openxmlformats.org/markup-compatibility/2006">
          <mc:Choice Requires="x14">
            <control shapeId="49322" r:id="rId48" name="Option Button 170">
              <controlPr defaultSize="0" autoFill="0" autoLine="0" autoPict="0">
                <anchor moveWithCells="1">
                  <from>
                    <xdr:col>10</xdr:col>
                    <xdr:colOff>276225</xdr:colOff>
                    <xdr:row>61</xdr:row>
                    <xdr:rowOff>9525</xdr:rowOff>
                  </from>
                  <to>
                    <xdr:col>15</xdr:col>
                    <xdr:colOff>323850</xdr:colOff>
                    <xdr:row>61</xdr:row>
                    <xdr:rowOff>247650</xdr:rowOff>
                  </to>
                </anchor>
              </controlPr>
            </control>
          </mc:Choice>
        </mc:AlternateContent>
        <mc:AlternateContent xmlns:mc="http://schemas.openxmlformats.org/markup-compatibility/2006">
          <mc:Choice Requires="x14">
            <control shapeId="4" r:id="rId49" name="Option Button 172">
              <controlPr defaultSize="0" autoFill="0" autoLine="0" autoPict="0">
                <anchor moveWithCells="1">
                  <from>
                    <xdr:col>13</xdr:col>
                    <xdr:colOff>285750</xdr:colOff>
                    <xdr:row>49</xdr:row>
                    <xdr:rowOff>47625</xdr:rowOff>
                  </from>
                  <to>
                    <xdr:col>17</xdr:col>
                    <xdr:colOff>247650</xdr:colOff>
                    <xdr:row>50</xdr:row>
                    <xdr:rowOff>19050</xdr:rowOff>
                  </to>
                </anchor>
              </controlPr>
            </control>
          </mc:Choice>
        </mc:AlternateContent>
        <mc:AlternateContent xmlns:mc="http://schemas.openxmlformats.org/markup-compatibility/2006">
          <mc:Choice Requires="x14">
            <control shapeId="49328" r:id="rId50" name="Check Box 176">
              <controlPr defaultSize="0" autoFill="0" autoLine="0" autoPict="0">
                <anchor moveWithCells="1">
                  <from>
                    <xdr:col>20</xdr:col>
                    <xdr:colOff>352425</xdr:colOff>
                    <xdr:row>73</xdr:row>
                    <xdr:rowOff>28575</xdr:rowOff>
                  </from>
                  <to>
                    <xdr:col>21</xdr:col>
                    <xdr:colOff>19050</xdr:colOff>
                    <xdr:row>73</xdr:row>
                    <xdr:rowOff>228600</xdr:rowOff>
                  </to>
                </anchor>
              </controlPr>
            </control>
          </mc:Choice>
        </mc:AlternateContent>
        <mc:AlternateContent xmlns:mc="http://schemas.openxmlformats.org/markup-compatibility/2006">
          <mc:Choice Requires="x14">
            <control shapeId="49329" r:id="rId51" name="Group Box 177">
              <controlPr defaultSize="0" autoFill="0" autoPict="0">
                <anchor moveWithCells="1">
                  <from>
                    <xdr:col>3</xdr:col>
                    <xdr:colOff>0</xdr:colOff>
                    <xdr:row>35</xdr:row>
                    <xdr:rowOff>0</xdr:rowOff>
                  </from>
                  <to>
                    <xdr:col>4</xdr:col>
                    <xdr:colOff>0</xdr:colOff>
                    <xdr:row>38</xdr:row>
                    <xdr:rowOff>0</xdr:rowOff>
                  </to>
                </anchor>
              </controlPr>
            </control>
          </mc:Choice>
        </mc:AlternateContent>
        <mc:AlternateContent xmlns:mc="http://schemas.openxmlformats.org/markup-compatibility/2006">
          <mc:Choice Requires="x14">
            <control shapeId="49330" r:id="rId52" name="Option Button 178">
              <controlPr defaultSize="0" autoFill="0" autoLine="0" autoPict="0">
                <anchor moveWithCells="1">
                  <from>
                    <xdr:col>3</xdr:col>
                    <xdr:colOff>114300</xdr:colOff>
                    <xdr:row>35</xdr:row>
                    <xdr:rowOff>47625</xdr:rowOff>
                  </from>
                  <to>
                    <xdr:col>3</xdr:col>
                    <xdr:colOff>981075</xdr:colOff>
                    <xdr:row>36</xdr:row>
                    <xdr:rowOff>19050</xdr:rowOff>
                  </to>
                </anchor>
              </controlPr>
            </control>
          </mc:Choice>
        </mc:AlternateContent>
        <mc:AlternateContent xmlns:mc="http://schemas.openxmlformats.org/markup-compatibility/2006">
          <mc:Choice Requires="x14">
            <control shapeId="49332" r:id="rId53" name="Option Button 180">
              <controlPr defaultSize="0" autoFill="0" autoLine="0" autoPict="0">
                <anchor moveWithCells="1">
                  <from>
                    <xdr:col>3</xdr:col>
                    <xdr:colOff>114300</xdr:colOff>
                    <xdr:row>36</xdr:row>
                    <xdr:rowOff>9525</xdr:rowOff>
                  </from>
                  <to>
                    <xdr:col>3</xdr:col>
                    <xdr:colOff>2390775</xdr:colOff>
                    <xdr:row>36</xdr:row>
                    <xdr:rowOff>247650</xdr:rowOff>
                  </to>
                </anchor>
              </controlPr>
            </control>
          </mc:Choice>
        </mc:AlternateContent>
        <mc:AlternateContent xmlns:mc="http://schemas.openxmlformats.org/markup-compatibility/2006">
          <mc:Choice Requires="x14">
            <control shapeId="49335" r:id="rId54" name="Option Button 183">
              <controlPr defaultSize="0" autoFill="0" autoLine="0" autoPict="0">
                <anchor moveWithCells="1">
                  <from>
                    <xdr:col>3</xdr:col>
                    <xdr:colOff>114300</xdr:colOff>
                    <xdr:row>37</xdr:row>
                    <xdr:rowOff>0</xdr:rowOff>
                  </from>
                  <to>
                    <xdr:col>3</xdr:col>
                    <xdr:colOff>3162300</xdr:colOff>
                    <xdr:row>37</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tabColor theme="6" tint="-0.499984740745262"/>
  </sheetPr>
  <dimension ref="A1:AL45"/>
  <sheetViews>
    <sheetView workbookViewId="0">
      <selection activeCell="D4" sqref="D4"/>
    </sheetView>
  </sheetViews>
  <sheetFormatPr defaultColWidth="2.5" defaultRowHeight="16.5" customHeight="1"/>
  <cols>
    <col min="1" max="1" width="2.5" style="407"/>
    <col min="2" max="2" width="2.625" style="407" customWidth="1"/>
    <col min="3" max="3" width="14.5" style="407" customWidth="1"/>
    <col min="4" max="4" width="42.25" style="407" customWidth="1"/>
    <col min="5" max="5" width="2.625" style="407" customWidth="1"/>
    <col min="6" max="6" width="2.5" style="407"/>
    <col min="7" max="7" width="3" style="407" customWidth="1"/>
    <col min="8" max="8" width="10.375" style="407" customWidth="1"/>
    <col min="9" max="20" width="6.375" style="407" customWidth="1"/>
    <col min="21" max="21" width="15.375" style="407" customWidth="1"/>
    <col min="22" max="22" width="3.125" style="407" customWidth="1"/>
    <col min="23" max="23" width="2.5" style="407"/>
    <col min="24" max="24" width="8.875" style="407" hidden="1" customWidth="1"/>
    <col min="25" max="25" width="8.875" style="422" hidden="1" customWidth="1"/>
    <col min="26" max="26" width="12.625" style="407" hidden="1" customWidth="1"/>
    <col min="27" max="27" width="2.5" style="407" hidden="1" customWidth="1"/>
    <col min="28" max="33" width="11.125" style="407" hidden="1" customWidth="1"/>
    <col min="34" max="34" width="70.375" style="407" customWidth="1"/>
    <col min="35" max="35" width="2.5" style="407"/>
    <col min="36" max="36" width="70.375" style="407" customWidth="1"/>
    <col min="37" max="37" width="2.5" style="407"/>
    <col min="38" max="38" width="70.375" style="407" customWidth="1"/>
    <col min="39" max="16384" width="2.5" style="407"/>
  </cols>
  <sheetData>
    <row r="1" spans="1:38" ht="39" customHeight="1">
      <c r="B1" s="408" t="s">
        <v>1713</v>
      </c>
      <c r="C1" s="409"/>
      <c r="D1" s="409"/>
      <c r="E1" s="409"/>
      <c r="F1" s="409"/>
      <c r="G1" s="408" t="s">
        <v>1606</v>
      </c>
      <c r="H1" s="409"/>
      <c r="I1" s="409"/>
      <c r="J1" s="409"/>
      <c r="K1" s="409"/>
      <c r="L1" s="409"/>
      <c r="M1" s="409"/>
      <c r="N1" s="409"/>
      <c r="O1" s="409"/>
      <c r="P1" s="409"/>
      <c r="Q1" s="409"/>
      <c r="R1" s="409"/>
      <c r="S1" s="409"/>
      <c r="T1" s="409"/>
      <c r="U1" s="408"/>
      <c r="V1" s="409"/>
      <c r="W1" s="409"/>
      <c r="AH1" s="408" t="s">
        <v>1767</v>
      </c>
      <c r="AJ1" s="408"/>
      <c r="AL1" s="408"/>
    </row>
    <row r="2" spans="1:38" ht="14.25" customHeight="1">
      <c r="B2" s="84"/>
      <c r="C2" s="84"/>
      <c r="D2" s="84"/>
      <c r="E2" s="84"/>
      <c r="G2" s="84"/>
      <c r="H2" s="84"/>
      <c r="I2" s="84"/>
      <c r="J2" s="84"/>
      <c r="K2" s="84"/>
      <c r="L2" s="84"/>
      <c r="M2" s="84"/>
      <c r="N2" s="84"/>
      <c r="O2" s="84"/>
      <c r="P2" s="84"/>
      <c r="Q2" s="84"/>
      <c r="R2" s="84"/>
      <c r="S2" s="84"/>
      <c r="T2" s="84"/>
      <c r="U2" s="84"/>
      <c r="V2" s="84"/>
      <c r="AH2" s="84"/>
      <c r="AJ2" s="84"/>
      <c r="AL2" s="84"/>
    </row>
    <row r="3" spans="1:38" ht="21" customHeight="1">
      <c r="B3" s="84"/>
      <c r="C3" s="85" t="s">
        <v>1621</v>
      </c>
      <c r="D3" s="86"/>
      <c r="E3" s="84"/>
      <c r="G3" s="84"/>
      <c r="H3" s="85" t="s">
        <v>37</v>
      </c>
      <c r="I3" s="418" t="s">
        <v>1814</v>
      </c>
      <c r="J3" s="84"/>
      <c r="K3" s="84"/>
      <c r="L3" s="84"/>
      <c r="M3" s="84"/>
      <c r="N3" s="84"/>
      <c r="O3" s="84"/>
      <c r="P3" s="84"/>
      <c r="Q3" s="84"/>
      <c r="R3" s="84"/>
      <c r="S3" s="84"/>
      <c r="T3" s="84"/>
      <c r="U3" s="421" t="s">
        <v>1702</v>
      </c>
      <c r="V3" s="84"/>
      <c r="AH3" s="449" t="s">
        <v>1815</v>
      </c>
      <c r="AJ3" s="453" t="s">
        <v>1775</v>
      </c>
      <c r="AL3" s="460" t="s">
        <v>1776</v>
      </c>
    </row>
    <row r="4" spans="1:38" ht="21" customHeight="1">
      <c r="B4" s="84"/>
      <c r="C4" s="411" t="s">
        <v>5</v>
      </c>
      <c r="D4" s="370"/>
      <c r="E4" s="84"/>
      <c r="G4" s="84"/>
      <c r="H4" s="790" t="s">
        <v>37</v>
      </c>
      <c r="I4" s="169"/>
      <c r="J4" s="436"/>
      <c r="K4" s="437"/>
      <c r="L4" s="438"/>
      <c r="M4" s="436"/>
      <c r="N4" s="436"/>
      <c r="O4" s="437"/>
      <c r="P4" s="438"/>
      <c r="Q4" s="436"/>
      <c r="R4" s="436"/>
      <c r="S4" s="437"/>
      <c r="T4" s="438"/>
      <c r="U4" s="798" t="e">
        <f>HLOOKUP(Z4,AB4:AG5,2,FALSE)</f>
        <v>#VALUE!</v>
      </c>
      <c r="V4" s="84"/>
      <c r="X4" s="441" t="s">
        <v>37</v>
      </c>
      <c r="Y4" s="442"/>
      <c r="Z4" s="441" t="e">
        <f>CHOOSE(Y4,"180cm","210cm","210cm（雪降り）","230cm","280cm","360cm")</f>
        <v>#VALUE!</v>
      </c>
      <c r="AB4" s="443" t="s">
        <v>1703</v>
      </c>
      <c r="AC4" s="443" t="s">
        <v>1704</v>
      </c>
      <c r="AD4" s="443" t="s">
        <v>1735</v>
      </c>
      <c r="AE4" s="443" t="s">
        <v>1705</v>
      </c>
      <c r="AF4" s="443" t="s">
        <v>1706</v>
      </c>
      <c r="AG4" s="443" t="s">
        <v>1707</v>
      </c>
      <c r="AH4" s="452" t="s">
        <v>1766</v>
      </c>
      <c r="AJ4" s="454" t="s">
        <v>1771</v>
      </c>
      <c r="AL4" s="459" t="s">
        <v>1777</v>
      </c>
    </row>
    <row r="5" spans="1:38" ht="21" customHeight="1">
      <c r="B5" s="84"/>
      <c r="C5" s="412" t="s">
        <v>13</v>
      </c>
      <c r="D5" s="81"/>
      <c r="E5" s="84"/>
      <c r="G5" s="84"/>
      <c r="H5" s="791"/>
      <c r="I5" s="793" t="s">
        <v>1718</v>
      </c>
      <c r="J5" s="781"/>
      <c r="K5" s="794" t="s">
        <v>1719</v>
      </c>
      <c r="L5" s="795"/>
      <c r="M5" s="781" t="s">
        <v>1723</v>
      </c>
      <c r="N5" s="781"/>
      <c r="O5" s="794" t="s">
        <v>1720</v>
      </c>
      <c r="P5" s="795"/>
      <c r="Q5" s="781" t="s">
        <v>1721</v>
      </c>
      <c r="R5" s="781"/>
      <c r="S5" s="794" t="s">
        <v>1722</v>
      </c>
      <c r="T5" s="795"/>
      <c r="U5" s="799"/>
      <c r="V5" s="84"/>
      <c r="X5" s="441" t="s">
        <v>1612</v>
      </c>
      <c r="Y5" s="442"/>
      <c r="Z5" s="441" t="e">
        <f>CHOOSE(Y5,"レッド","カッパー","ゴールド","ホワイト","パープル","ブルー","グリーン")</f>
        <v>#VALUE!</v>
      </c>
      <c r="AB5" s="444">
        <v>77000</v>
      </c>
      <c r="AC5" s="444">
        <v>99000</v>
      </c>
      <c r="AD5" s="444">
        <v>110000</v>
      </c>
      <c r="AE5" s="444">
        <v>154000</v>
      </c>
      <c r="AF5" s="444">
        <v>209000</v>
      </c>
      <c r="AG5" s="444">
        <v>319000</v>
      </c>
      <c r="AH5" s="84"/>
      <c r="AJ5" s="84"/>
      <c r="AL5" s="84"/>
    </row>
    <row r="6" spans="1:38" s="410" customFormat="1" ht="21" customHeight="1">
      <c r="B6" s="84"/>
      <c r="C6" s="412" t="s">
        <v>6</v>
      </c>
      <c r="D6" s="417"/>
      <c r="E6" s="84"/>
      <c r="G6" s="84"/>
      <c r="H6" s="791"/>
      <c r="I6" s="430"/>
      <c r="J6" s="51"/>
      <c r="K6" s="431"/>
      <c r="L6" s="432"/>
      <c r="M6" s="51"/>
      <c r="N6" s="51"/>
      <c r="O6" s="431"/>
      <c r="P6" s="432"/>
      <c r="Q6" s="51"/>
      <c r="R6" s="51"/>
      <c r="S6" s="431"/>
      <c r="T6" s="432"/>
      <c r="U6" s="799"/>
      <c r="V6" s="84"/>
      <c r="X6" s="441" t="s">
        <v>1716</v>
      </c>
      <c r="Y6" s="442"/>
      <c r="Z6" s="441" t="e">
        <f>CHOOSE(Y6,"布","BOX（3/4周）","BOX（1周）","ポインセチア","WOOD")</f>
        <v>#VALUE!</v>
      </c>
      <c r="AB6" s="445"/>
      <c r="AC6" s="445"/>
      <c r="AD6" s="445"/>
      <c r="AE6" s="445"/>
      <c r="AF6" s="445"/>
      <c r="AG6" s="445"/>
      <c r="AH6" s="87"/>
      <c r="AJ6" s="87"/>
      <c r="AL6" s="87"/>
    </row>
    <row r="7" spans="1:38" ht="21" customHeight="1">
      <c r="B7" s="84"/>
      <c r="C7" s="412" t="s">
        <v>7</v>
      </c>
      <c r="D7" s="381"/>
      <c r="E7" s="84"/>
      <c r="G7" s="84"/>
      <c r="H7" s="791"/>
      <c r="I7" s="430"/>
      <c r="J7" s="51"/>
      <c r="K7" s="431"/>
      <c r="L7" s="432"/>
      <c r="M7" s="51"/>
      <c r="N7" s="51"/>
      <c r="O7" s="431"/>
      <c r="P7" s="432"/>
      <c r="Q7" s="51"/>
      <c r="R7" s="51"/>
      <c r="S7" s="431"/>
      <c r="T7" s="432"/>
      <c r="U7" s="799"/>
      <c r="V7" s="84"/>
      <c r="X7" s="441" t="s">
        <v>1717</v>
      </c>
      <c r="Y7" s="442"/>
      <c r="Z7" s="441" t="e">
        <f>CHOOSE(Y7,"あり","不要")</f>
        <v>#VALUE!</v>
      </c>
      <c r="AB7" s="443" t="s">
        <v>1708</v>
      </c>
      <c r="AC7" s="443" t="s">
        <v>1709</v>
      </c>
      <c r="AD7" s="443" t="s">
        <v>1736</v>
      </c>
      <c r="AE7" s="443" t="s">
        <v>1737</v>
      </c>
      <c r="AF7" s="443" t="s">
        <v>1738</v>
      </c>
      <c r="AG7" s="446"/>
      <c r="AH7" s="84"/>
      <c r="AJ7" s="84"/>
      <c r="AL7" s="84"/>
    </row>
    <row r="8" spans="1:38" ht="21" customHeight="1">
      <c r="B8" s="84"/>
      <c r="C8" s="412" t="s">
        <v>4</v>
      </c>
      <c r="D8" s="81"/>
      <c r="E8" s="84"/>
      <c r="G8" s="84"/>
      <c r="H8" s="791"/>
      <c r="I8" s="430"/>
      <c r="J8" s="51"/>
      <c r="K8" s="431"/>
      <c r="L8" s="432"/>
      <c r="M8" s="51"/>
      <c r="N8" s="51"/>
      <c r="O8" s="431"/>
      <c r="P8" s="432"/>
      <c r="Q8" s="51"/>
      <c r="R8" s="51"/>
      <c r="S8" s="431"/>
      <c r="T8" s="432"/>
      <c r="U8" s="799"/>
      <c r="V8" s="84"/>
      <c r="X8" s="441" t="s">
        <v>158</v>
      </c>
      <c r="Y8" s="442"/>
      <c r="Z8" s="441" t="e">
        <f>CHOOSE(Y8,"クレジット","事前振込","請求（メール）","請求（郵送）")</f>
        <v>#VALUE!</v>
      </c>
      <c r="AB8" s="444">
        <v>4400</v>
      </c>
      <c r="AC8" s="444">
        <v>16500</v>
      </c>
      <c r="AD8" s="444">
        <v>20900</v>
      </c>
      <c r="AE8" s="444">
        <v>0</v>
      </c>
      <c r="AF8" s="444">
        <v>33000</v>
      </c>
      <c r="AG8" s="446"/>
      <c r="AH8" s="84"/>
      <c r="AJ8" s="84"/>
      <c r="AL8" s="84"/>
    </row>
    <row r="9" spans="1:38" ht="21" customHeight="1">
      <c r="B9" s="87"/>
      <c r="C9" s="413" t="s">
        <v>1701</v>
      </c>
      <c r="D9" s="382"/>
      <c r="E9" s="87"/>
      <c r="G9" s="84"/>
      <c r="H9" s="791"/>
      <c r="I9" s="430"/>
      <c r="J9" s="51"/>
      <c r="K9" s="431"/>
      <c r="L9" s="432"/>
      <c r="M9" s="51"/>
      <c r="N9" s="51"/>
      <c r="O9" s="431"/>
      <c r="P9" s="432"/>
      <c r="Q9" s="51"/>
      <c r="R9" s="51"/>
      <c r="S9" s="431"/>
      <c r="T9" s="432"/>
      <c r="U9" s="799"/>
      <c r="V9" s="84"/>
      <c r="AB9" s="446"/>
      <c r="AC9" s="446"/>
      <c r="AD9" s="446"/>
      <c r="AE9" s="446"/>
      <c r="AF9" s="446"/>
      <c r="AG9" s="446"/>
      <c r="AH9" s="84"/>
      <c r="AJ9" s="84"/>
      <c r="AL9" s="84"/>
    </row>
    <row r="10" spans="1:38" ht="21" customHeight="1">
      <c r="B10" s="84"/>
      <c r="C10" s="84"/>
      <c r="D10" s="84"/>
      <c r="E10" s="84"/>
      <c r="G10" s="84"/>
      <c r="H10" s="792"/>
      <c r="I10" s="170"/>
      <c r="J10" s="433"/>
      <c r="K10" s="434"/>
      <c r="L10" s="435"/>
      <c r="M10" s="433"/>
      <c r="N10" s="433"/>
      <c r="O10" s="434"/>
      <c r="P10" s="435"/>
      <c r="Q10" s="433"/>
      <c r="R10" s="433"/>
      <c r="S10" s="434"/>
      <c r="T10" s="435"/>
      <c r="U10" s="800"/>
      <c r="V10" s="84"/>
      <c r="AB10" s="443" t="s">
        <v>1711</v>
      </c>
      <c r="AC10" s="443" t="s">
        <v>1739</v>
      </c>
      <c r="AD10" s="446"/>
      <c r="AE10" s="446"/>
      <c r="AF10" s="446"/>
      <c r="AG10" s="446"/>
      <c r="AH10" s="84"/>
      <c r="AJ10" s="84"/>
      <c r="AL10" s="84"/>
    </row>
    <row r="11" spans="1:38" ht="21" customHeight="1">
      <c r="B11" s="84"/>
      <c r="C11" s="85" t="s">
        <v>1320</v>
      </c>
      <c r="D11" s="84"/>
      <c r="E11" s="84"/>
      <c r="G11" s="84"/>
      <c r="H11" s="84"/>
      <c r="I11" s="84"/>
      <c r="J11" s="84"/>
      <c r="K11" s="84"/>
      <c r="L11" s="84"/>
      <c r="M11" s="84"/>
      <c r="N11" s="84"/>
      <c r="O11" s="84"/>
      <c r="P11" s="84"/>
      <c r="Q11" s="84"/>
      <c r="R11" s="84"/>
      <c r="S11" s="84"/>
      <c r="T11" s="84"/>
      <c r="U11" s="406"/>
      <c r="V11" s="84"/>
      <c r="AB11" s="444">
        <v>11000</v>
      </c>
      <c r="AC11" s="444">
        <v>0</v>
      </c>
      <c r="AD11" s="446"/>
      <c r="AE11" s="446"/>
      <c r="AF11" s="446"/>
      <c r="AG11" s="446"/>
      <c r="AH11" s="84"/>
      <c r="AJ11" s="84"/>
      <c r="AL11" s="84"/>
    </row>
    <row r="12" spans="1:38" ht="21" customHeight="1">
      <c r="B12" s="84"/>
      <c r="C12" s="411" t="s">
        <v>250</v>
      </c>
      <c r="D12" s="83"/>
      <c r="E12" s="84"/>
      <c r="G12" s="84"/>
      <c r="H12" s="85" t="s">
        <v>1612</v>
      </c>
      <c r="I12" s="418" t="s">
        <v>1813</v>
      </c>
      <c r="J12" s="84"/>
      <c r="K12" s="84"/>
      <c r="L12" s="84"/>
      <c r="M12" s="84"/>
      <c r="N12" s="84"/>
      <c r="O12" s="84"/>
      <c r="P12" s="84"/>
      <c r="Q12" s="84"/>
      <c r="R12" s="84"/>
      <c r="S12" s="84"/>
      <c r="T12" s="84"/>
      <c r="U12" s="406"/>
      <c r="V12" s="84"/>
      <c r="AB12" s="446"/>
      <c r="AC12" s="446"/>
      <c r="AD12" s="446"/>
      <c r="AE12" s="446"/>
      <c r="AF12" s="446"/>
      <c r="AG12" s="446"/>
      <c r="AH12" s="84"/>
      <c r="AJ12" s="84"/>
      <c r="AL12" s="84"/>
    </row>
    <row r="13" spans="1:38" ht="21" customHeight="1">
      <c r="B13" s="84"/>
      <c r="C13" s="412" t="s">
        <v>4</v>
      </c>
      <c r="D13" s="380"/>
      <c r="E13" s="84"/>
      <c r="G13" s="84"/>
      <c r="H13" s="787" t="s">
        <v>1612</v>
      </c>
      <c r="I13" s="540"/>
      <c r="J13" s="541"/>
      <c r="K13" s="541"/>
      <c r="L13" s="541"/>
      <c r="M13" s="541"/>
      <c r="N13" s="541"/>
      <c r="O13" s="541"/>
      <c r="P13" s="541"/>
      <c r="Q13" s="541"/>
      <c r="R13" s="541"/>
      <c r="S13" s="541"/>
      <c r="T13" s="541"/>
      <c r="U13" s="815"/>
      <c r="V13" s="84"/>
      <c r="AB13" s="446"/>
      <c r="AC13" s="446"/>
      <c r="AD13" s="446"/>
      <c r="AE13" s="446"/>
      <c r="AF13" s="446"/>
      <c r="AG13" s="446"/>
      <c r="AH13" s="84"/>
      <c r="AJ13" s="84"/>
      <c r="AL13" s="84"/>
    </row>
    <row r="14" spans="1:38" ht="21" customHeight="1">
      <c r="A14" s="410"/>
      <c r="B14" s="84"/>
      <c r="C14" s="413" t="s">
        <v>251</v>
      </c>
      <c r="D14" s="82"/>
      <c r="E14" s="84"/>
      <c r="G14" s="84"/>
      <c r="H14" s="782"/>
      <c r="I14" s="543"/>
      <c r="J14" s="544"/>
      <c r="K14" s="544"/>
      <c r="L14" s="544"/>
      <c r="M14" s="544"/>
      <c r="N14" s="544"/>
      <c r="O14" s="544"/>
      <c r="P14" s="544"/>
      <c r="Q14" s="544"/>
      <c r="R14" s="544"/>
      <c r="S14" s="544"/>
      <c r="T14" s="544"/>
      <c r="U14" s="816"/>
      <c r="V14" s="84"/>
      <c r="AB14" s="446"/>
      <c r="AC14" s="446"/>
      <c r="AD14" s="446"/>
      <c r="AE14" s="446"/>
      <c r="AF14" s="446"/>
      <c r="AG14" s="446"/>
      <c r="AH14" s="84"/>
      <c r="AJ14" s="84"/>
      <c r="AL14" s="84"/>
    </row>
    <row r="15" spans="1:38" ht="21" customHeight="1">
      <c r="B15" s="84"/>
      <c r="C15" s="84"/>
      <c r="D15" s="84"/>
      <c r="E15" s="84"/>
      <c r="G15" s="84"/>
      <c r="H15" s="782"/>
      <c r="I15" s="543"/>
      <c r="J15" s="544"/>
      <c r="K15" s="544"/>
      <c r="L15" s="544"/>
      <c r="M15" s="544"/>
      <c r="N15" s="544"/>
      <c r="O15" s="544"/>
      <c r="P15" s="544"/>
      <c r="Q15" s="544"/>
      <c r="R15" s="544"/>
      <c r="S15" s="544"/>
      <c r="T15" s="544"/>
      <c r="U15" s="816"/>
      <c r="V15" s="84"/>
      <c r="AB15" s="446"/>
      <c r="AC15" s="446"/>
      <c r="AD15" s="446"/>
      <c r="AE15" s="446"/>
      <c r="AF15" s="446"/>
      <c r="AG15" s="446"/>
      <c r="AH15" s="450" t="s">
        <v>1816</v>
      </c>
      <c r="AJ15" s="455" t="s">
        <v>1770</v>
      </c>
      <c r="AL15" s="462" t="s">
        <v>1779</v>
      </c>
    </row>
    <row r="16" spans="1:38" ht="21" customHeight="1">
      <c r="B16" s="84"/>
      <c r="C16" s="85" t="s">
        <v>1699</v>
      </c>
      <c r="D16" s="84"/>
      <c r="E16" s="84"/>
      <c r="G16" s="84"/>
      <c r="H16" s="782"/>
      <c r="I16" s="543"/>
      <c r="J16" s="544"/>
      <c r="K16" s="544"/>
      <c r="L16" s="544"/>
      <c r="M16" s="544"/>
      <c r="N16" s="544"/>
      <c r="O16" s="544"/>
      <c r="P16" s="544"/>
      <c r="Q16" s="544"/>
      <c r="R16" s="544"/>
      <c r="S16" s="544"/>
      <c r="T16" s="544"/>
      <c r="U16" s="816"/>
      <c r="V16" s="84"/>
      <c r="AB16" s="446"/>
      <c r="AC16" s="446"/>
      <c r="AD16" s="446"/>
      <c r="AE16" s="446"/>
      <c r="AF16" s="446"/>
      <c r="AG16" s="446"/>
      <c r="AH16" s="447" t="s">
        <v>1769</v>
      </c>
      <c r="AJ16" s="456" t="s">
        <v>1772</v>
      </c>
      <c r="AL16" s="461" t="s">
        <v>1780</v>
      </c>
    </row>
    <row r="17" spans="2:38" ht="21" customHeight="1">
      <c r="B17" s="84"/>
      <c r="C17" s="411" t="s">
        <v>1755</v>
      </c>
      <c r="D17" s="426"/>
      <c r="E17" s="84"/>
      <c r="G17" s="84"/>
      <c r="H17" s="782"/>
      <c r="I17" s="543"/>
      <c r="J17" s="544"/>
      <c r="K17" s="544"/>
      <c r="L17" s="544"/>
      <c r="M17" s="544"/>
      <c r="N17" s="544"/>
      <c r="O17" s="544"/>
      <c r="P17" s="544"/>
      <c r="Q17" s="544"/>
      <c r="R17" s="544"/>
      <c r="S17" s="544"/>
      <c r="T17" s="544"/>
      <c r="U17" s="816"/>
      <c r="V17" s="84"/>
      <c r="AB17" s="446"/>
      <c r="AC17" s="446"/>
      <c r="AD17" s="446"/>
      <c r="AE17" s="446"/>
      <c r="AF17" s="446"/>
      <c r="AG17" s="446"/>
      <c r="AH17" s="84"/>
      <c r="AJ17" s="84"/>
      <c r="AL17" s="84"/>
    </row>
    <row r="18" spans="2:38" ht="21" customHeight="1">
      <c r="B18" s="84"/>
      <c r="C18" s="412" t="s">
        <v>1756</v>
      </c>
      <c r="D18" s="427"/>
      <c r="E18" s="84"/>
      <c r="G18" s="84"/>
      <c r="H18" s="783"/>
      <c r="I18" s="546"/>
      <c r="J18" s="547"/>
      <c r="K18" s="547"/>
      <c r="L18" s="547"/>
      <c r="M18" s="547"/>
      <c r="N18" s="547"/>
      <c r="O18" s="547"/>
      <c r="P18" s="547"/>
      <c r="Q18" s="547"/>
      <c r="R18" s="547"/>
      <c r="S18" s="547"/>
      <c r="T18" s="547"/>
      <c r="U18" s="816"/>
      <c r="V18" s="84"/>
      <c r="AB18" s="446"/>
      <c r="AC18" s="446"/>
      <c r="AD18" s="446"/>
      <c r="AE18" s="446"/>
      <c r="AF18" s="446"/>
      <c r="AG18" s="446"/>
      <c r="AH18" s="84"/>
      <c r="AJ18" s="84"/>
      <c r="AL18" s="84"/>
    </row>
    <row r="19" spans="2:38" ht="21" customHeight="1">
      <c r="B19" s="84"/>
      <c r="C19" s="412" t="s">
        <v>1714</v>
      </c>
      <c r="D19" s="415" t="s">
        <v>175</v>
      </c>
      <c r="E19" s="84"/>
      <c r="G19" s="84"/>
      <c r="H19" s="414" t="s">
        <v>1715</v>
      </c>
      <c r="I19" s="439" t="s">
        <v>1762</v>
      </c>
      <c r="J19" s="440"/>
      <c r="K19" s="439"/>
      <c r="L19" s="439"/>
      <c r="M19" s="439"/>
      <c r="N19" s="439"/>
      <c r="O19" s="439"/>
      <c r="P19" s="439"/>
      <c r="Q19" s="439"/>
      <c r="R19" s="439"/>
      <c r="S19" s="829" t="s">
        <v>1763</v>
      </c>
      <c r="T19" s="830"/>
      <c r="U19" s="817"/>
      <c r="V19" s="84"/>
      <c r="AB19" s="446"/>
      <c r="AC19" s="446"/>
      <c r="AD19" s="446"/>
      <c r="AE19" s="446"/>
      <c r="AF19" s="446"/>
      <c r="AG19" s="446"/>
      <c r="AH19" s="84"/>
      <c r="AJ19" s="84"/>
      <c r="AL19" s="84"/>
    </row>
    <row r="20" spans="2:38" ht="21" customHeight="1">
      <c r="B20" s="84"/>
      <c r="C20" s="782" t="s">
        <v>1700</v>
      </c>
      <c r="D20" s="788" t="s">
        <v>1734</v>
      </c>
      <c r="E20" s="84"/>
      <c r="G20" s="84"/>
      <c r="H20" s="84"/>
      <c r="I20" s="84"/>
      <c r="J20" s="84"/>
      <c r="K20" s="84"/>
      <c r="L20" s="84"/>
      <c r="M20" s="84"/>
      <c r="N20" s="84"/>
      <c r="O20" s="84"/>
      <c r="P20" s="84"/>
      <c r="Q20" s="84"/>
      <c r="R20" s="84"/>
      <c r="S20" s="84"/>
      <c r="T20" s="84"/>
      <c r="U20" s="406"/>
      <c r="V20" s="84"/>
      <c r="AB20" s="446"/>
      <c r="AC20" s="446"/>
      <c r="AD20" s="446"/>
      <c r="AE20" s="446"/>
      <c r="AF20" s="446"/>
      <c r="AG20" s="446"/>
      <c r="AH20" s="84"/>
      <c r="AJ20" s="84"/>
      <c r="AL20" s="84"/>
    </row>
    <row r="21" spans="2:38" ht="21" customHeight="1">
      <c r="B21" s="84"/>
      <c r="C21" s="782"/>
      <c r="D21" s="788"/>
      <c r="E21" s="84"/>
      <c r="G21" s="84"/>
      <c r="H21" s="85" t="s">
        <v>1716</v>
      </c>
      <c r="I21" s="418" t="s">
        <v>1710</v>
      </c>
      <c r="J21" s="419"/>
      <c r="K21" s="419"/>
      <c r="L21" s="419"/>
      <c r="M21" s="419"/>
      <c r="N21" s="419"/>
      <c r="O21" s="419"/>
      <c r="P21" s="420" t="s">
        <v>1731</v>
      </c>
      <c r="Q21" s="419"/>
      <c r="R21" s="419"/>
      <c r="S21" s="419"/>
      <c r="T21" s="419"/>
      <c r="U21" s="406"/>
      <c r="V21" s="84"/>
      <c r="AB21" s="446"/>
      <c r="AC21" s="446"/>
      <c r="AD21" s="446"/>
      <c r="AE21" s="446"/>
      <c r="AF21" s="446"/>
      <c r="AG21" s="446"/>
      <c r="AH21" s="84"/>
      <c r="AJ21" s="84"/>
      <c r="AL21" s="84"/>
    </row>
    <row r="22" spans="2:38" ht="21" customHeight="1">
      <c r="B22" s="84"/>
      <c r="C22" s="783"/>
      <c r="D22" s="789"/>
      <c r="E22" s="84"/>
      <c r="G22" s="84"/>
      <c r="H22" s="790" t="s">
        <v>1716</v>
      </c>
      <c r="I22" s="796"/>
      <c r="J22" s="797"/>
      <c r="K22" s="784"/>
      <c r="L22" s="785"/>
      <c r="M22" s="784"/>
      <c r="N22" s="785"/>
      <c r="O22" s="784"/>
      <c r="P22" s="785"/>
      <c r="Q22" s="784"/>
      <c r="R22" s="785"/>
      <c r="S22" s="784"/>
      <c r="T22" s="785"/>
      <c r="U22" s="805" t="e">
        <f>HLOOKUP(Z6,AB7:AF8,2,FALSE)</f>
        <v>#VALUE!</v>
      </c>
      <c r="V22" s="84"/>
      <c r="AB22" s="446"/>
      <c r="AC22" s="446"/>
      <c r="AD22" s="446"/>
      <c r="AE22" s="446"/>
      <c r="AF22" s="446"/>
      <c r="AG22" s="446"/>
      <c r="AH22" s="84"/>
      <c r="AJ22" s="84"/>
      <c r="AL22" s="84"/>
    </row>
    <row r="23" spans="2:38" ht="21" customHeight="1">
      <c r="B23" s="84"/>
      <c r="C23" s="84"/>
      <c r="D23" s="84"/>
      <c r="E23" s="84"/>
      <c r="G23" s="84"/>
      <c r="H23" s="791"/>
      <c r="I23" s="808" t="s">
        <v>1726</v>
      </c>
      <c r="J23" s="809"/>
      <c r="K23" s="810" t="s">
        <v>1727</v>
      </c>
      <c r="L23" s="811"/>
      <c r="M23" s="810" t="s">
        <v>1728</v>
      </c>
      <c r="N23" s="811"/>
      <c r="O23" s="810" t="s">
        <v>1730</v>
      </c>
      <c r="P23" s="811"/>
      <c r="Q23" s="810" t="s">
        <v>1729</v>
      </c>
      <c r="R23" s="811"/>
      <c r="S23" s="810"/>
      <c r="T23" s="811"/>
      <c r="U23" s="806"/>
      <c r="V23" s="84"/>
      <c r="AB23" s="446"/>
      <c r="AC23" s="446"/>
      <c r="AD23" s="446"/>
      <c r="AE23" s="446"/>
      <c r="AF23" s="446"/>
      <c r="AG23" s="446"/>
      <c r="AH23" s="84"/>
      <c r="AJ23" s="84"/>
      <c r="AL23" s="84"/>
    </row>
    <row r="24" spans="2:38" ht="21" customHeight="1">
      <c r="B24" s="786" t="s">
        <v>1543</v>
      </c>
      <c r="C24" s="786"/>
      <c r="D24" s="786"/>
      <c r="E24" s="786"/>
      <c r="G24" s="84"/>
      <c r="H24" s="791"/>
      <c r="I24" s="430"/>
      <c r="J24" s="51"/>
      <c r="K24" s="431"/>
      <c r="L24" s="432"/>
      <c r="M24" s="431"/>
      <c r="N24" s="432"/>
      <c r="O24" s="431"/>
      <c r="P24" s="432"/>
      <c r="Q24" s="431"/>
      <c r="R24" s="432"/>
      <c r="S24" s="431"/>
      <c r="T24" s="432"/>
      <c r="U24" s="806"/>
      <c r="V24" s="84"/>
      <c r="AB24" s="446"/>
      <c r="AC24" s="446"/>
      <c r="AD24" s="446"/>
      <c r="AE24" s="446"/>
      <c r="AF24" s="446"/>
      <c r="AG24" s="446"/>
      <c r="AH24" s="84"/>
      <c r="AJ24" s="84"/>
      <c r="AL24" s="84"/>
    </row>
    <row r="25" spans="2:38" ht="21" customHeight="1">
      <c r="B25" s="786"/>
      <c r="C25" s="786"/>
      <c r="D25" s="786"/>
      <c r="E25" s="786"/>
      <c r="G25" s="84"/>
      <c r="H25" s="791"/>
      <c r="I25" s="430"/>
      <c r="J25" s="51"/>
      <c r="K25" s="431"/>
      <c r="L25" s="432"/>
      <c r="M25" s="431"/>
      <c r="N25" s="432"/>
      <c r="O25" s="431"/>
      <c r="P25" s="432"/>
      <c r="Q25" s="431"/>
      <c r="R25" s="432"/>
      <c r="S25" s="431"/>
      <c r="T25" s="432"/>
      <c r="U25" s="806"/>
      <c r="V25" s="84"/>
      <c r="AB25" s="446"/>
      <c r="AC25" s="446"/>
      <c r="AD25" s="446"/>
      <c r="AE25" s="446"/>
      <c r="AF25" s="446"/>
      <c r="AG25" s="446"/>
      <c r="AH25" s="84"/>
      <c r="AJ25" s="84"/>
      <c r="AL25" s="84"/>
    </row>
    <row r="26" spans="2:38" ht="21" customHeight="1">
      <c r="B26" s="84"/>
      <c r="C26" s="84"/>
      <c r="D26" s="84"/>
      <c r="E26" s="84"/>
      <c r="G26" s="84"/>
      <c r="H26" s="791"/>
      <c r="I26" s="430"/>
      <c r="J26" s="51"/>
      <c r="K26" s="431"/>
      <c r="L26" s="432"/>
      <c r="M26" s="431"/>
      <c r="N26" s="432"/>
      <c r="O26" s="431"/>
      <c r="P26" s="432"/>
      <c r="Q26" s="431"/>
      <c r="R26" s="432"/>
      <c r="S26" s="431"/>
      <c r="T26" s="432"/>
      <c r="U26" s="806"/>
      <c r="V26" s="84"/>
      <c r="AB26" s="446"/>
      <c r="AC26" s="446"/>
      <c r="AD26" s="446"/>
      <c r="AE26" s="446"/>
      <c r="AF26" s="446"/>
      <c r="AG26" s="446"/>
      <c r="AH26" s="84"/>
      <c r="AJ26" s="84"/>
      <c r="AL26" s="84"/>
    </row>
    <row r="27" spans="2:38" ht="21" customHeight="1">
      <c r="B27" s="84"/>
      <c r="C27" s="821" t="s">
        <v>1596</v>
      </c>
      <c r="D27" s="823"/>
      <c r="E27" s="84"/>
      <c r="G27" s="84"/>
      <c r="H27" s="791"/>
      <c r="I27" s="430"/>
      <c r="J27" s="51"/>
      <c r="K27" s="431"/>
      <c r="L27" s="432"/>
      <c r="M27" s="431"/>
      <c r="N27" s="432"/>
      <c r="O27" s="431"/>
      <c r="P27" s="432"/>
      <c r="Q27" s="431"/>
      <c r="R27" s="432"/>
      <c r="S27" s="431"/>
      <c r="T27" s="432"/>
      <c r="U27" s="806"/>
      <c r="V27" s="84"/>
      <c r="AB27" s="446"/>
      <c r="AC27" s="446"/>
      <c r="AD27" s="446"/>
      <c r="AE27" s="446"/>
      <c r="AF27" s="446"/>
      <c r="AG27" s="446"/>
      <c r="AH27" s="451" t="s">
        <v>1817</v>
      </c>
      <c r="AJ27" s="457" t="s">
        <v>1774</v>
      </c>
      <c r="AL27" s="462" t="s">
        <v>1778</v>
      </c>
    </row>
    <row r="28" spans="2:38" ht="21" customHeight="1">
      <c r="B28" s="84"/>
      <c r="C28" s="822"/>
      <c r="D28" s="824"/>
      <c r="E28" s="84"/>
      <c r="G28" s="84"/>
      <c r="H28" s="792"/>
      <c r="I28" s="170"/>
      <c r="J28" s="433"/>
      <c r="K28" s="434"/>
      <c r="L28" s="435"/>
      <c r="M28" s="434"/>
      <c r="N28" s="435"/>
      <c r="O28" s="434"/>
      <c r="P28" s="435"/>
      <c r="Q28" s="434"/>
      <c r="R28" s="435"/>
      <c r="S28" s="434"/>
      <c r="T28" s="435"/>
      <c r="U28" s="807"/>
      <c r="V28" s="84"/>
      <c r="AB28" s="446"/>
      <c r="AC28" s="446"/>
      <c r="AD28" s="446"/>
      <c r="AE28" s="446"/>
      <c r="AF28" s="446"/>
      <c r="AG28" s="446"/>
      <c r="AH28" s="448" t="s">
        <v>1768</v>
      </c>
      <c r="AJ28" s="458" t="s">
        <v>1773</v>
      </c>
      <c r="AL28" s="461" t="s">
        <v>1781</v>
      </c>
    </row>
    <row r="29" spans="2:38" ht="21" customHeight="1">
      <c r="B29" s="84"/>
      <c r="C29" s="84"/>
      <c r="D29" s="84"/>
      <c r="E29" s="84"/>
      <c r="G29" s="84"/>
      <c r="H29" s="416"/>
      <c r="I29" s="84"/>
      <c r="J29" s="84"/>
      <c r="K29" s="84"/>
      <c r="L29" s="84"/>
      <c r="M29" s="84"/>
      <c r="N29" s="84"/>
      <c r="O29" s="84"/>
      <c r="P29" s="84"/>
      <c r="Q29" s="84"/>
      <c r="R29" s="84"/>
      <c r="S29" s="84"/>
      <c r="T29" s="84"/>
      <c r="U29" s="406"/>
      <c r="V29" s="84"/>
      <c r="AB29" s="446"/>
      <c r="AC29" s="446"/>
      <c r="AD29" s="446"/>
      <c r="AE29" s="446"/>
      <c r="AF29" s="446"/>
      <c r="AG29" s="446"/>
      <c r="AH29" s="84"/>
      <c r="AJ29" s="84"/>
      <c r="AL29" s="84"/>
    </row>
    <row r="30" spans="2:38" ht="21" customHeight="1">
      <c r="G30" s="84"/>
      <c r="H30" s="85" t="s">
        <v>1717</v>
      </c>
      <c r="I30" s="84"/>
      <c r="J30" s="84"/>
      <c r="K30" s="84"/>
      <c r="L30" s="84"/>
      <c r="M30" s="84"/>
      <c r="N30" s="84"/>
      <c r="O30" s="84"/>
      <c r="P30" s="84"/>
      <c r="Q30" s="84"/>
      <c r="R30" s="84"/>
      <c r="S30" s="84"/>
      <c r="T30" s="84"/>
      <c r="U30" s="406"/>
      <c r="V30" s="84"/>
      <c r="AB30" s="446"/>
      <c r="AC30" s="446"/>
      <c r="AD30" s="446"/>
      <c r="AE30" s="446"/>
      <c r="AF30" s="446"/>
      <c r="AG30" s="446"/>
      <c r="AH30" s="84"/>
      <c r="AJ30" s="84"/>
      <c r="AL30" s="84"/>
    </row>
    <row r="31" spans="2:38" ht="21" customHeight="1">
      <c r="G31" s="84"/>
      <c r="H31" s="414" t="s">
        <v>1717</v>
      </c>
      <c r="I31" s="827"/>
      <c r="J31" s="828"/>
      <c r="K31" s="828"/>
      <c r="L31" s="828"/>
      <c r="M31" s="828"/>
      <c r="N31" s="828"/>
      <c r="O31" s="828"/>
      <c r="P31" s="828"/>
      <c r="Q31" s="828"/>
      <c r="R31" s="828"/>
      <c r="S31" s="828"/>
      <c r="T31" s="828"/>
      <c r="U31" s="428" t="e">
        <f>HLOOKUP(Z7,AB10:AC11,2,FALSE)</f>
        <v>#VALUE!</v>
      </c>
      <c r="V31" s="84"/>
      <c r="AB31" s="446"/>
      <c r="AC31" s="446"/>
      <c r="AD31" s="446"/>
      <c r="AE31" s="446"/>
      <c r="AF31" s="446"/>
      <c r="AG31" s="446"/>
      <c r="AH31" s="84"/>
      <c r="AJ31" s="84"/>
      <c r="AL31" s="84"/>
    </row>
    <row r="32" spans="2:38" ht="21" customHeight="1">
      <c r="G32" s="84"/>
      <c r="H32" s="84"/>
      <c r="I32" s="84"/>
      <c r="J32" s="84"/>
      <c r="K32" s="84"/>
      <c r="L32" s="84"/>
      <c r="M32" s="84"/>
      <c r="N32" s="84"/>
      <c r="O32" s="84"/>
      <c r="P32" s="84"/>
      <c r="Q32" s="84"/>
      <c r="R32" s="84"/>
      <c r="S32" s="84"/>
      <c r="T32" s="84"/>
      <c r="U32" s="406"/>
      <c r="V32" s="84"/>
      <c r="AB32" s="446"/>
      <c r="AC32" s="446"/>
      <c r="AD32" s="446"/>
      <c r="AE32" s="446"/>
      <c r="AF32" s="446"/>
      <c r="AG32" s="446"/>
      <c r="AH32" s="84"/>
      <c r="AJ32" s="84"/>
      <c r="AL32" s="84"/>
    </row>
    <row r="33" spans="1:38" ht="21" customHeight="1">
      <c r="G33" s="84"/>
      <c r="H33" s="94" t="s">
        <v>1724</v>
      </c>
      <c r="I33" s="84"/>
      <c r="J33" s="84"/>
      <c r="K33" s="84"/>
      <c r="L33" s="84"/>
      <c r="M33" s="84"/>
      <c r="N33" s="84"/>
      <c r="O33" s="84"/>
      <c r="P33" s="84"/>
      <c r="Q33" s="84"/>
      <c r="R33" s="84"/>
      <c r="S33" s="84"/>
      <c r="T33" s="84"/>
      <c r="U33" s="406"/>
      <c r="V33" s="84"/>
      <c r="AB33" s="446"/>
      <c r="AC33" s="446"/>
      <c r="AD33" s="446"/>
      <c r="AE33" s="446"/>
      <c r="AF33" s="446"/>
      <c r="AG33" s="446"/>
      <c r="AH33" s="84"/>
      <c r="AJ33" s="84"/>
      <c r="AL33" s="84"/>
    </row>
    <row r="34" spans="1:38" ht="21" customHeight="1">
      <c r="G34" s="84"/>
      <c r="H34" s="801" t="s">
        <v>1732</v>
      </c>
      <c r="I34" s="803" t="s">
        <v>1733</v>
      </c>
      <c r="J34" s="803"/>
      <c r="K34" s="803"/>
      <c r="L34" s="803"/>
      <c r="M34" s="803"/>
      <c r="N34" s="803"/>
      <c r="O34" s="803"/>
      <c r="P34" s="803"/>
      <c r="Q34" s="803"/>
      <c r="R34" s="803"/>
      <c r="S34" s="803"/>
      <c r="T34" s="803"/>
      <c r="U34" s="815"/>
      <c r="V34" s="84"/>
      <c r="AB34" s="446"/>
      <c r="AC34" s="446"/>
      <c r="AD34" s="446"/>
      <c r="AE34" s="446"/>
      <c r="AF34" s="446"/>
      <c r="AG34" s="446"/>
      <c r="AH34" s="84"/>
      <c r="AJ34" s="84"/>
      <c r="AL34" s="84"/>
    </row>
    <row r="35" spans="1:38" ht="21" customHeight="1">
      <c r="G35" s="84"/>
      <c r="H35" s="802"/>
      <c r="I35" s="804"/>
      <c r="J35" s="804"/>
      <c r="K35" s="804"/>
      <c r="L35" s="804"/>
      <c r="M35" s="804"/>
      <c r="N35" s="804"/>
      <c r="O35" s="804"/>
      <c r="P35" s="804"/>
      <c r="Q35" s="804"/>
      <c r="R35" s="804"/>
      <c r="S35" s="804"/>
      <c r="T35" s="804"/>
      <c r="U35" s="816"/>
      <c r="V35" s="84"/>
      <c r="AB35" s="446"/>
      <c r="AC35" s="446"/>
      <c r="AD35" s="446"/>
      <c r="AE35" s="446"/>
      <c r="AF35" s="446"/>
      <c r="AG35" s="446"/>
      <c r="AH35" s="84"/>
      <c r="AJ35" s="84"/>
      <c r="AL35" s="84"/>
    </row>
    <row r="36" spans="1:38" ht="21" customHeight="1">
      <c r="G36" s="84"/>
      <c r="H36" s="414" t="s">
        <v>1725</v>
      </c>
      <c r="I36" s="825" t="s">
        <v>1712</v>
      </c>
      <c r="J36" s="826"/>
      <c r="K36" s="826"/>
      <c r="L36" s="826"/>
      <c r="M36" s="826"/>
      <c r="N36" s="831" t="s">
        <v>1765</v>
      </c>
      <c r="O36" s="831"/>
      <c r="P36" s="812"/>
      <c r="Q36" s="812"/>
      <c r="R36" s="813" t="s">
        <v>1764</v>
      </c>
      <c r="S36" s="813"/>
      <c r="T36" s="814"/>
      <c r="U36" s="817"/>
      <c r="V36" s="84"/>
      <c r="AB36" s="446"/>
      <c r="AC36" s="446"/>
      <c r="AD36" s="446"/>
      <c r="AE36" s="446"/>
      <c r="AF36" s="446"/>
      <c r="AG36" s="446"/>
      <c r="AH36" s="84"/>
      <c r="AJ36" s="84"/>
      <c r="AL36" s="84"/>
    </row>
    <row r="37" spans="1:38" ht="21" customHeight="1">
      <c r="G37" s="84"/>
      <c r="H37" s="85"/>
      <c r="I37" s="84"/>
      <c r="J37" s="84"/>
      <c r="K37" s="84"/>
      <c r="L37" s="84"/>
      <c r="M37" s="84"/>
      <c r="N37" s="84"/>
      <c r="O37" s="84"/>
      <c r="P37" s="84"/>
      <c r="Q37" s="84"/>
      <c r="R37" s="84"/>
      <c r="S37" s="84"/>
      <c r="T37" s="84"/>
      <c r="U37" s="84"/>
      <c r="V37" s="84"/>
      <c r="AB37" s="446"/>
      <c r="AC37" s="446"/>
      <c r="AD37" s="446"/>
      <c r="AE37" s="446"/>
      <c r="AF37" s="446"/>
      <c r="AG37" s="446"/>
      <c r="AH37" s="84"/>
      <c r="AJ37" s="84"/>
      <c r="AL37" s="84"/>
    </row>
    <row r="38" spans="1:38" ht="21" customHeight="1">
      <c r="G38" s="84"/>
      <c r="H38" s="85"/>
      <c r="I38" s="84"/>
      <c r="J38" s="84"/>
      <c r="K38" s="84"/>
      <c r="L38" s="84"/>
      <c r="M38" s="84"/>
      <c r="N38" s="84"/>
      <c r="O38" s="84"/>
      <c r="P38" s="84"/>
      <c r="Q38" s="84"/>
      <c r="R38" s="819" t="s">
        <v>1740</v>
      </c>
      <c r="S38" s="819"/>
      <c r="T38" s="820"/>
      <c r="U38" s="428" t="e">
        <f>HLOOKUP(Z4,AB38:AG39,2,FALSE)</f>
        <v>#VALUE!</v>
      </c>
      <c r="V38" s="84"/>
      <c r="AB38" s="443" t="s">
        <v>1703</v>
      </c>
      <c r="AC38" s="443" t="s">
        <v>1704</v>
      </c>
      <c r="AD38" s="443" t="s">
        <v>1735</v>
      </c>
      <c r="AE38" s="443" t="s">
        <v>1705</v>
      </c>
      <c r="AF38" s="443" t="s">
        <v>1706</v>
      </c>
      <c r="AG38" s="443" t="s">
        <v>1707</v>
      </c>
      <c r="AH38" s="84"/>
      <c r="AJ38" s="84"/>
      <c r="AL38" s="84"/>
    </row>
    <row r="39" spans="1:38" ht="21" customHeight="1">
      <c r="G39" s="84"/>
      <c r="H39" s="84"/>
      <c r="I39" s="84"/>
      <c r="J39" s="84"/>
      <c r="K39" s="84"/>
      <c r="L39" s="84"/>
      <c r="M39" s="84"/>
      <c r="N39" s="84"/>
      <c r="O39" s="84"/>
      <c r="P39" s="84"/>
      <c r="Q39" s="84"/>
      <c r="R39" s="84"/>
      <c r="S39" s="819" t="s">
        <v>2</v>
      </c>
      <c r="T39" s="820"/>
      <c r="U39" s="429" t="e">
        <f>SUM(U4+U22+U31+U38)</f>
        <v>#VALUE!</v>
      </c>
      <c r="V39" s="84"/>
      <c r="AB39" s="444">
        <v>5000</v>
      </c>
      <c r="AC39" s="444">
        <v>5000</v>
      </c>
      <c r="AD39" s="444">
        <v>5000</v>
      </c>
      <c r="AE39" s="444">
        <v>5000</v>
      </c>
      <c r="AF39" s="444">
        <v>5000</v>
      </c>
      <c r="AG39" s="444">
        <v>15000</v>
      </c>
      <c r="AH39" s="84"/>
      <c r="AJ39" s="84"/>
      <c r="AL39" s="84"/>
    </row>
    <row r="40" spans="1:38" ht="21" customHeight="1">
      <c r="G40" s="84"/>
      <c r="H40" s="84"/>
      <c r="I40" s="84"/>
      <c r="J40" s="84"/>
      <c r="K40" s="84"/>
      <c r="L40" s="84"/>
      <c r="M40" s="84"/>
      <c r="N40" s="84"/>
      <c r="O40" s="84"/>
      <c r="P40" s="84"/>
      <c r="Q40" s="84"/>
      <c r="R40" s="84"/>
      <c r="S40" s="84"/>
      <c r="T40" s="84"/>
      <c r="U40" s="84"/>
      <c r="V40" s="84"/>
      <c r="AH40" s="84"/>
      <c r="AJ40" s="84"/>
      <c r="AL40" s="84"/>
    </row>
    <row r="42" spans="1:38" ht="16.5" customHeight="1">
      <c r="A42" s="818" t="s">
        <v>1308</v>
      </c>
      <c r="B42" s="818"/>
      <c r="C42" s="818"/>
      <c r="D42" s="818"/>
      <c r="E42" s="818"/>
      <c r="F42" s="818"/>
      <c r="G42" s="818"/>
      <c r="H42" s="818"/>
      <c r="I42" s="818"/>
      <c r="J42" s="818"/>
      <c r="K42" s="818"/>
      <c r="L42" s="818"/>
      <c r="M42" s="818"/>
      <c r="N42" s="818"/>
      <c r="O42" s="818"/>
      <c r="P42" s="818"/>
      <c r="Q42" s="818"/>
      <c r="R42" s="818"/>
      <c r="S42" s="818"/>
      <c r="T42" s="818"/>
      <c r="U42" s="818"/>
      <c r="V42" s="818"/>
      <c r="W42" s="424"/>
      <c r="X42" s="424"/>
      <c r="Y42" s="424"/>
      <c r="Z42" s="424"/>
      <c r="AA42" s="424"/>
      <c r="AB42" s="424"/>
    </row>
    <row r="43" spans="1:38" ht="16.5" customHeight="1">
      <c r="A43" s="818"/>
      <c r="B43" s="818"/>
      <c r="C43" s="818"/>
      <c r="D43" s="818"/>
      <c r="E43" s="818"/>
      <c r="F43" s="818"/>
      <c r="G43" s="818"/>
      <c r="H43" s="818"/>
      <c r="I43" s="818"/>
      <c r="J43" s="818"/>
      <c r="K43" s="818"/>
      <c r="L43" s="818"/>
      <c r="M43" s="818"/>
      <c r="N43" s="818"/>
      <c r="O43" s="818"/>
      <c r="P43" s="818"/>
      <c r="Q43" s="818"/>
      <c r="R43" s="818"/>
      <c r="S43" s="818"/>
      <c r="T43" s="818"/>
      <c r="U43" s="818"/>
      <c r="V43" s="818"/>
      <c r="W43" s="424"/>
      <c r="X43" s="424"/>
      <c r="Y43" s="424"/>
      <c r="Z43" s="424"/>
      <c r="AA43" s="424"/>
      <c r="AB43" s="424"/>
    </row>
    <row r="44" spans="1:38" ht="16.5" customHeight="1">
      <c r="A44" s="818"/>
      <c r="B44" s="818"/>
      <c r="C44" s="818"/>
      <c r="D44" s="818"/>
      <c r="E44" s="818"/>
      <c r="F44" s="818"/>
      <c r="G44" s="818"/>
      <c r="H44" s="818"/>
      <c r="I44" s="818"/>
      <c r="J44" s="818"/>
      <c r="K44" s="818"/>
      <c r="L44" s="818"/>
      <c r="M44" s="818"/>
      <c r="N44" s="818"/>
      <c r="O44" s="818"/>
      <c r="P44" s="818"/>
      <c r="Q44" s="818"/>
      <c r="R44" s="818"/>
      <c r="S44" s="818"/>
      <c r="T44" s="818"/>
      <c r="U44" s="818"/>
      <c r="V44" s="818"/>
      <c r="W44" s="424"/>
      <c r="X44" s="424"/>
      <c r="Y44" s="424"/>
      <c r="Z44" s="424"/>
      <c r="AA44" s="424"/>
      <c r="AB44" s="424"/>
    </row>
    <row r="45" spans="1:38" ht="16.5" customHeight="1">
      <c r="A45" s="424"/>
      <c r="B45" s="424"/>
      <c r="C45" s="424"/>
      <c r="D45" s="424"/>
      <c r="E45" s="424"/>
      <c r="F45" s="424"/>
    </row>
  </sheetData>
  <sheetProtection algorithmName="SHA-512" hashValue="6YNAWlHNyvhlr1ccnosS3P8UupTURyX6MPMYRPOWfeuK6RWWChhcmvJpQ4sp6KGjpYfg/TGovHkd0+n1SJQWLg==" saltValue="Qu8EF6pmGQQFBZD8RWlBEw==" spinCount="100000" sheet="1" objects="1" formatCells="0" selectLockedCells="1"/>
  <dataConsolidate/>
  <mergeCells count="42">
    <mergeCell ref="P36:Q36"/>
    <mergeCell ref="R36:T36"/>
    <mergeCell ref="U13:U19"/>
    <mergeCell ref="U34:U36"/>
    <mergeCell ref="A42:V44"/>
    <mergeCell ref="R38:T38"/>
    <mergeCell ref="S39:T39"/>
    <mergeCell ref="I13:T18"/>
    <mergeCell ref="C27:C28"/>
    <mergeCell ref="D27:D28"/>
    <mergeCell ref="I36:M36"/>
    <mergeCell ref="I31:T31"/>
    <mergeCell ref="S19:T19"/>
    <mergeCell ref="N36:O36"/>
    <mergeCell ref="U4:U10"/>
    <mergeCell ref="H34:H35"/>
    <mergeCell ref="I34:T35"/>
    <mergeCell ref="U22:U28"/>
    <mergeCell ref="H22:H28"/>
    <mergeCell ref="Q22:R22"/>
    <mergeCell ref="S22:T22"/>
    <mergeCell ref="I23:J23"/>
    <mergeCell ref="K23:L23"/>
    <mergeCell ref="M23:N23"/>
    <mergeCell ref="O23:P23"/>
    <mergeCell ref="S5:T5"/>
    <mergeCell ref="O5:P5"/>
    <mergeCell ref="Q5:R5"/>
    <mergeCell ref="Q23:R23"/>
    <mergeCell ref="S23:T23"/>
    <mergeCell ref="M5:N5"/>
    <mergeCell ref="C20:C22"/>
    <mergeCell ref="M22:N22"/>
    <mergeCell ref="O22:P22"/>
    <mergeCell ref="B24:E25"/>
    <mergeCell ref="H13:H18"/>
    <mergeCell ref="D20:D22"/>
    <mergeCell ref="H4:H10"/>
    <mergeCell ref="I5:J5"/>
    <mergeCell ref="K5:L5"/>
    <mergeCell ref="I22:J22"/>
    <mergeCell ref="K22:L22"/>
  </mergeCells>
  <phoneticPr fontId="8"/>
  <conditionalFormatting sqref="D12">
    <cfRule type="cellIs" dxfId="6" priority="6" operator="equal">
      <formula>"会員証カード番号（16桁）"</formula>
    </cfRule>
  </conditionalFormatting>
  <conditionalFormatting sqref="D13">
    <cfRule type="cellIs" dxfId="5" priority="5" operator="equal">
      <formula>"ご登録の電話番号"</formula>
    </cfRule>
  </conditionalFormatting>
  <conditionalFormatting sqref="D14">
    <cfRule type="cellIs" dxfId="4" priority="4" operator="equal">
      <formula>"アプリ名義のお名前"</formula>
    </cfRule>
  </conditionalFormatting>
  <conditionalFormatting sqref="D19">
    <cfRule type="cellIs" dxfId="3" priority="3" operator="notEqual">
      <formula>"選択してください"</formula>
    </cfRule>
  </conditionalFormatting>
  <dataValidations count="1">
    <dataValidation type="list" errorStyle="information" allowBlank="1" showInputMessage="1" sqref="D19"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58"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44" r:id="rId4" name="Option Button 32">
              <controlPr defaultSize="0" autoFill="0" autoLine="0" autoPict="0">
                <anchor moveWithCells="1">
                  <from>
                    <xdr:col>12</xdr:col>
                    <xdr:colOff>447675</xdr:colOff>
                    <xdr:row>33</xdr:row>
                    <xdr:rowOff>161925</xdr:rowOff>
                  </from>
                  <to>
                    <xdr:col>14</xdr:col>
                    <xdr:colOff>276225</xdr:colOff>
                    <xdr:row>34</xdr:row>
                    <xdr:rowOff>104775</xdr:rowOff>
                  </to>
                </anchor>
              </controlPr>
            </control>
          </mc:Choice>
        </mc:AlternateContent>
        <mc:AlternateContent xmlns:mc="http://schemas.openxmlformats.org/markup-compatibility/2006">
          <mc:Choice Requires="x14">
            <control shapeId="90145" r:id="rId5" name="Option Button 33">
              <controlPr defaultSize="0" autoFill="0" autoLine="0" autoPict="0">
                <anchor moveWithCells="1">
                  <from>
                    <xdr:col>15</xdr:col>
                    <xdr:colOff>476250</xdr:colOff>
                    <xdr:row>33</xdr:row>
                    <xdr:rowOff>142875</xdr:rowOff>
                  </from>
                  <to>
                    <xdr:col>17</xdr:col>
                    <xdr:colOff>304800</xdr:colOff>
                    <xdr:row>34</xdr:row>
                    <xdr:rowOff>114300</xdr:rowOff>
                  </to>
                </anchor>
              </controlPr>
            </control>
          </mc:Choice>
        </mc:AlternateContent>
        <mc:AlternateContent xmlns:mc="http://schemas.openxmlformats.org/markup-compatibility/2006">
          <mc:Choice Requires="x14">
            <control shapeId="90139" r:id="rId6" name="Group Box 27">
              <controlPr defaultSize="0" autoFill="0" autoPict="0">
                <anchor moveWithCells="1">
                  <from>
                    <xdr:col>8</xdr:col>
                    <xdr:colOff>0</xdr:colOff>
                    <xdr:row>30</xdr:row>
                    <xdr:rowOff>0</xdr:rowOff>
                  </from>
                  <to>
                    <xdr:col>20</xdr:col>
                    <xdr:colOff>0</xdr:colOff>
                    <xdr:row>31</xdr:row>
                    <xdr:rowOff>0</xdr:rowOff>
                  </to>
                </anchor>
              </controlPr>
            </control>
          </mc:Choice>
        </mc:AlternateContent>
        <mc:AlternateContent xmlns:mc="http://schemas.openxmlformats.org/markup-compatibility/2006">
          <mc:Choice Requires="x14">
            <control shapeId="90140" r:id="rId7" name="Option Button 28">
              <controlPr defaultSize="0" autoFill="0" autoLine="0" autoPict="0">
                <anchor moveWithCells="1">
                  <from>
                    <xdr:col>8</xdr:col>
                    <xdr:colOff>200025</xdr:colOff>
                    <xdr:row>30</xdr:row>
                    <xdr:rowOff>9525</xdr:rowOff>
                  </from>
                  <to>
                    <xdr:col>11</xdr:col>
                    <xdr:colOff>123825</xdr:colOff>
                    <xdr:row>30</xdr:row>
                    <xdr:rowOff>247650</xdr:rowOff>
                  </to>
                </anchor>
              </controlPr>
            </control>
          </mc:Choice>
        </mc:AlternateContent>
        <mc:AlternateContent xmlns:mc="http://schemas.openxmlformats.org/markup-compatibility/2006">
          <mc:Choice Requires="x14">
            <control shapeId="90141" r:id="rId8" name="Option Button 29">
              <controlPr defaultSize="0" autoFill="0" autoLine="0" autoPict="0">
                <anchor moveWithCells="1">
                  <from>
                    <xdr:col>11</xdr:col>
                    <xdr:colOff>285750</xdr:colOff>
                    <xdr:row>30</xdr:row>
                    <xdr:rowOff>9525</xdr:rowOff>
                  </from>
                  <to>
                    <xdr:col>14</xdr:col>
                    <xdr:colOff>85725</xdr:colOff>
                    <xdr:row>30</xdr:row>
                    <xdr:rowOff>247650</xdr:rowOff>
                  </to>
                </anchor>
              </controlPr>
            </control>
          </mc:Choice>
        </mc:AlternateContent>
        <mc:AlternateContent xmlns:mc="http://schemas.openxmlformats.org/markup-compatibility/2006">
          <mc:Choice Requires="x14">
            <control shapeId="90155" r:id="rId9" name="Group Box 43">
              <controlPr defaultSize="0" autoFill="0" autoPict="0">
                <anchor moveWithCells="1">
                  <from>
                    <xdr:col>3</xdr:col>
                    <xdr:colOff>0</xdr:colOff>
                    <xdr:row>26</xdr:row>
                    <xdr:rowOff>0</xdr:rowOff>
                  </from>
                  <to>
                    <xdr:col>4</xdr:col>
                    <xdr:colOff>0</xdr:colOff>
                    <xdr:row>28</xdr:row>
                    <xdr:rowOff>0</xdr:rowOff>
                  </to>
                </anchor>
              </controlPr>
            </control>
          </mc:Choice>
        </mc:AlternateContent>
        <mc:AlternateContent xmlns:mc="http://schemas.openxmlformats.org/markup-compatibility/2006">
          <mc:Choice Requires="x14">
            <control shapeId="90156" r:id="rId10" name="Option Button 44">
              <controlPr defaultSize="0" autoFill="0" autoLine="0" autoPict="0">
                <anchor moveWithCells="1">
                  <from>
                    <xdr:col>3</xdr:col>
                    <xdr:colOff>114300</xdr:colOff>
                    <xdr:row>26</xdr:row>
                    <xdr:rowOff>19050</xdr:rowOff>
                  </from>
                  <to>
                    <xdr:col>3</xdr:col>
                    <xdr:colOff>981075</xdr:colOff>
                    <xdr:row>26</xdr:row>
                    <xdr:rowOff>257175</xdr:rowOff>
                  </to>
                </anchor>
              </controlPr>
            </control>
          </mc:Choice>
        </mc:AlternateContent>
        <mc:AlternateContent xmlns:mc="http://schemas.openxmlformats.org/markup-compatibility/2006">
          <mc:Choice Requires="x14">
            <control shapeId="90157" r:id="rId11" name="Option Button 45">
              <controlPr defaultSize="0" autoFill="0" autoLine="0" autoPict="0">
                <anchor moveWithCells="1">
                  <from>
                    <xdr:col>3</xdr:col>
                    <xdr:colOff>1533525</xdr:colOff>
                    <xdr:row>26</xdr:row>
                    <xdr:rowOff>19050</xdr:rowOff>
                  </from>
                  <to>
                    <xdr:col>3</xdr:col>
                    <xdr:colOff>2400300</xdr:colOff>
                    <xdr:row>26</xdr:row>
                    <xdr:rowOff>257175</xdr:rowOff>
                  </to>
                </anchor>
              </controlPr>
            </control>
          </mc:Choice>
        </mc:AlternateContent>
        <mc:AlternateContent xmlns:mc="http://schemas.openxmlformats.org/markup-compatibility/2006">
          <mc:Choice Requires="x14">
            <control shapeId="90158" r:id="rId12" name="Option Button 46">
              <controlPr defaultSize="0" autoFill="0" autoLine="0" autoPict="0">
                <anchor moveWithCells="1">
                  <from>
                    <xdr:col>3</xdr:col>
                    <xdr:colOff>114300</xdr:colOff>
                    <xdr:row>26</xdr:row>
                    <xdr:rowOff>257175</xdr:rowOff>
                  </from>
                  <to>
                    <xdr:col>3</xdr:col>
                    <xdr:colOff>1228725</xdr:colOff>
                    <xdr:row>27</xdr:row>
                    <xdr:rowOff>228600</xdr:rowOff>
                  </to>
                </anchor>
              </controlPr>
            </control>
          </mc:Choice>
        </mc:AlternateContent>
        <mc:AlternateContent xmlns:mc="http://schemas.openxmlformats.org/markup-compatibility/2006">
          <mc:Choice Requires="x14">
            <control shapeId="90159" r:id="rId13" name="Option Button 47">
              <controlPr defaultSize="0" autoFill="0" autoLine="0" autoPict="0">
                <anchor moveWithCells="1">
                  <from>
                    <xdr:col>3</xdr:col>
                    <xdr:colOff>1533525</xdr:colOff>
                    <xdr:row>27</xdr:row>
                    <xdr:rowOff>0</xdr:rowOff>
                  </from>
                  <to>
                    <xdr:col>3</xdr:col>
                    <xdr:colOff>2400300</xdr:colOff>
                    <xdr:row>27</xdr:row>
                    <xdr:rowOff>238125</xdr:rowOff>
                  </to>
                </anchor>
              </controlPr>
            </control>
          </mc:Choice>
        </mc:AlternateContent>
        <mc:AlternateContent xmlns:mc="http://schemas.openxmlformats.org/markup-compatibility/2006">
          <mc:Choice Requires="x14">
            <control shapeId="90192" r:id="rId14" name="Option Button 80">
              <controlPr defaultSize="0" autoFill="0" autoLine="0" autoPict="0">
                <anchor moveWithCells="1">
                  <from>
                    <xdr:col>8</xdr:col>
                    <xdr:colOff>171450</xdr:colOff>
                    <xdr:row>3</xdr:row>
                    <xdr:rowOff>28575</xdr:rowOff>
                  </from>
                  <to>
                    <xdr:col>10</xdr:col>
                    <xdr:colOff>0</xdr:colOff>
                    <xdr:row>4</xdr:row>
                    <xdr:rowOff>0</xdr:rowOff>
                  </to>
                </anchor>
              </controlPr>
            </control>
          </mc:Choice>
        </mc:AlternateContent>
        <mc:AlternateContent xmlns:mc="http://schemas.openxmlformats.org/markup-compatibility/2006">
          <mc:Choice Requires="x14">
            <control shapeId="90193" r:id="rId15" name="Option Button 81">
              <controlPr defaultSize="0" autoFill="0" autoLine="0" autoPict="0">
                <anchor moveWithCells="1">
                  <from>
                    <xdr:col>10</xdr:col>
                    <xdr:colOff>161925</xdr:colOff>
                    <xdr:row>3</xdr:row>
                    <xdr:rowOff>28575</xdr:rowOff>
                  </from>
                  <to>
                    <xdr:col>11</xdr:col>
                    <xdr:colOff>476250</xdr:colOff>
                    <xdr:row>4</xdr:row>
                    <xdr:rowOff>0</xdr:rowOff>
                  </to>
                </anchor>
              </controlPr>
            </control>
          </mc:Choice>
        </mc:AlternateContent>
        <mc:AlternateContent xmlns:mc="http://schemas.openxmlformats.org/markup-compatibility/2006">
          <mc:Choice Requires="x14">
            <control shapeId="90194" r:id="rId16" name="Option Button 82">
              <controlPr defaultSize="0" autoFill="0" autoLine="0" autoPict="0">
                <anchor moveWithCells="1">
                  <from>
                    <xdr:col>12</xdr:col>
                    <xdr:colOff>152400</xdr:colOff>
                    <xdr:row>3</xdr:row>
                    <xdr:rowOff>28575</xdr:rowOff>
                  </from>
                  <to>
                    <xdr:col>13</xdr:col>
                    <xdr:colOff>466725</xdr:colOff>
                    <xdr:row>4</xdr:row>
                    <xdr:rowOff>0</xdr:rowOff>
                  </to>
                </anchor>
              </controlPr>
            </control>
          </mc:Choice>
        </mc:AlternateContent>
        <mc:AlternateContent xmlns:mc="http://schemas.openxmlformats.org/markup-compatibility/2006">
          <mc:Choice Requires="x14">
            <control shapeId="90195" r:id="rId17" name="Option Button 83">
              <controlPr defaultSize="0" autoFill="0" autoLine="0" autoPict="0">
                <anchor moveWithCells="1">
                  <from>
                    <xdr:col>14</xdr:col>
                    <xdr:colOff>171450</xdr:colOff>
                    <xdr:row>3</xdr:row>
                    <xdr:rowOff>28575</xdr:rowOff>
                  </from>
                  <to>
                    <xdr:col>16</xdr:col>
                    <xdr:colOff>0</xdr:colOff>
                    <xdr:row>4</xdr:row>
                    <xdr:rowOff>0</xdr:rowOff>
                  </to>
                </anchor>
              </controlPr>
            </control>
          </mc:Choice>
        </mc:AlternateContent>
        <mc:AlternateContent xmlns:mc="http://schemas.openxmlformats.org/markup-compatibility/2006">
          <mc:Choice Requires="x14">
            <control shapeId="90196" r:id="rId18" name="Option Button 84">
              <controlPr defaultSize="0" autoFill="0" autoLine="0" autoPict="0">
                <anchor moveWithCells="1">
                  <from>
                    <xdr:col>16</xdr:col>
                    <xdr:colOff>171450</xdr:colOff>
                    <xdr:row>3</xdr:row>
                    <xdr:rowOff>28575</xdr:rowOff>
                  </from>
                  <to>
                    <xdr:col>18</xdr:col>
                    <xdr:colOff>0</xdr:colOff>
                    <xdr:row>4</xdr:row>
                    <xdr:rowOff>0</xdr:rowOff>
                  </to>
                </anchor>
              </controlPr>
            </control>
          </mc:Choice>
        </mc:AlternateContent>
        <mc:AlternateContent xmlns:mc="http://schemas.openxmlformats.org/markup-compatibility/2006">
          <mc:Choice Requires="x14">
            <control shapeId="90198" r:id="rId19" name="Group Box 86">
              <controlPr defaultSize="0" autoFill="0" autoPict="0">
                <anchor moveWithCells="1">
                  <from>
                    <xdr:col>8</xdr:col>
                    <xdr:colOff>0</xdr:colOff>
                    <xdr:row>12</xdr:row>
                    <xdr:rowOff>0</xdr:rowOff>
                  </from>
                  <to>
                    <xdr:col>20</xdr:col>
                    <xdr:colOff>0</xdr:colOff>
                    <xdr:row>18</xdr:row>
                    <xdr:rowOff>0</xdr:rowOff>
                  </to>
                </anchor>
              </controlPr>
            </control>
          </mc:Choice>
        </mc:AlternateContent>
        <mc:AlternateContent xmlns:mc="http://schemas.openxmlformats.org/markup-compatibility/2006">
          <mc:Choice Requires="x14">
            <control shapeId="90199" r:id="rId20" name="Option Button 87">
              <controlPr defaultSize="0" autoFill="0" autoLine="0" autoPict="0">
                <anchor moveWithCells="1">
                  <from>
                    <xdr:col>8</xdr:col>
                    <xdr:colOff>295275</xdr:colOff>
                    <xdr:row>12</xdr:row>
                    <xdr:rowOff>38100</xdr:rowOff>
                  </from>
                  <to>
                    <xdr:col>10</xdr:col>
                    <xdr:colOff>19050</xdr:colOff>
                    <xdr:row>13</xdr:row>
                    <xdr:rowOff>9525</xdr:rowOff>
                  </to>
                </anchor>
              </controlPr>
            </control>
          </mc:Choice>
        </mc:AlternateContent>
        <mc:AlternateContent xmlns:mc="http://schemas.openxmlformats.org/markup-compatibility/2006">
          <mc:Choice Requires="x14">
            <control shapeId="90200" r:id="rId21" name="Option Button 88">
              <controlPr defaultSize="0" autoFill="0" autoLine="0" autoPict="0">
                <anchor moveWithCells="1">
                  <from>
                    <xdr:col>10</xdr:col>
                    <xdr:colOff>66675</xdr:colOff>
                    <xdr:row>12</xdr:row>
                    <xdr:rowOff>38100</xdr:rowOff>
                  </from>
                  <to>
                    <xdr:col>11</xdr:col>
                    <xdr:colOff>276225</xdr:colOff>
                    <xdr:row>13</xdr:row>
                    <xdr:rowOff>9525</xdr:rowOff>
                  </to>
                </anchor>
              </controlPr>
            </control>
          </mc:Choice>
        </mc:AlternateContent>
        <mc:AlternateContent xmlns:mc="http://schemas.openxmlformats.org/markup-compatibility/2006">
          <mc:Choice Requires="x14">
            <control shapeId="90201" r:id="rId22" name="Option Button 89">
              <controlPr defaultSize="0" autoFill="0" autoLine="0" autoPict="0">
                <anchor moveWithCells="1">
                  <from>
                    <xdr:col>11</xdr:col>
                    <xdr:colOff>352425</xdr:colOff>
                    <xdr:row>12</xdr:row>
                    <xdr:rowOff>38100</xdr:rowOff>
                  </from>
                  <to>
                    <xdr:col>13</xdr:col>
                    <xdr:colOff>76200</xdr:colOff>
                    <xdr:row>13</xdr:row>
                    <xdr:rowOff>9525</xdr:rowOff>
                  </to>
                </anchor>
              </controlPr>
            </control>
          </mc:Choice>
        </mc:AlternateContent>
        <mc:AlternateContent xmlns:mc="http://schemas.openxmlformats.org/markup-compatibility/2006">
          <mc:Choice Requires="x14">
            <control shapeId="90202" r:id="rId23" name="Option Button 90">
              <controlPr defaultSize="0" autoFill="0" autoLine="0" autoPict="0">
                <anchor moveWithCells="1">
                  <from>
                    <xdr:col>13</xdr:col>
                    <xdr:colOff>171450</xdr:colOff>
                    <xdr:row>12</xdr:row>
                    <xdr:rowOff>38100</xdr:rowOff>
                  </from>
                  <to>
                    <xdr:col>14</xdr:col>
                    <xdr:colOff>381000</xdr:colOff>
                    <xdr:row>13</xdr:row>
                    <xdr:rowOff>9525</xdr:rowOff>
                  </to>
                </anchor>
              </controlPr>
            </control>
          </mc:Choice>
        </mc:AlternateContent>
        <mc:AlternateContent xmlns:mc="http://schemas.openxmlformats.org/markup-compatibility/2006">
          <mc:Choice Requires="x14">
            <control shapeId="90203" r:id="rId24" name="Option Button 91">
              <controlPr defaultSize="0" autoFill="0" autoLine="0" autoPict="0">
                <anchor moveWithCells="1">
                  <from>
                    <xdr:col>14</xdr:col>
                    <xdr:colOff>457200</xdr:colOff>
                    <xdr:row>12</xdr:row>
                    <xdr:rowOff>38100</xdr:rowOff>
                  </from>
                  <to>
                    <xdr:col>16</xdr:col>
                    <xdr:colOff>180975</xdr:colOff>
                    <xdr:row>13</xdr:row>
                    <xdr:rowOff>9525</xdr:rowOff>
                  </to>
                </anchor>
              </controlPr>
            </control>
          </mc:Choice>
        </mc:AlternateContent>
        <mc:AlternateContent xmlns:mc="http://schemas.openxmlformats.org/markup-compatibility/2006">
          <mc:Choice Requires="x14">
            <control shapeId="90204" r:id="rId25" name="Option Button 92">
              <controlPr defaultSize="0" autoFill="0" autoLine="0" autoPict="0">
                <anchor moveWithCells="1">
                  <from>
                    <xdr:col>16</xdr:col>
                    <xdr:colOff>361950</xdr:colOff>
                    <xdr:row>12</xdr:row>
                    <xdr:rowOff>38100</xdr:rowOff>
                  </from>
                  <to>
                    <xdr:col>18</xdr:col>
                    <xdr:colOff>85725</xdr:colOff>
                    <xdr:row>13</xdr:row>
                    <xdr:rowOff>9525</xdr:rowOff>
                  </to>
                </anchor>
              </controlPr>
            </control>
          </mc:Choice>
        </mc:AlternateContent>
        <mc:AlternateContent xmlns:mc="http://schemas.openxmlformats.org/markup-compatibility/2006">
          <mc:Choice Requires="x14">
            <control shapeId="90205" r:id="rId26" name="Option Button 93">
              <controlPr defaultSize="0" autoFill="0" autoLine="0" autoPict="0">
                <anchor moveWithCells="1">
                  <from>
                    <xdr:col>18</xdr:col>
                    <xdr:colOff>142875</xdr:colOff>
                    <xdr:row>12</xdr:row>
                    <xdr:rowOff>38100</xdr:rowOff>
                  </from>
                  <to>
                    <xdr:col>19</xdr:col>
                    <xdr:colOff>352425</xdr:colOff>
                    <xdr:row>13</xdr:row>
                    <xdr:rowOff>9525</xdr:rowOff>
                  </to>
                </anchor>
              </controlPr>
            </control>
          </mc:Choice>
        </mc:AlternateContent>
        <mc:AlternateContent xmlns:mc="http://schemas.openxmlformats.org/markup-compatibility/2006">
          <mc:Choice Requires="x14">
            <control shapeId="90191" r:id="rId27" name="Group Box 79">
              <controlPr defaultSize="0" autoFill="0" autoPict="0">
                <anchor moveWithCells="1">
                  <from>
                    <xdr:col>8</xdr:col>
                    <xdr:colOff>0</xdr:colOff>
                    <xdr:row>3</xdr:row>
                    <xdr:rowOff>0</xdr:rowOff>
                  </from>
                  <to>
                    <xdr:col>20</xdr:col>
                    <xdr:colOff>0</xdr:colOff>
                    <xdr:row>10</xdr:row>
                    <xdr:rowOff>0</xdr:rowOff>
                  </to>
                </anchor>
              </controlPr>
            </control>
          </mc:Choice>
        </mc:AlternateContent>
        <mc:AlternateContent xmlns:mc="http://schemas.openxmlformats.org/markup-compatibility/2006">
          <mc:Choice Requires="x14">
            <control shapeId="90210" r:id="rId28" name="Option Button 98">
              <controlPr defaultSize="0" autoFill="0" autoLine="0" autoPict="0">
                <anchor moveWithCells="1">
                  <from>
                    <xdr:col>8</xdr:col>
                    <xdr:colOff>285750</xdr:colOff>
                    <xdr:row>21</xdr:row>
                    <xdr:rowOff>28575</xdr:rowOff>
                  </from>
                  <to>
                    <xdr:col>9</xdr:col>
                    <xdr:colOff>466725</xdr:colOff>
                    <xdr:row>22</xdr:row>
                    <xdr:rowOff>0</xdr:rowOff>
                  </to>
                </anchor>
              </controlPr>
            </control>
          </mc:Choice>
        </mc:AlternateContent>
        <mc:AlternateContent xmlns:mc="http://schemas.openxmlformats.org/markup-compatibility/2006">
          <mc:Choice Requires="x14">
            <control shapeId="90213" r:id="rId29" name="Option Button 101">
              <controlPr defaultSize="0" autoFill="0" autoLine="0" autoPict="0">
                <anchor moveWithCells="1">
                  <from>
                    <xdr:col>10</xdr:col>
                    <xdr:colOff>19050</xdr:colOff>
                    <xdr:row>21</xdr:row>
                    <xdr:rowOff>28575</xdr:rowOff>
                  </from>
                  <to>
                    <xdr:col>12</xdr:col>
                    <xdr:colOff>47625</xdr:colOff>
                    <xdr:row>22</xdr:row>
                    <xdr:rowOff>0</xdr:rowOff>
                  </to>
                </anchor>
              </controlPr>
            </control>
          </mc:Choice>
        </mc:AlternateContent>
        <mc:AlternateContent xmlns:mc="http://schemas.openxmlformats.org/markup-compatibility/2006">
          <mc:Choice Requires="x14">
            <control shapeId="90214" r:id="rId30" name="Option Button 102">
              <controlPr defaultSize="0" autoFill="0" autoLine="0" autoPict="0">
                <anchor moveWithCells="1">
                  <from>
                    <xdr:col>12</xdr:col>
                    <xdr:colOff>57150</xdr:colOff>
                    <xdr:row>21</xdr:row>
                    <xdr:rowOff>28575</xdr:rowOff>
                  </from>
                  <to>
                    <xdr:col>13</xdr:col>
                    <xdr:colOff>466725</xdr:colOff>
                    <xdr:row>22</xdr:row>
                    <xdr:rowOff>0</xdr:rowOff>
                  </to>
                </anchor>
              </controlPr>
            </control>
          </mc:Choice>
        </mc:AlternateContent>
        <mc:AlternateContent xmlns:mc="http://schemas.openxmlformats.org/markup-compatibility/2006">
          <mc:Choice Requires="x14">
            <control shapeId="90220" r:id="rId31" name="Option Button 108">
              <controlPr defaultSize="0" autoFill="0" autoLine="0" autoPict="0">
                <anchor moveWithCells="1">
                  <from>
                    <xdr:col>14</xdr:col>
                    <xdr:colOff>114300</xdr:colOff>
                    <xdr:row>21</xdr:row>
                    <xdr:rowOff>28575</xdr:rowOff>
                  </from>
                  <to>
                    <xdr:col>15</xdr:col>
                    <xdr:colOff>361950</xdr:colOff>
                    <xdr:row>22</xdr:row>
                    <xdr:rowOff>0</xdr:rowOff>
                  </to>
                </anchor>
              </controlPr>
            </control>
          </mc:Choice>
        </mc:AlternateContent>
        <mc:AlternateContent xmlns:mc="http://schemas.openxmlformats.org/markup-compatibility/2006">
          <mc:Choice Requires="x14">
            <control shapeId="90227" r:id="rId32" name="Option Button 115">
              <controlPr defaultSize="0" autoFill="0" autoLine="0" autoPict="0">
                <anchor moveWithCells="1">
                  <from>
                    <xdr:col>16</xdr:col>
                    <xdr:colOff>142875</xdr:colOff>
                    <xdr:row>21</xdr:row>
                    <xdr:rowOff>28575</xdr:rowOff>
                  </from>
                  <to>
                    <xdr:col>18</xdr:col>
                    <xdr:colOff>28575</xdr:colOff>
                    <xdr:row>22</xdr:row>
                    <xdr:rowOff>0</xdr:rowOff>
                  </to>
                </anchor>
              </controlPr>
            </control>
          </mc:Choice>
        </mc:AlternateContent>
        <mc:AlternateContent xmlns:mc="http://schemas.openxmlformats.org/markup-compatibility/2006">
          <mc:Choice Requires="x14">
            <control shapeId="90209" r:id="rId33" name="Group Box 97">
              <controlPr defaultSize="0" autoFill="0" autoPict="0">
                <anchor moveWithCells="1">
                  <from>
                    <xdr:col>8</xdr:col>
                    <xdr:colOff>0</xdr:colOff>
                    <xdr:row>21</xdr:row>
                    <xdr:rowOff>0</xdr:rowOff>
                  </from>
                  <to>
                    <xdr:col>20</xdr:col>
                    <xdr:colOff>0</xdr:colOff>
                    <xdr:row>28</xdr:row>
                    <xdr:rowOff>0</xdr:rowOff>
                  </to>
                </anchor>
              </controlPr>
            </control>
          </mc:Choice>
        </mc:AlternateContent>
        <mc:AlternateContent xmlns:mc="http://schemas.openxmlformats.org/markup-compatibility/2006">
          <mc:Choice Requires="x14">
            <control shapeId="90146" r:id="rId34" name="Group Box 34">
              <controlPr defaultSize="0" autoFill="0" autoPict="0">
                <anchor moveWithCells="1">
                  <from>
                    <xdr:col>8</xdr:col>
                    <xdr:colOff>0</xdr:colOff>
                    <xdr:row>33</xdr:row>
                    <xdr:rowOff>0</xdr:rowOff>
                  </from>
                  <to>
                    <xdr:col>20</xdr:col>
                    <xdr:colOff>0</xdr:colOff>
                    <xdr:row>35</xdr:row>
                    <xdr:rowOff>0</xdr:rowOff>
                  </to>
                </anchor>
              </controlPr>
            </control>
          </mc:Choice>
        </mc:AlternateContent>
        <mc:AlternateContent xmlns:mc="http://schemas.openxmlformats.org/markup-compatibility/2006">
          <mc:Choice Requires="x14">
            <control shapeId="90228" r:id="rId35" name="Option Button 116">
              <controlPr defaultSize="0" autoFill="0" autoLine="0" autoPict="0">
                <anchor moveWithCells="1">
                  <from>
                    <xdr:col>18</xdr:col>
                    <xdr:colOff>142875</xdr:colOff>
                    <xdr:row>3</xdr:row>
                    <xdr:rowOff>28575</xdr:rowOff>
                  </from>
                  <to>
                    <xdr:col>19</xdr:col>
                    <xdr:colOff>457200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tabColor rgb="FFD1A785"/>
  </sheetPr>
  <dimension ref="B1:BA200"/>
  <sheetViews>
    <sheetView workbookViewId="0"/>
  </sheetViews>
  <sheetFormatPr defaultColWidth="5" defaultRowHeight="21" customHeight="1"/>
  <cols>
    <col min="1" max="1" width="4.125" style="65" customWidth="1"/>
    <col min="2" max="2" width="5" style="65" customWidth="1"/>
    <col min="3" max="4" width="5" style="65"/>
    <col min="5" max="5" width="2.5" style="65" customWidth="1"/>
    <col min="6" max="8" width="5" style="65"/>
    <col min="9" max="9" width="2.5" style="65" customWidth="1"/>
    <col min="10" max="12" width="5" style="65"/>
    <col min="13" max="13" width="2.5" style="65" customWidth="1"/>
    <col min="14" max="16" width="5" style="65"/>
    <col min="17" max="17" width="2.5" style="65" customWidth="1"/>
    <col min="18" max="20" width="5" style="65"/>
    <col min="21" max="21" width="2.5" style="65" customWidth="1"/>
    <col min="22" max="24" width="5" style="65"/>
    <col min="25" max="25" width="2.5" style="65" customWidth="1"/>
    <col min="26" max="28" width="5" style="65"/>
    <col min="29" max="29" width="2.5" style="65" customWidth="1"/>
    <col min="30" max="32" width="5" style="65"/>
    <col min="33" max="33" width="2.5" style="65" customWidth="1"/>
    <col min="34" max="36" width="5" style="65"/>
    <col min="37" max="37" width="2.5" style="65" customWidth="1"/>
    <col min="38" max="40" width="5" style="65"/>
    <col min="41" max="41" width="2.5" style="65" customWidth="1"/>
    <col min="42" max="44" width="5" style="65"/>
    <col min="45" max="45" width="2.5" style="65" customWidth="1"/>
    <col min="46" max="48" width="5" style="65"/>
    <col min="49" max="49" width="2.5" style="65" customWidth="1"/>
    <col min="50" max="50" width="5" style="65" customWidth="1"/>
    <col min="51" max="16384" width="5" style="65"/>
  </cols>
  <sheetData>
    <row r="1" spans="2:53" ht="19.5">
      <c r="B1" s="476" t="s">
        <v>1787</v>
      </c>
      <c r="S1" s="360"/>
      <c r="AT1" s="886" t="s">
        <v>1785</v>
      </c>
      <c r="AU1" s="886"/>
      <c r="AV1" s="886"/>
      <c r="AW1" s="886"/>
      <c r="AX1" s="886"/>
      <c r="AY1" s="886"/>
      <c r="AZ1" s="886"/>
      <c r="BA1" s="886"/>
    </row>
    <row r="2" spans="2:53" s="463" customFormat="1" ht="49.5" customHeight="1">
      <c r="B2" s="832" t="s">
        <v>1509</v>
      </c>
      <c r="C2" s="832"/>
      <c r="D2" s="832"/>
      <c r="F2" s="832" t="s">
        <v>156</v>
      </c>
      <c r="G2" s="832"/>
      <c r="H2" s="832"/>
      <c r="J2" s="832" t="s">
        <v>1753</v>
      </c>
      <c r="K2" s="832"/>
      <c r="L2" s="832"/>
      <c r="N2" s="832" t="s">
        <v>1687</v>
      </c>
      <c r="O2" s="832"/>
      <c r="P2" s="832"/>
      <c r="R2" s="832" t="s">
        <v>1688</v>
      </c>
      <c r="S2" s="832"/>
      <c r="T2" s="832"/>
      <c r="V2" s="832" t="s">
        <v>1655</v>
      </c>
      <c r="W2" s="832"/>
      <c r="X2" s="832"/>
      <c r="Z2" s="832" t="s">
        <v>259</v>
      </c>
      <c r="AA2" s="832"/>
      <c r="AB2" s="832"/>
      <c r="AD2" s="833" t="s">
        <v>1793</v>
      </c>
      <c r="AE2" s="832"/>
      <c r="AF2" s="832"/>
      <c r="AH2" s="832" t="s">
        <v>1273</v>
      </c>
      <c r="AI2" s="832"/>
      <c r="AJ2" s="832"/>
      <c r="AL2" s="832" t="s">
        <v>1661</v>
      </c>
      <c r="AM2" s="832"/>
      <c r="AN2" s="832"/>
      <c r="AT2" s="886"/>
      <c r="AU2" s="886"/>
      <c r="AV2" s="886"/>
      <c r="AW2" s="886"/>
      <c r="AX2" s="886"/>
      <c r="AY2" s="886"/>
      <c r="AZ2" s="886"/>
      <c r="BA2" s="886"/>
    </row>
    <row r="3" spans="2:53" s="405" customFormat="1" ht="39.75" customHeight="1">
      <c r="B3" s="834" t="s">
        <v>1691</v>
      </c>
      <c r="C3" s="834"/>
      <c r="D3" s="834"/>
      <c r="F3" s="835" t="s">
        <v>1692</v>
      </c>
      <c r="G3" s="834"/>
      <c r="H3" s="834"/>
      <c r="J3" s="835" t="s">
        <v>1754</v>
      </c>
      <c r="K3" s="834"/>
      <c r="L3" s="834"/>
      <c r="N3" s="835" t="s">
        <v>1693</v>
      </c>
      <c r="O3" s="834"/>
      <c r="P3" s="834"/>
      <c r="R3" s="834" t="s">
        <v>1656</v>
      </c>
      <c r="S3" s="834"/>
      <c r="T3" s="834"/>
      <c r="V3" s="835" t="s">
        <v>1694</v>
      </c>
      <c r="W3" s="834"/>
      <c r="X3" s="834"/>
      <c r="Z3" s="835" t="s">
        <v>1695</v>
      </c>
      <c r="AA3" s="834"/>
      <c r="AB3" s="834"/>
      <c r="AD3" s="835" t="s">
        <v>1696</v>
      </c>
      <c r="AE3" s="834"/>
      <c r="AF3" s="834"/>
      <c r="AH3" s="835" t="s">
        <v>1697</v>
      </c>
      <c r="AI3" s="834"/>
      <c r="AJ3" s="834"/>
      <c r="AL3" s="835" t="s">
        <v>1698</v>
      </c>
      <c r="AM3" s="835"/>
      <c r="AN3" s="835"/>
    </row>
    <row r="4" spans="2:53" ht="10.5" customHeight="1">
      <c r="B4" s="360"/>
      <c r="S4" s="360"/>
    </row>
    <row r="5" spans="2:53" ht="21" customHeight="1" thickBot="1">
      <c r="B5" s="339" t="s">
        <v>1794</v>
      </c>
      <c r="C5" s="340"/>
      <c r="G5" s="340"/>
      <c r="K5" s="340"/>
      <c r="L5" s="340"/>
    </row>
    <row r="6" spans="2:53" ht="12" customHeight="1">
      <c r="B6" s="327"/>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9"/>
    </row>
    <row r="7" spans="2:53" ht="21" customHeight="1">
      <c r="B7" s="330"/>
      <c r="C7" s="51" t="s">
        <v>1598</v>
      </c>
      <c r="D7" s="51"/>
      <c r="E7" s="51"/>
      <c r="F7" s="51"/>
      <c r="G7" s="51"/>
      <c r="H7" s="51"/>
      <c r="I7" s="51"/>
      <c r="J7" s="51"/>
      <c r="K7" s="51"/>
      <c r="L7" s="51"/>
      <c r="M7" s="51"/>
      <c r="N7" s="51" t="s">
        <v>1600</v>
      </c>
      <c r="O7" s="51"/>
      <c r="P7" s="51"/>
      <c r="Q7" s="51"/>
      <c r="R7" s="51"/>
      <c r="S7" s="51"/>
      <c r="T7" s="51"/>
      <c r="U7" s="51"/>
      <c r="V7" s="51"/>
      <c r="W7" s="51"/>
      <c r="X7" s="51"/>
      <c r="Y7" s="51" t="s">
        <v>1579</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331"/>
    </row>
    <row r="8" spans="2:53" ht="21" customHeight="1">
      <c r="B8" s="330"/>
      <c r="C8" s="838" t="s">
        <v>1640</v>
      </c>
      <c r="D8" s="839"/>
      <c r="E8" s="839"/>
      <c r="F8" s="839"/>
      <c r="G8" s="839"/>
      <c r="H8" s="839"/>
      <c r="I8" s="839"/>
      <c r="J8" s="839"/>
      <c r="K8" s="839"/>
      <c r="L8" s="840"/>
      <c r="M8" s="332"/>
      <c r="N8" s="847" t="s">
        <v>1599</v>
      </c>
      <c r="O8" s="848"/>
      <c r="P8" s="848"/>
      <c r="Q8" s="848"/>
      <c r="R8" s="848"/>
      <c r="S8" s="848"/>
      <c r="T8" s="848"/>
      <c r="U8" s="848"/>
      <c r="V8" s="848"/>
      <c r="W8" s="849"/>
      <c r="X8" s="51"/>
      <c r="Y8" s="856" t="s">
        <v>269</v>
      </c>
      <c r="Z8" s="857"/>
      <c r="AA8" s="857"/>
      <c r="AB8" s="857"/>
      <c r="AC8" s="857"/>
      <c r="AD8" s="857"/>
      <c r="AE8" s="857"/>
      <c r="AF8" s="857"/>
      <c r="AG8" s="857"/>
      <c r="AH8" s="858"/>
      <c r="AI8" s="51"/>
      <c r="AJ8" s="51"/>
      <c r="AK8" s="51"/>
      <c r="AL8" s="51"/>
      <c r="AM8" s="51"/>
      <c r="AN8" s="51"/>
      <c r="AO8" s="51"/>
      <c r="AP8" s="51"/>
      <c r="AQ8" s="51"/>
      <c r="AR8" s="51"/>
      <c r="AS8" s="51"/>
      <c r="AT8" s="51"/>
      <c r="AU8" s="51"/>
      <c r="AV8" s="51"/>
      <c r="AW8" s="51"/>
      <c r="AX8" s="51"/>
      <c r="AY8" s="51"/>
      <c r="AZ8" s="51"/>
      <c r="BA8" s="331"/>
    </row>
    <row r="9" spans="2:53" ht="21" customHeight="1">
      <c r="B9" s="330"/>
      <c r="C9" s="841"/>
      <c r="D9" s="842"/>
      <c r="E9" s="842"/>
      <c r="F9" s="842"/>
      <c r="G9" s="842"/>
      <c r="H9" s="842"/>
      <c r="I9" s="842"/>
      <c r="J9" s="842"/>
      <c r="K9" s="842"/>
      <c r="L9" s="843"/>
      <c r="M9" s="51"/>
      <c r="N9" s="850"/>
      <c r="O9" s="851"/>
      <c r="P9" s="851"/>
      <c r="Q9" s="851"/>
      <c r="R9" s="851"/>
      <c r="S9" s="851"/>
      <c r="T9" s="851"/>
      <c r="U9" s="851"/>
      <c r="V9" s="851"/>
      <c r="W9" s="852"/>
      <c r="X9" s="51"/>
      <c r="Y9" s="859"/>
      <c r="Z9" s="860"/>
      <c r="AA9" s="860"/>
      <c r="AB9" s="860"/>
      <c r="AC9" s="860"/>
      <c r="AD9" s="860"/>
      <c r="AE9" s="860"/>
      <c r="AF9" s="860"/>
      <c r="AG9" s="860"/>
      <c r="AH9" s="861"/>
      <c r="AI9" s="51"/>
      <c r="AJ9" s="51"/>
      <c r="AK9" s="51"/>
      <c r="AL9" s="51"/>
      <c r="AM9" s="51"/>
      <c r="AN9" s="51"/>
      <c r="AO9" s="51"/>
      <c r="AP9" s="51"/>
      <c r="AQ9" s="51"/>
      <c r="AR9" s="51"/>
      <c r="AS9" s="51"/>
      <c r="AT9" s="51"/>
      <c r="AU9" s="51"/>
      <c r="AV9" s="51"/>
      <c r="AW9" s="51"/>
      <c r="AX9" s="51"/>
      <c r="AY9" s="51"/>
      <c r="AZ9" s="51"/>
      <c r="BA9" s="331"/>
    </row>
    <row r="10" spans="2:53" ht="21" customHeight="1">
      <c r="B10" s="330"/>
      <c r="C10" s="841"/>
      <c r="D10" s="842"/>
      <c r="E10" s="842"/>
      <c r="F10" s="842"/>
      <c r="G10" s="842"/>
      <c r="H10" s="842"/>
      <c r="I10" s="842"/>
      <c r="J10" s="842"/>
      <c r="K10" s="842"/>
      <c r="L10" s="843"/>
      <c r="M10" s="51"/>
      <c r="N10" s="850"/>
      <c r="O10" s="851"/>
      <c r="P10" s="851"/>
      <c r="Q10" s="851"/>
      <c r="R10" s="851"/>
      <c r="S10" s="851"/>
      <c r="T10" s="851"/>
      <c r="U10" s="851"/>
      <c r="V10" s="851"/>
      <c r="W10" s="852"/>
      <c r="X10" s="51"/>
      <c r="Y10" s="859"/>
      <c r="Z10" s="860"/>
      <c r="AA10" s="860"/>
      <c r="AB10" s="860"/>
      <c r="AC10" s="860"/>
      <c r="AD10" s="860"/>
      <c r="AE10" s="860"/>
      <c r="AF10" s="860"/>
      <c r="AG10" s="860"/>
      <c r="AH10" s="861"/>
      <c r="AI10" s="51"/>
      <c r="AJ10" s="51"/>
      <c r="AK10" s="51"/>
      <c r="AL10" s="51"/>
      <c r="AM10" s="51"/>
      <c r="AN10" s="51"/>
      <c r="AO10" s="51"/>
      <c r="AP10" s="51"/>
      <c r="AQ10" s="51"/>
      <c r="AR10" s="51"/>
      <c r="AS10" s="51"/>
      <c r="AT10" s="51"/>
      <c r="AU10" s="51"/>
      <c r="AV10" s="51"/>
      <c r="AW10" s="51"/>
      <c r="AX10" s="51"/>
      <c r="AY10" s="51"/>
      <c r="AZ10" s="51"/>
      <c r="BA10" s="331"/>
    </row>
    <row r="11" spans="2:53" ht="21" customHeight="1">
      <c r="B11" s="330"/>
      <c r="C11" s="841"/>
      <c r="D11" s="842"/>
      <c r="E11" s="842"/>
      <c r="F11" s="842"/>
      <c r="G11" s="842"/>
      <c r="H11" s="842"/>
      <c r="I11" s="842"/>
      <c r="J11" s="842"/>
      <c r="K11" s="842"/>
      <c r="L11" s="843"/>
      <c r="M11" s="51"/>
      <c r="N11" s="850"/>
      <c r="O11" s="851"/>
      <c r="P11" s="851"/>
      <c r="Q11" s="851"/>
      <c r="R11" s="851"/>
      <c r="S11" s="851"/>
      <c r="T11" s="851"/>
      <c r="U11" s="851"/>
      <c r="V11" s="851"/>
      <c r="W11" s="852"/>
      <c r="X11" s="51"/>
      <c r="Y11" s="859"/>
      <c r="Z11" s="860"/>
      <c r="AA11" s="860"/>
      <c r="AB11" s="860"/>
      <c r="AC11" s="860"/>
      <c r="AD11" s="860"/>
      <c r="AE11" s="860"/>
      <c r="AF11" s="860"/>
      <c r="AG11" s="860"/>
      <c r="AH11" s="861"/>
      <c r="AI11" s="51"/>
      <c r="AJ11" s="51"/>
      <c r="AK11" s="51"/>
      <c r="AL11" s="51"/>
      <c r="AM11" s="51"/>
      <c r="AN11" s="51"/>
      <c r="AO11" s="51"/>
      <c r="AP11" s="51"/>
      <c r="AQ11" s="51"/>
      <c r="AR11" s="51"/>
      <c r="AS11" s="51"/>
      <c r="AT11" s="51"/>
      <c r="AU11" s="51"/>
      <c r="AV11" s="51"/>
      <c r="AW11" s="51"/>
      <c r="AX11" s="51"/>
      <c r="AY11" s="51"/>
      <c r="AZ11" s="51"/>
      <c r="BA11" s="331"/>
    </row>
    <row r="12" spans="2:53" ht="21" customHeight="1">
      <c r="B12" s="330"/>
      <c r="C12" s="841"/>
      <c r="D12" s="842"/>
      <c r="E12" s="842"/>
      <c r="F12" s="842"/>
      <c r="G12" s="842"/>
      <c r="H12" s="842"/>
      <c r="I12" s="842"/>
      <c r="J12" s="842"/>
      <c r="K12" s="842"/>
      <c r="L12" s="843"/>
      <c r="M12" s="51"/>
      <c r="N12" s="850"/>
      <c r="O12" s="851"/>
      <c r="P12" s="851"/>
      <c r="Q12" s="851"/>
      <c r="R12" s="851"/>
      <c r="S12" s="851"/>
      <c r="T12" s="851"/>
      <c r="U12" s="851"/>
      <c r="V12" s="851"/>
      <c r="W12" s="852"/>
      <c r="X12" s="51"/>
      <c r="Y12" s="859"/>
      <c r="Z12" s="860"/>
      <c r="AA12" s="860"/>
      <c r="AB12" s="860"/>
      <c r="AC12" s="860"/>
      <c r="AD12" s="860"/>
      <c r="AE12" s="860"/>
      <c r="AF12" s="860"/>
      <c r="AG12" s="860"/>
      <c r="AH12" s="861"/>
      <c r="AI12" s="51"/>
      <c r="AJ12" s="51"/>
      <c r="AK12" s="51"/>
      <c r="AL12" s="51"/>
      <c r="AM12" s="51"/>
      <c r="AN12" s="51"/>
      <c r="AO12" s="51"/>
      <c r="AP12" s="51"/>
      <c r="AQ12" s="51"/>
      <c r="AR12" s="51"/>
      <c r="AS12" s="51"/>
      <c r="AT12" s="51"/>
      <c r="AU12" s="51"/>
      <c r="AV12" s="51"/>
      <c r="AW12" s="51"/>
      <c r="AX12" s="51"/>
      <c r="AY12" s="51"/>
      <c r="AZ12" s="51"/>
      <c r="BA12" s="331"/>
    </row>
    <row r="13" spans="2:53" ht="21" customHeight="1">
      <c r="B13" s="330"/>
      <c r="C13" s="844"/>
      <c r="D13" s="845"/>
      <c r="E13" s="845"/>
      <c r="F13" s="845"/>
      <c r="G13" s="845"/>
      <c r="H13" s="845"/>
      <c r="I13" s="845"/>
      <c r="J13" s="845"/>
      <c r="K13" s="845"/>
      <c r="L13" s="846"/>
      <c r="M13" s="51"/>
      <c r="N13" s="853"/>
      <c r="O13" s="854"/>
      <c r="P13" s="854"/>
      <c r="Q13" s="854"/>
      <c r="R13" s="854"/>
      <c r="S13" s="854"/>
      <c r="T13" s="854"/>
      <c r="U13" s="854"/>
      <c r="V13" s="854"/>
      <c r="W13" s="855"/>
      <c r="X13" s="51"/>
      <c r="Y13" s="862"/>
      <c r="Z13" s="863"/>
      <c r="AA13" s="863"/>
      <c r="AB13" s="863"/>
      <c r="AC13" s="863"/>
      <c r="AD13" s="863"/>
      <c r="AE13" s="863"/>
      <c r="AF13" s="863"/>
      <c r="AG13" s="863"/>
      <c r="AH13" s="864"/>
      <c r="AI13" s="51"/>
      <c r="AJ13" s="51"/>
      <c r="AK13" s="51"/>
      <c r="AL13" s="51"/>
      <c r="AM13" s="51"/>
      <c r="AN13" s="51"/>
      <c r="AO13" s="51"/>
      <c r="AP13" s="51"/>
      <c r="AQ13" s="51"/>
      <c r="AR13" s="51"/>
      <c r="AS13" s="51"/>
      <c r="AT13" s="51"/>
      <c r="AU13" s="51"/>
      <c r="AV13" s="51"/>
      <c r="AW13" s="51"/>
      <c r="AX13" s="51"/>
      <c r="AY13" s="51"/>
      <c r="AZ13" s="51"/>
      <c r="BA13" s="331"/>
    </row>
    <row r="14" spans="2:53" ht="21" customHeight="1" thickBot="1">
      <c r="B14" s="333"/>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34"/>
    </row>
    <row r="16" spans="2:53" ht="21" customHeight="1" thickBot="1">
      <c r="B16" s="339" t="s">
        <v>156</v>
      </c>
      <c r="C16" s="340"/>
      <c r="G16" s="340"/>
      <c r="K16" s="340"/>
      <c r="L16" s="340"/>
    </row>
    <row r="17" spans="2:48" ht="12" customHeight="1">
      <c r="B17" s="327"/>
      <c r="C17" s="328"/>
      <c r="D17" s="328"/>
      <c r="E17" s="328"/>
      <c r="F17" s="328"/>
      <c r="G17" s="328"/>
      <c r="H17" s="328"/>
      <c r="I17" s="328"/>
      <c r="J17" s="328"/>
      <c r="K17" s="328"/>
      <c r="L17" s="328"/>
      <c r="M17" s="328"/>
      <c r="N17" s="328"/>
      <c r="O17" s="328"/>
      <c r="P17" s="328"/>
      <c r="Q17" s="328"/>
      <c r="R17" s="328"/>
      <c r="S17" s="328"/>
      <c r="T17" s="328"/>
      <c r="U17" s="328"/>
      <c r="V17" s="329"/>
    </row>
    <row r="18" spans="2:48" ht="21" customHeight="1">
      <c r="B18" s="342"/>
      <c r="C18" s="56" t="s">
        <v>1274</v>
      </c>
      <c r="D18" s="51"/>
      <c r="E18" s="51"/>
      <c r="F18" s="51"/>
      <c r="G18" s="51"/>
      <c r="H18" s="51"/>
      <c r="I18" s="51"/>
      <c r="J18" s="51"/>
      <c r="K18" s="51"/>
      <c r="L18" s="51"/>
      <c r="M18" s="51"/>
      <c r="N18" s="51"/>
      <c r="O18" s="51"/>
      <c r="P18" s="51"/>
      <c r="Q18" s="51"/>
      <c r="R18" s="51"/>
      <c r="S18" s="51"/>
      <c r="T18" s="51"/>
      <c r="U18" s="51"/>
      <c r="V18" s="331"/>
    </row>
    <row r="19" spans="2:48" ht="21" customHeight="1">
      <c r="B19" s="336"/>
      <c r="C19" s="51"/>
      <c r="D19" s="51"/>
      <c r="E19" s="51"/>
      <c r="F19" s="51"/>
      <c r="G19" s="51"/>
      <c r="H19" s="51"/>
      <c r="I19" s="51"/>
      <c r="J19" s="51"/>
      <c r="K19" s="51"/>
      <c r="L19" s="51"/>
      <c r="M19" s="51"/>
      <c r="N19" s="51"/>
      <c r="O19" s="51"/>
      <c r="P19" s="51"/>
      <c r="Q19" s="51"/>
      <c r="R19" s="51"/>
      <c r="S19" s="51"/>
      <c r="T19" s="51"/>
      <c r="U19" s="51"/>
      <c r="V19" s="331"/>
    </row>
    <row r="20" spans="2:48" ht="21" customHeight="1">
      <c r="B20" s="330"/>
      <c r="C20" s="837" t="s">
        <v>1261</v>
      </c>
      <c r="D20" s="837"/>
      <c r="E20" s="837"/>
      <c r="F20" s="337" t="s">
        <v>1641</v>
      </c>
      <c r="G20" s="338"/>
      <c r="H20" s="51"/>
      <c r="I20" s="51"/>
      <c r="J20" s="51"/>
      <c r="K20" s="51"/>
      <c r="L20" s="51"/>
      <c r="M20" s="51"/>
      <c r="N20" s="51"/>
      <c r="O20" s="51"/>
      <c r="P20" s="51"/>
      <c r="Q20" s="51"/>
      <c r="R20" s="51"/>
      <c r="S20" s="51"/>
      <c r="T20" s="51"/>
      <c r="U20" s="51"/>
      <c r="V20" s="331"/>
    </row>
    <row r="21" spans="2:48" ht="12" customHeight="1">
      <c r="B21" s="330"/>
      <c r="C21" s="51"/>
      <c r="D21" s="51"/>
      <c r="E21" s="51"/>
      <c r="F21" s="56"/>
      <c r="G21" s="51"/>
      <c r="H21" s="51"/>
      <c r="I21" s="51"/>
      <c r="J21" s="51"/>
      <c r="K21" s="51"/>
      <c r="L21" s="51"/>
      <c r="M21" s="51"/>
      <c r="N21" s="51"/>
      <c r="O21" s="51"/>
      <c r="P21" s="51"/>
      <c r="Q21" s="51"/>
      <c r="R21" s="51"/>
      <c r="S21" s="51"/>
      <c r="T21" s="51"/>
      <c r="U21" s="51"/>
      <c r="V21" s="331"/>
    </row>
    <row r="22" spans="2:48" ht="21" customHeight="1">
      <c r="B22" s="330"/>
      <c r="C22" s="837" t="s">
        <v>1262</v>
      </c>
      <c r="D22" s="837"/>
      <c r="E22" s="837"/>
      <c r="F22" s="56" t="s">
        <v>1788</v>
      </c>
      <c r="G22" s="51"/>
      <c r="H22" s="51"/>
      <c r="I22" s="51"/>
      <c r="J22" s="51"/>
      <c r="K22" s="51"/>
      <c r="L22" s="51"/>
      <c r="M22" s="51"/>
      <c r="N22" s="51"/>
      <c r="O22" s="51"/>
      <c r="P22" s="51"/>
      <c r="Q22" s="51"/>
      <c r="R22" s="51"/>
      <c r="S22" s="51"/>
      <c r="T22" s="51"/>
      <c r="U22" s="51"/>
      <c r="V22" s="331"/>
    </row>
    <row r="23" spans="2:48" ht="12" customHeight="1">
      <c r="B23" s="330"/>
      <c r="C23" s="51"/>
      <c r="D23" s="51"/>
      <c r="E23" s="51"/>
      <c r="F23" s="56"/>
      <c r="G23" s="51"/>
      <c r="H23" s="51"/>
      <c r="I23" s="51"/>
      <c r="J23" s="51"/>
      <c r="K23" s="51"/>
      <c r="L23" s="51"/>
      <c r="M23" s="51"/>
      <c r="N23" s="51"/>
      <c r="O23" s="51"/>
      <c r="P23" s="51"/>
      <c r="Q23" s="51"/>
      <c r="R23" s="51"/>
      <c r="S23" s="51"/>
      <c r="T23" s="51"/>
      <c r="U23" s="51"/>
      <c r="V23" s="331"/>
    </row>
    <row r="24" spans="2:48" ht="21" customHeight="1">
      <c r="B24" s="330"/>
      <c r="C24" s="836" t="s">
        <v>1263</v>
      </c>
      <c r="D24" s="836"/>
      <c r="E24" s="836"/>
      <c r="F24" s="836"/>
      <c r="G24" s="836"/>
      <c r="H24" s="836"/>
      <c r="I24" s="836"/>
      <c r="J24" s="836"/>
      <c r="K24" s="836"/>
      <c r="L24" s="836"/>
      <c r="M24" s="836"/>
      <c r="N24" s="836"/>
      <c r="O24" s="836"/>
      <c r="P24" s="836"/>
      <c r="Q24" s="51"/>
      <c r="R24" s="51"/>
      <c r="S24" s="51"/>
      <c r="T24" s="477"/>
      <c r="U24" s="477"/>
      <c r="V24" s="331"/>
    </row>
    <row r="25" spans="2:48" ht="21" customHeight="1">
      <c r="B25" s="330"/>
      <c r="C25" s="836"/>
      <c r="D25" s="836"/>
      <c r="E25" s="836"/>
      <c r="F25" s="836"/>
      <c r="G25" s="836"/>
      <c r="H25" s="836"/>
      <c r="I25" s="836"/>
      <c r="J25" s="836"/>
      <c r="K25" s="836"/>
      <c r="L25" s="836"/>
      <c r="M25" s="836"/>
      <c r="N25" s="836"/>
      <c r="O25" s="836"/>
      <c r="P25" s="836"/>
      <c r="Q25" s="51"/>
      <c r="R25" s="51"/>
      <c r="S25" s="51"/>
      <c r="T25" s="477"/>
      <c r="U25" s="477"/>
      <c r="V25" s="331"/>
    </row>
    <row r="26" spans="2:48" ht="21" customHeight="1">
      <c r="B26" s="330"/>
      <c r="C26" s="836"/>
      <c r="D26" s="836"/>
      <c r="E26" s="836"/>
      <c r="F26" s="836"/>
      <c r="G26" s="836"/>
      <c r="H26" s="836"/>
      <c r="I26" s="836"/>
      <c r="J26" s="836"/>
      <c r="K26" s="836"/>
      <c r="L26" s="836"/>
      <c r="M26" s="836"/>
      <c r="N26" s="836"/>
      <c r="O26" s="836"/>
      <c r="P26" s="836"/>
      <c r="Q26" s="51"/>
      <c r="R26" s="51"/>
      <c r="S26" s="51"/>
      <c r="T26" s="477"/>
      <c r="U26" s="477"/>
      <c r="V26" s="331"/>
    </row>
    <row r="27" spans="2:48" ht="21" customHeight="1">
      <c r="B27" s="330"/>
      <c r="C27" s="836"/>
      <c r="D27" s="836"/>
      <c r="E27" s="836"/>
      <c r="F27" s="836"/>
      <c r="G27" s="836"/>
      <c r="H27" s="836"/>
      <c r="I27" s="836"/>
      <c r="J27" s="836"/>
      <c r="K27" s="836"/>
      <c r="L27" s="836"/>
      <c r="M27" s="836"/>
      <c r="N27" s="836"/>
      <c r="O27" s="836"/>
      <c r="P27" s="836"/>
      <c r="Q27" s="51"/>
      <c r="R27" s="51"/>
      <c r="S27" s="51"/>
      <c r="T27" s="477"/>
      <c r="U27" s="477"/>
      <c r="V27" s="331"/>
    </row>
    <row r="28" spans="2:48" ht="14.25" customHeight="1" thickBot="1">
      <c r="B28" s="333"/>
      <c r="C28" s="326"/>
      <c r="D28" s="326"/>
      <c r="E28" s="326"/>
      <c r="F28" s="326"/>
      <c r="G28" s="326"/>
      <c r="H28" s="326"/>
      <c r="I28" s="326"/>
      <c r="J28" s="326"/>
      <c r="K28" s="326"/>
      <c r="L28" s="326"/>
      <c r="M28" s="326"/>
      <c r="N28" s="326"/>
      <c r="O28" s="326"/>
      <c r="P28" s="326"/>
      <c r="Q28" s="326"/>
      <c r="R28" s="326"/>
      <c r="S28" s="326"/>
      <c r="T28" s="326"/>
      <c r="U28" s="326"/>
      <c r="V28" s="334"/>
    </row>
    <row r="30" spans="2:48" ht="21" customHeight="1" thickBot="1">
      <c r="B30" s="339" t="s">
        <v>1753</v>
      </c>
      <c r="C30" s="340"/>
      <c r="G30" s="340"/>
      <c r="K30" s="340"/>
      <c r="L30" s="340"/>
    </row>
    <row r="31" spans="2:48" ht="21" customHeight="1">
      <c r="B31" s="327"/>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9"/>
    </row>
    <row r="32" spans="2:48" ht="21" customHeight="1">
      <c r="B32" s="330"/>
      <c r="C32" s="837" t="s">
        <v>1741</v>
      </c>
      <c r="D32" s="837"/>
      <c r="E32" s="837"/>
      <c r="F32" s="56"/>
      <c r="G32" s="56"/>
      <c r="H32" s="51"/>
      <c r="I32" s="51"/>
      <c r="J32" s="51"/>
      <c r="K32" s="51"/>
      <c r="L32" s="51"/>
      <c r="M32" s="51"/>
      <c r="N32" s="51"/>
      <c r="O32" s="51"/>
      <c r="P32" s="51"/>
      <c r="Q32" s="51"/>
      <c r="R32" s="51"/>
      <c r="S32" s="51"/>
      <c r="T32" s="51"/>
      <c r="U32" s="51"/>
      <c r="V32" s="51"/>
      <c r="W32" s="51"/>
      <c r="X32" s="837" t="s">
        <v>1748</v>
      </c>
      <c r="Y32" s="837"/>
      <c r="Z32" s="837"/>
      <c r="AA32" s="837"/>
      <c r="AB32" s="837"/>
      <c r="AC32" s="51"/>
      <c r="AD32" s="51"/>
      <c r="AE32" s="51"/>
      <c r="AF32" s="51"/>
      <c r="AG32" s="51"/>
      <c r="AH32" s="51"/>
      <c r="AI32" s="51"/>
      <c r="AJ32" s="51"/>
      <c r="AK32" s="51"/>
      <c r="AL32" s="51"/>
      <c r="AM32" s="51"/>
      <c r="AN32" s="51"/>
      <c r="AO32" s="51"/>
      <c r="AP32" s="51"/>
      <c r="AQ32" s="51"/>
      <c r="AR32" s="51"/>
      <c r="AS32" s="51"/>
      <c r="AT32" s="51"/>
      <c r="AU32" s="51"/>
      <c r="AV32" s="331"/>
    </row>
    <row r="33" spans="2:48" ht="21" customHeight="1">
      <c r="B33" s="330"/>
      <c r="C33" s="56" t="s">
        <v>1742</v>
      </c>
      <c r="D33" s="56"/>
      <c r="E33" s="51"/>
      <c r="F33" s="51"/>
      <c r="G33" s="56"/>
      <c r="H33" s="51"/>
      <c r="I33" s="51"/>
      <c r="J33" s="51"/>
      <c r="K33" s="51"/>
      <c r="L33" s="51"/>
      <c r="M33" s="51"/>
      <c r="N33" s="51"/>
      <c r="O33" s="51"/>
      <c r="P33" s="51"/>
      <c r="Q33" s="51"/>
      <c r="R33" s="51"/>
      <c r="S33" s="51"/>
      <c r="T33" s="51"/>
      <c r="U33" s="51"/>
      <c r="V33" s="51"/>
      <c r="W33" s="51"/>
      <c r="X33" s="56" t="s">
        <v>1749</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331"/>
    </row>
    <row r="34" spans="2:48" ht="21" customHeight="1">
      <c r="B34" s="330"/>
      <c r="C34" s="56" t="s">
        <v>1743</v>
      </c>
      <c r="D34" s="56"/>
      <c r="E34" s="51"/>
      <c r="F34" s="51"/>
      <c r="G34" s="56"/>
      <c r="H34" s="51"/>
      <c r="I34" s="51"/>
      <c r="J34" s="51"/>
      <c r="K34" s="51"/>
      <c r="L34" s="51"/>
      <c r="M34" s="51"/>
      <c r="N34" s="51"/>
      <c r="O34" s="51"/>
      <c r="P34" s="51"/>
      <c r="Q34" s="51"/>
      <c r="R34" s="51"/>
      <c r="S34" s="51"/>
      <c r="T34" s="51"/>
      <c r="U34" s="51"/>
      <c r="V34" s="51"/>
      <c r="W34" s="51"/>
      <c r="X34" s="56" t="s">
        <v>1792</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331"/>
    </row>
    <row r="35" spans="2:48" ht="21" customHeight="1">
      <c r="B35" s="330"/>
      <c r="C35" s="56" t="s">
        <v>1744</v>
      </c>
      <c r="D35" s="56"/>
      <c r="E35" s="51"/>
      <c r="F35" s="51"/>
      <c r="G35" s="51"/>
      <c r="H35" s="51"/>
      <c r="I35" s="51"/>
      <c r="J35" s="51"/>
      <c r="K35" s="51"/>
      <c r="L35" s="51"/>
      <c r="M35" s="51"/>
      <c r="N35" s="51"/>
      <c r="O35" s="51"/>
      <c r="P35" s="51"/>
      <c r="Q35" s="51"/>
      <c r="R35" s="51"/>
      <c r="S35" s="51"/>
      <c r="T35" s="51"/>
      <c r="U35" s="51"/>
      <c r="V35" s="51"/>
      <c r="W35" s="51"/>
      <c r="X35" s="56" t="s">
        <v>1750</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331"/>
    </row>
    <row r="36" spans="2:48" ht="21" customHeight="1">
      <c r="B36" s="330"/>
      <c r="C36" s="56" t="s">
        <v>1790</v>
      </c>
      <c r="D36" s="423"/>
      <c r="E36" s="423"/>
      <c r="F36" s="423"/>
      <c r="G36" s="51"/>
      <c r="H36" s="51"/>
      <c r="I36" s="51"/>
      <c r="J36" s="51"/>
      <c r="K36" s="51"/>
      <c r="L36" s="51"/>
      <c r="M36" s="51"/>
      <c r="N36" s="51"/>
      <c r="O36" s="51"/>
      <c r="P36" s="51"/>
      <c r="Q36" s="51"/>
      <c r="R36" s="51"/>
      <c r="S36" s="51"/>
      <c r="T36" s="51"/>
      <c r="U36" s="51"/>
      <c r="V36" s="51"/>
      <c r="W36" s="51"/>
      <c r="X36" s="56" t="s">
        <v>1751</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331"/>
    </row>
    <row r="37" spans="2:48" ht="21" customHeight="1">
      <c r="B37" s="330"/>
      <c r="C37" s="475" t="s">
        <v>1791</v>
      </c>
      <c r="D37" s="423"/>
      <c r="E37" s="423"/>
      <c r="F37" s="423"/>
      <c r="G37" s="51"/>
      <c r="H37" s="51"/>
      <c r="I37" s="51"/>
      <c r="J37" s="51"/>
      <c r="K37" s="51"/>
      <c r="L37" s="51"/>
      <c r="M37" s="51"/>
      <c r="N37" s="51"/>
      <c r="O37" s="51"/>
      <c r="P37" s="51"/>
      <c r="Q37" s="51"/>
      <c r="R37" s="51"/>
      <c r="S37" s="51"/>
      <c r="T37" s="51"/>
      <c r="U37" s="51"/>
      <c r="V37" s="51"/>
      <c r="W37" s="51"/>
      <c r="X37" s="56" t="s">
        <v>1752</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331"/>
    </row>
    <row r="38" spans="2:48" ht="21" customHeight="1">
      <c r="B38" s="330"/>
      <c r="C38" s="56" t="s">
        <v>1745</v>
      </c>
      <c r="D38" s="1"/>
      <c r="E38" s="1"/>
      <c r="F38" s="1"/>
      <c r="G38" s="1"/>
      <c r="H38" s="1"/>
      <c r="I38" s="1"/>
      <c r="J38" s="1"/>
      <c r="K38" s="1"/>
      <c r="L38" s="1"/>
      <c r="M38" s="1"/>
      <c r="N38" s="1"/>
      <c r="O38" s="1"/>
      <c r="P38" s="1"/>
      <c r="Q38" s="1"/>
      <c r="R38" s="1"/>
      <c r="S38" s="1"/>
      <c r="T38" s="1"/>
      <c r="U38" s="1"/>
      <c r="V38" s="363"/>
      <c r="W38" s="363"/>
      <c r="X38" s="56"/>
      <c r="Y38" s="1"/>
      <c r="Z38" s="1"/>
      <c r="AA38" s="1"/>
      <c r="AB38" s="363"/>
      <c r="AC38" s="51"/>
      <c r="AD38" s="51"/>
      <c r="AE38" s="51"/>
      <c r="AF38" s="51"/>
      <c r="AG38" s="51"/>
      <c r="AH38" s="363"/>
      <c r="AI38" s="363"/>
      <c r="AJ38" s="363"/>
      <c r="AK38" s="363"/>
      <c r="AL38" s="363"/>
      <c r="AM38" s="363"/>
      <c r="AN38" s="363"/>
      <c r="AO38" s="363"/>
      <c r="AP38" s="363"/>
      <c r="AQ38" s="363"/>
      <c r="AR38" s="363"/>
      <c r="AS38" s="363"/>
      <c r="AT38" s="363"/>
      <c r="AU38" s="363"/>
      <c r="AV38" s="331"/>
    </row>
    <row r="39" spans="2:48" ht="21" customHeight="1">
      <c r="B39" s="330"/>
      <c r="C39" s="56" t="s">
        <v>1746</v>
      </c>
      <c r="D39" s="1"/>
      <c r="E39" s="1"/>
      <c r="F39" s="1"/>
      <c r="G39" s="1"/>
      <c r="H39" s="1"/>
      <c r="I39" s="1"/>
      <c r="J39" s="1"/>
      <c r="K39" s="1"/>
      <c r="L39" s="1"/>
      <c r="M39" s="1"/>
      <c r="N39" s="1"/>
      <c r="O39" s="1"/>
      <c r="P39" s="1"/>
      <c r="Q39" s="1"/>
      <c r="R39" s="1"/>
      <c r="S39" s="1"/>
      <c r="T39" s="1"/>
      <c r="U39" s="1"/>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1"/>
    </row>
    <row r="40" spans="2:48" ht="21" customHeight="1">
      <c r="B40" s="330"/>
      <c r="C40" s="56" t="s">
        <v>1747</v>
      </c>
      <c r="D40" s="1"/>
      <c r="E40" s="1"/>
      <c r="F40" s="1"/>
      <c r="G40" s="1"/>
      <c r="H40" s="1"/>
      <c r="I40" s="1"/>
      <c r="J40" s="1"/>
      <c r="K40" s="1"/>
      <c r="L40" s="1"/>
      <c r="M40" s="1"/>
      <c r="N40" s="1"/>
      <c r="O40" s="1"/>
      <c r="P40" s="1"/>
      <c r="Q40" s="1"/>
      <c r="R40" s="1"/>
      <c r="S40" s="1"/>
      <c r="T40" s="1"/>
      <c r="U40" s="1"/>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1"/>
    </row>
    <row r="41" spans="2:48" ht="21" customHeight="1">
      <c r="B41" s="330"/>
      <c r="C41" s="1"/>
      <c r="D41" s="1"/>
      <c r="E41" s="1"/>
      <c r="F41" s="1"/>
      <c r="G41" s="1"/>
      <c r="H41" s="1"/>
      <c r="I41" s="1"/>
      <c r="J41" s="1"/>
      <c r="K41" s="1"/>
      <c r="L41" s="1"/>
      <c r="M41" s="1"/>
      <c r="N41" s="1"/>
      <c r="O41" s="1"/>
      <c r="P41" s="1"/>
      <c r="Q41" s="1"/>
      <c r="R41" s="1"/>
      <c r="S41" s="1"/>
      <c r="T41" s="1"/>
      <c r="U41" s="1"/>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1"/>
    </row>
    <row r="42" spans="2:48" ht="21" customHeight="1">
      <c r="B42" s="330"/>
      <c r="C42" s="1"/>
      <c r="D42" s="1"/>
      <c r="E42" s="1"/>
      <c r="F42" s="1"/>
      <c r="G42" s="1"/>
      <c r="H42" s="1"/>
      <c r="I42" s="1"/>
      <c r="J42" s="1"/>
      <c r="K42" s="1"/>
      <c r="L42" s="1"/>
      <c r="M42" s="1"/>
      <c r="N42" s="1"/>
      <c r="O42" s="1"/>
      <c r="P42" s="1"/>
      <c r="Q42" s="1"/>
      <c r="R42" s="1"/>
      <c r="S42" s="1"/>
      <c r="T42" s="1"/>
      <c r="U42" s="1"/>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1"/>
    </row>
    <row r="43" spans="2:48" ht="21" customHeight="1">
      <c r="B43" s="330"/>
      <c r="C43" s="1"/>
      <c r="D43" s="1"/>
      <c r="E43" s="1"/>
      <c r="F43" s="1"/>
      <c r="G43" s="1"/>
      <c r="H43" s="1"/>
      <c r="I43" s="1"/>
      <c r="J43" s="1"/>
      <c r="K43" s="1"/>
      <c r="L43" s="1"/>
      <c r="M43" s="1"/>
      <c r="N43" s="1"/>
      <c r="O43" s="1"/>
      <c r="P43" s="1"/>
      <c r="Q43" s="1"/>
      <c r="R43" s="1"/>
      <c r="S43" s="1"/>
      <c r="T43" s="1"/>
      <c r="U43" s="1"/>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1"/>
    </row>
    <row r="44" spans="2:48" ht="21" customHeight="1">
      <c r="B44" s="330"/>
      <c r="C44" s="1"/>
      <c r="D44" s="1"/>
      <c r="E44" s="1"/>
      <c r="F44" s="1"/>
      <c r="G44" s="1"/>
      <c r="H44" s="1"/>
      <c r="I44" s="1"/>
      <c r="J44" s="1"/>
      <c r="K44" s="1"/>
      <c r="L44" s="1"/>
      <c r="M44" s="1"/>
      <c r="N44" s="1"/>
      <c r="O44" s="1"/>
      <c r="P44" s="1"/>
      <c r="Q44" s="1"/>
      <c r="R44" s="1"/>
      <c r="S44" s="1"/>
      <c r="T44" s="1"/>
      <c r="U44" s="1"/>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1"/>
    </row>
    <row r="45" spans="2:48" ht="21" customHeight="1" thickBot="1">
      <c r="B45" s="333"/>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34"/>
    </row>
    <row r="47" spans="2:48" ht="21" customHeight="1" thickBot="1">
      <c r="B47" s="339" t="s">
        <v>1642</v>
      </c>
      <c r="C47" s="340"/>
      <c r="F47" s="339"/>
      <c r="G47" s="340"/>
      <c r="K47" s="340"/>
      <c r="L47" s="340"/>
    </row>
    <row r="48" spans="2:48" ht="12" customHeight="1">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9"/>
    </row>
    <row r="49" spans="2:48" ht="21" customHeight="1">
      <c r="B49" s="330"/>
      <c r="C49" s="837" t="s">
        <v>1643</v>
      </c>
      <c r="D49" s="837"/>
      <c r="E49" s="837"/>
      <c r="F49" s="837"/>
      <c r="G49" s="56"/>
      <c r="H49" s="51"/>
      <c r="I49" s="51"/>
      <c r="J49" s="51"/>
      <c r="K49" s="51"/>
      <c r="L49" s="51"/>
      <c r="M49" s="51"/>
      <c r="N49" s="51"/>
      <c r="O49" s="51"/>
      <c r="P49" s="51"/>
      <c r="Q49" s="51"/>
      <c r="R49" s="51"/>
      <c r="S49" s="51"/>
      <c r="T49" s="51"/>
      <c r="U49" s="51"/>
      <c r="V49" s="51"/>
      <c r="W49" s="335"/>
      <c r="X49" s="837" t="s">
        <v>1597</v>
      </c>
      <c r="Y49" s="837"/>
      <c r="Z49" s="837"/>
      <c r="AA49" s="51"/>
      <c r="AB49" s="51"/>
      <c r="AC49" s="51"/>
      <c r="AD49" s="51"/>
      <c r="AE49" s="51"/>
      <c r="AF49" s="51"/>
      <c r="AG49" s="51"/>
      <c r="AH49" s="51"/>
      <c r="AI49" s="51"/>
      <c r="AJ49" s="51"/>
      <c r="AK49" s="51"/>
      <c r="AL49" s="51"/>
      <c r="AM49" s="51"/>
      <c r="AN49" s="51"/>
      <c r="AO49" s="51"/>
      <c r="AP49" s="51"/>
      <c r="AQ49" s="51"/>
      <c r="AR49" s="51"/>
      <c r="AS49" s="51"/>
      <c r="AT49" s="51"/>
      <c r="AU49" s="51"/>
      <c r="AV49" s="331"/>
    </row>
    <row r="50" spans="2:48" ht="21" customHeight="1">
      <c r="B50" s="330"/>
      <c r="C50" s="56" t="s">
        <v>1645</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331"/>
    </row>
    <row r="51" spans="2:48" ht="21" customHeight="1">
      <c r="B51" s="330"/>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331"/>
    </row>
    <row r="52" spans="2:48" ht="21" customHeight="1">
      <c r="B52" s="330"/>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331"/>
    </row>
    <row r="53" spans="2:48" ht="12.75" customHeight="1">
      <c r="B53" s="330"/>
      <c r="C53" s="866" t="s">
        <v>1644</v>
      </c>
      <c r="D53" s="866"/>
      <c r="E53" s="866"/>
      <c r="F53" s="866"/>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331"/>
    </row>
    <row r="54" spans="2:48" ht="21" customHeight="1">
      <c r="B54" s="330"/>
      <c r="C54" s="867" t="s">
        <v>201</v>
      </c>
      <c r="D54" s="867"/>
      <c r="E54" s="867"/>
      <c r="F54" s="868" t="s">
        <v>40</v>
      </c>
      <c r="G54" s="868"/>
      <c r="H54" s="868"/>
      <c r="I54" s="868"/>
      <c r="J54" s="868" t="s">
        <v>192</v>
      </c>
      <c r="K54" s="868"/>
      <c r="L54" s="868"/>
      <c r="M54" s="868"/>
      <c r="N54" s="868"/>
      <c r="O54" s="868"/>
      <c r="P54" s="868"/>
      <c r="Q54" s="868" t="s">
        <v>193</v>
      </c>
      <c r="R54" s="868"/>
      <c r="S54" s="868"/>
      <c r="T54" s="868"/>
      <c r="U54" s="868"/>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31"/>
    </row>
    <row r="55" spans="2:48" ht="21" customHeight="1">
      <c r="B55" s="330"/>
      <c r="C55" s="867"/>
      <c r="D55" s="867"/>
      <c r="E55" s="867"/>
      <c r="F55" s="865" t="s">
        <v>194</v>
      </c>
      <c r="G55" s="865"/>
      <c r="H55" s="865"/>
      <c r="I55" s="865"/>
      <c r="J55" s="865" t="s">
        <v>199</v>
      </c>
      <c r="K55" s="865"/>
      <c r="L55" s="865"/>
      <c r="M55" s="865"/>
      <c r="N55" s="865"/>
      <c r="O55" s="865"/>
      <c r="P55" s="865"/>
      <c r="Q55" s="865" t="s">
        <v>198</v>
      </c>
      <c r="R55" s="865"/>
      <c r="S55" s="865"/>
      <c r="T55" s="865"/>
      <c r="U55" s="86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1"/>
    </row>
    <row r="56" spans="2:48" ht="21" customHeight="1">
      <c r="B56" s="330"/>
      <c r="C56" s="867"/>
      <c r="D56" s="867"/>
      <c r="E56" s="867"/>
      <c r="F56" s="865" t="s">
        <v>195</v>
      </c>
      <c r="G56" s="865"/>
      <c r="H56" s="865"/>
      <c r="I56" s="865"/>
      <c r="J56" s="865" t="s">
        <v>1511</v>
      </c>
      <c r="K56" s="865"/>
      <c r="L56" s="865"/>
      <c r="M56" s="865"/>
      <c r="N56" s="865"/>
      <c r="O56" s="865"/>
      <c r="P56" s="865"/>
      <c r="Q56" s="865" t="s">
        <v>198</v>
      </c>
      <c r="R56" s="865"/>
      <c r="S56" s="865"/>
      <c r="T56" s="865"/>
      <c r="U56" s="86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1"/>
    </row>
    <row r="57" spans="2:48" ht="21" customHeight="1">
      <c r="B57" s="330"/>
      <c r="C57" s="867"/>
      <c r="D57" s="867"/>
      <c r="E57" s="867"/>
      <c r="F57" s="865" t="s">
        <v>196</v>
      </c>
      <c r="G57" s="865"/>
      <c r="H57" s="865"/>
      <c r="I57" s="865"/>
      <c r="J57" s="865" t="s">
        <v>1510</v>
      </c>
      <c r="K57" s="865"/>
      <c r="L57" s="865"/>
      <c r="M57" s="865"/>
      <c r="N57" s="865"/>
      <c r="O57" s="865"/>
      <c r="P57" s="865"/>
      <c r="Q57" s="865" t="s">
        <v>197</v>
      </c>
      <c r="R57" s="865"/>
      <c r="S57" s="865"/>
      <c r="T57" s="865"/>
      <c r="U57" s="86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1"/>
    </row>
    <row r="58" spans="2:48" ht="21" customHeight="1">
      <c r="B58" s="330"/>
      <c r="C58" s="867"/>
      <c r="D58" s="867"/>
      <c r="E58" s="867"/>
      <c r="F58" s="865" t="s">
        <v>200</v>
      </c>
      <c r="G58" s="865"/>
      <c r="H58" s="865"/>
      <c r="I58" s="865"/>
      <c r="J58" s="865" t="s">
        <v>1512</v>
      </c>
      <c r="K58" s="865"/>
      <c r="L58" s="865"/>
      <c r="M58" s="865"/>
      <c r="N58" s="865"/>
      <c r="O58" s="865"/>
      <c r="P58" s="865"/>
      <c r="Q58" s="865" t="s">
        <v>198</v>
      </c>
      <c r="R58" s="865"/>
      <c r="S58" s="865"/>
      <c r="T58" s="865"/>
      <c r="U58" s="86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1"/>
    </row>
    <row r="59" spans="2:48" ht="21" customHeight="1">
      <c r="B59" s="330"/>
      <c r="C59" s="867"/>
      <c r="D59" s="867"/>
      <c r="E59" s="867"/>
      <c r="F59" s="865" t="s">
        <v>202</v>
      </c>
      <c r="G59" s="865"/>
      <c r="H59" s="865"/>
      <c r="I59" s="865"/>
      <c r="J59" s="865" t="s">
        <v>203</v>
      </c>
      <c r="K59" s="865"/>
      <c r="L59" s="865"/>
      <c r="M59" s="865"/>
      <c r="N59" s="865"/>
      <c r="O59" s="865"/>
      <c r="P59" s="865"/>
      <c r="Q59" s="865" t="s">
        <v>198</v>
      </c>
      <c r="R59" s="865"/>
      <c r="S59" s="865"/>
      <c r="T59" s="865"/>
      <c r="U59" s="86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1"/>
    </row>
    <row r="60" spans="2:48" ht="21" customHeight="1">
      <c r="B60" s="330"/>
      <c r="C60" s="867" t="s">
        <v>214</v>
      </c>
      <c r="D60" s="867"/>
      <c r="E60" s="867"/>
      <c r="F60" s="865" t="s">
        <v>204</v>
      </c>
      <c r="G60" s="865"/>
      <c r="H60" s="865"/>
      <c r="I60" s="865"/>
      <c r="J60" s="865" t="s">
        <v>1513</v>
      </c>
      <c r="K60" s="865"/>
      <c r="L60" s="865"/>
      <c r="M60" s="865"/>
      <c r="N60" s="865"/>
      <c r="O60" s="865"/>
      <c r="P60" s="865"/>
      <c r="Q60" s="865" t="s">
        <v>197</v>
      </c>
      <c r="R60" s="865"/>
      <c r="S60" s="865"/>
      <c r="T60" s="865"/>
      <c r="U60" s="86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1"/>
    </row>
    <row r="61" spans="2:48" ht="21" customHeight="1">
      <c r="B61" s="330"/>
      <c r="C61" s="867"/>
      <c r="D61" s="867"/>
      <c r="E61" s="867"/>
      <c r="F61" s="865" t="s">
        <v>205</v>
      </c>
      <c r="G61" s="865"/>
      <c r="H61" s="865"/>
      <c r="I61" s="865"/>
      <c r="J61" s="865" t="s">
        <v>1514</v>
      </c>
      <c r="K61" s="865"/>
      <c r="L61" s="865"/>
      <c r="M61" s="865"/>
      <c r="N61" s="865"/>
      <c r="O61" s="865"/>
      <c r="P61" s="865"/>
      <c r="Q61" s="865" t="s">
        <v>197</v>
      </c>
      <c r="R61" s="865"/>
      <c r="S61" s="865"/>
      <c r="T61" s="865"/>
      <c r="U61" s="86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1"/>
    </row>
    <row r="62" spans="2:48" ht="21" customHeight="1">
      <c r="B62" s="330"/>
      <c r="C62" s="867" t="s">
        <v>213</v>
      </c>
      <c r="D62" s="867"/>
      <c r="E62" s="867"/>
      <c r="F62" s="865" t="s">
        <v>209</v>
      </c>
      <c r="G62" s="865"/>
      <c r="H62" s="865"/>
      <c r="I62" s="865"/>
      <c r="J62" s="865" t="s">
        <v>1515</v>
      </c>
      <c r="K62" s="865"/>
      <c r="L62" s="865"/>
      <c r="M62" s="865"/>
      <c r="N62" s="865"/>
      <c r="O62" s="865"/>
      <c r="P62" s="865"/>
      <c r="Q62" s="865" t="s">
        <v>197</v>
      </c>
      <c r="R62" s="865"/>
      <c r="S62" s="865"/>
      <c r="T62" s="865"/>
      <c r="U62" s="86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1"/>
    </row>
    <row r="63" spans="2:48" ht="21" customHeight="1">
      <c r="B63" s="330"/>
      <c r="C63" s="867"/>
      <c r="D63" s="867"/>
      <c r="E63" s="867"/>
      <c r="F63" s="865" t="s">
        <v>212</v>
      </c>
      <c r="G63" s="865"/>
      <c r="H63" s="865"/>
      <c r="I63" s="865"/>
      <c r="J63" s="865" t="s">
        <v>1516</v>
      </c>
      <c r="K63" s="865"/>
      <c r="L63" s="865"/>
      <c r="M63" s="865"/>
      <c r="N63" s="865"/>
      <c r="O63" s="865"/>
      <c r="P63" s="865"/>
      <c r="Q63" s="865" t="s">
        <v>197</v>
      </c>
      <c r="R63" s="865"/>
      <c r="S63" s="865"/>
      <c r="T63" s="865"/>
      <c r="U63" s="86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1"/>
    </row>
    <row r="64" spans="2:48" ht="21" customHeight="1">
      <c r="B64" s="330"/>
      <c r="C64" s="867"/>
      <c r="D64" s="867"/>
      <c r="E64" s="867"/>
      <c r="F64" s="865" t="s">
        <v>210</v>
      </c>
      <c r="G64" s="865"/>
      <c r="H64" s="865"/>
      <c r="I64" s="865"/>
      <c r="J64" s="865" t="s">
        <v>211</v>
      </c>
      <c r="K64" s="865"/>
      <c r="L64" s="865"/>
      <c r="M64" s="865"/>
      <c r="N64" s="865"/>
      <c r="O64" s="865"/>
      <c r="P64" s="865"/>
      <c r="Q64" s="865" t="s">
        <v>197</v>
      </c>
      <c r="R64" s="865"/>
      <c r="S64" s="865"/>
      <c r="T64" s="865"/>
      <c r="U64" s="86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1"/>
    </row>
    <row r="65" spans="2:48" ht="21" customHeight="1">
      <c r="B65" s="330"/>
      <c r="C65" s="867"/>
      <c r="D65" s="867"/>
      <c r="E65" s="867"/>
      <c r="F65" s="865" t="s">
        <v>206</v>
      </c>
      <c r="G65" s="865"/>
      <c r="H65" s="865"/>
      <c r="I65" s="865"/>
      <c r="J65" s="865" t="s">
        <v>208</v>
      </c>
      <c r="K65" s="865"/>
      <c r="L65" s="865"/>
      <c r="M65" s="865"/>
      <c r="N65" s="865"/>
      <c r="O65" s="865"/>
      <c r="P65" s="865"/>
      <c r="Q65" s="865" t="s">
        <v>197</v>
      </c>
      <c r="R65" s="865"/>
      <c r="S65" s="865"/>
      <c r="T65" s="865"/>
      <c r="U65" s="86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1"/>
    </row>
    <row r="66" spans="2:48" ht="21" customHeight="1">
      <c r="B66" s="330"/>
      <c r="C66" s="867"/>
      <c r="D66" s="867"/>
      <c r="E66" s="867"/>
      <c r="F66" s="865" t="s">
        <v>207</v>
      </c>
      <c r="G66" s="865"/>
      <c r="H66" s="865"/>
      <c r="I66" s="865"/>
      <c r="J66" s="865" t="s">
        <v>1517</v>
      </c>
      <c r="K66" s="865"/>
      <c r="L66" s="865"/>
      <c r="M66" s="865"/>
      <c r="N66" s="865"/>
      <c r="O66" s="865"/>
      <c r="P66" s="865"/>
      <c r="Q66" s="865" t="s">
        <v>197</v>
      </c>
      <c r="R66" s="865"/>
      <c r="S66" s="865"/>
      <c r="T66" s="865"/>
      <c r="U66" s="86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1"/>
    </row>
    <row r="67" spans="2:48" ht="21" customHeight="1" thickBot="1">
      <c r="B67" s="333"/>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34"/>
    </row>
    <row r="69" spans="2:48" ht="21" customHeight="1" thickBot="1">
      <c r="B69" s="339" t="s">
        <v>1272</v>
      </c>
      <c r="C69" s="340"/>
      <c r="G69" s="340"/>
      <c r="K69" s="340"/>
      <c r="L69" s="340"/>
    </row>
    <row r="70" spans="2:48" ht="12" customHeight="1">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9"/>
    </row>
    <row r="71" spans="2:48" ht="21" customHeight="1">
      <c r="B71" s="330"/>
      <c r="C71" s="364" t="s">
        <v>1658</v>
      </c>
      <c r="D71" s="51"/>
      <c r="E71" s="51"/>
      <c r="F71" s="51"/>
      <c r="G71" s="51"/>
      <c r="H71" s="51"/>
      <c r="I71" s="51"/>
      <c r="J71" s="51"/>
      <c r="K71" s="51"/>
      <c r="L71" s="51"/>
      <c r="M71" s="51"/>
      <c r="N71" s="51"/>
      <c r="O71" s="51"/>
      <c r="P71" s="51"/>
      <c r="Q71" s="51"/>
      <c r="R71" s="51"/>
      <c r="S71" s="51"/>
      <c r="T71" s="51"/>
      <c r="U71" s="51"/>
      <c r="V71" s="51"/>
      <c r="W71" s="51"/>
      <c r="X71" s="51"/>
      <c r="Y71" s="51"/>
      <c r="Z71" s="51"/>
      <c r="AA71" s="51"/>
      <c r="AB71" s="365" t="s">
        <v>426</v>
      </c>
      <c r="AC71" s="364"/>
      <c r="AD71" s="364"/>
      <c r="AE71" s="364"/>
      <c r="AF71" s="364"/>
      <c r="AG71" s="364"/>
      <c r="AH71" s="364"/>
      <c r="AI71" s="51"/>
      <c r="AJ71" s="51"/>
      <c r="AK71" s="51"/>
      <c r="AL71" s="51"/>
      <c r="AM71" s="51"/>
      <c r="AN71" s="51"/>
      <c r="AO71" s="51"/>
      <c r="AP71" s="51"/>
      <c r="AQ71" s="51"/>
      <c r="AR71" s="51"/>
      <c r="AS71" s="51"/>
      <c r="AT71" s="51"/>
      <c r="AU71" s="51"/>
      <c r="AV71" s="331"/>
    </row>
    <row r="72" spans="2:48" ht="21" customHeight="1">
      <c r="B72" s="330"/>
      <c r="C72" s="870" t="s">
        <v>289</v>
      </c>
      <c r="D72" s="870"/>
      <c r="E72" s="870"/>
      <c r="F72" s="869" t="s">
        <v>176</v>
      </c>
      <c r="G72" s="869"/>
      <c r="H72" s="869"/>
      <c r="I72" s="869"/>
      <c r="J72" s="869"/>
      <c r="K72" s="869"/>
      <c r="L72" s="869"/>
      <c r="M72" s="869"/>
      <c r="N72" s="869"/>
      <c r="O72" s="869"/>
      <c r="P72" s="869"/>
      <c r="Q72" s="869"/>
      <c r="R72" s="869" t="s">
        <v>177</v>
      </c>
      <c r="S72" s="869"/>
      <c r="T72" s="869"/>
      <c r="U72" s="869"/>
      <c r="V72" s="869"/>
      <c r="W72" s="869"/>
      <c r="X72" s="869"/>
      <c r="Y72" s="869"/>
      <c r="Z72" s="869"/>
      <c r="AA72" s="51"/>
      <c r="AB72" s="870" t="s">
        <v>289</v>
      </c>
      <c r="AC72" s="870"/>
      <c r="AD72" s="870"/>
      <c r="AE72" s="869" t="s">
        <v>176</v>
      </c>
      <c r="AF72" s="869"/>
      <c r="AG72" s="869"/>
      <c r="AH72" s="869"/>
      <c r="AI72" s="869"/>
      <c r="AJ72" s="869"/>
      <c r="AK72" s="869"/>
      <c r="AL72" s="869"/>
      <c r="AM72" s="869"/>
      <c r="AN72" s="869" t="s">
        <v>177</v>
      </c>
      <c r="AO72" s="869"/>
      <c r="AP72" s="869"/>
      <c r="AQ72" s="869"/>
      <c r="AR72" s="869"/>
      <c r="AS72" s="869"/>
      <c r="AT72" s="869"/>
      <c r="AU72" s="869"/>
      <c r="AV72" s="331"/>
    </row>
    <row r="73" spans="2:48" ht="21" customHeight="1">
      <c r="B73" s="330"/>
      <c r="C73" s="870" t="s">
        <v>218</v>
      </c>
      <c r="D73" s="870"/>
      <c r="E73" s="870"/>
      <c r="F73" s="871" t="s">
        <v>219</v>
      </c>
      <c r="G73" s="871"/>
      <c r="H73" s="871"/>
      <c r="I73" s="871"/>
      <c r="J73" s="871"/>
      <c r="K73" s="871"/>
      <c r="L73" s="871"/>
      <c r="M73" s="871"/>
      <c r="N73" s="871"/>
      <c r="O73" s="871"/>
      <c r="P73" s="871"/>
      <c r="Q73" s="871"/>
      <c r="R73" s="872" t="s">
        <v>288</v>
      </c>
      <c r="S73" s="872"/>
      <c r="T73" s="872"/>
      <c r="U73" s="872"/>
      <c r="V73" s="872"/>
      <c r="W73" s="872"/>
      <c r="X73" s="872"/>
      <c r="Y73" s="872"/>
      <c r="Z73" s="872"/>
      <c r="AA73" s="51"/>
      <c r="AB73" s="870" t="s">
        <v>218</v>
      </c>
      <c r="AC73" s="870"/>
      <c r="AD73" s="870"/>
      <c r="AE73" s="871" t="s">
        <v>219</v>
      </c>
      <c r="AF73" s="871"/>
      <c r="AG73" s="871"/>
      <c r="AH73" s="871"/>
      <c r="AI73" s="871"/>
      <c r="AJ73" s="871"/>
      <c r="AK73" s="871"/>
      <c r="AL73" s="871"/>
      <c r="AM73" s="871"/>
      <c r="AN73" s="872" t="s">
        <v>288</v>
      </c>
      <c r="AO73" s="872"/>
      <c r="AP73" s="872"/>
      <c r="AQ73" s="872"/>
      <c r="AR73" s="872"/>
      <c r="AS73" s="872"/>
      <c r="AT73" s="872"/>
      <c r="AU73" s="872"/>
      <c r="AV73" s="331"/>
    </row>
    <row r="74" spans="2:48" ht="21" customHeight="1">
      <c r="B74" s="330"/>
      <c r="C74" s="870" t="s">
        <v>217</v>
      </c>
      <c r="D74" s="870"/>
      <c r="E74" s="870"/>
      <c r="F74" s="871" t="s">
        <v>284</v>
      </c>
      <c r="G74" s="871"/>
      <c r="H74" s="871"/>
      <c r="I74" s="871"/>
      <c r="J74" s="871"/>
      <c r="K74" s="871"/>
      <c r="L74" s="871"/>
      <c r="M74" s="871"/>
      <c r="N74" s="871"/>
      <c r="O74" s="871"/>
      <c r="P74" s="871"/>
      <c r="Q74" s="871"/>
      <c r="R74" s="872" t="s">
        <v>1266</v>
      </c>
      <c r="S74" s="872"/>
      <c r="T74" s="872"/>
      <c r="U74" s="872"/>
      <c r="V74" s="872"/>
      <c r="W74" s="872"/>
      <c r="X74" s="872"/>
      <c r="Y74" s="872"/>
      <c r="Z74" s="872"/>
      <c r="AA74" s="51"/>
      <c r="AB74" s="870" t="s">
        <v>217</v>
      </c>
      <c r="AC74" s="870"/>
      <c r="AD74" s="870"/>
      <c r="AE74" s="871" t="s">
        <v>284</v>
      </c>
      <c r="AF74" s="871"/>
      <c r="AG74" s="871"/>
      <c r="AH74" s="871"/>
      <c r="AI74" s="871"/>
      <c r="AJ74" s="871"/>
      <c r="AK74" s="871"/>
      <c r="AL74" s="871"/>
      <c r="AM74" s="871"/>
      <c r="AN74" s="872" t="s">
        <v>1290</v>
      </c>
      <c r="AO74" s="872"/>
      <c r="AP74" s="872"/>
      <c r="AQ74" s="872"/>
      <c r="AR74" s="872"/>
      <c r="AS74" s="872"/>
      <c r="AT74" s="872"/>
      <c r="AU74" s="872"/>
      <c r="AV74" s="331"/>
    </row>
    <row r="75" spans="2:48" ht="21" customHeight="1">
      <c r="B75" s="330"/>
      <c r="C75" s="870" t="s">
        <v>228</v>
      </c>
      <c r="D75" s="870"/>
      <c r="E75" s="870"/>
      <c r="F75" s="871" t="s">
        <v>1685</v>
      </c>
      <c r="G75" s="871"/>
      <c r="H75" s="871"/>
      <c r="I75" s="871"/>
      <c r="J75" s="871"/>
      <c r="K75" s="871"/>
      <c r="L75" s="871"/>
      <c r="M75" s="871"/>
      <c r="N75" s="871"/>
      <c r="O75" s="871"/>
      <c r="P75" s="871"/>
      <c r="Q75" s="871"/>
      <c r="R75" s="872" t="s">
        <v>220</v>
      </c>
      <c r="S75" s="872"/>
      <c r="T75" s="872"/>
      <c r="U75" s="872"/>
      <c r="V75" s="872"/>
      <c r="W75" s="872"/>
      <c r="X75" s="872"/>
      <c r="Y75" s="872"/>
      <c r="Z75" s="872"/>
      <c r="AA75" s="51"/>
      <c r="AB75" s="870" t="s">
        <v>228</v>
      </c>
      <c r="AC75" s="870"/>
      <c r="AD75" s="870"/>
      <c r="AE75" s="871" t="s">
        <v>1662</v>
      </c>
      <c r="AF75" s="871"/>
      <c r="AG75" s="871"/>
      <c r="AH75" s="871"/>
      <c r="AI75" s="871"/>
      <c r="AJ75" s="871"/>
      <c r="AK75" s="871"/>
      <c r="AL75" s="871"/>
      <c r="AM75" s="871"/>
      <c r="AN75" s="872" t="s">
        <v>220</v>
      </c>
      <c r="AO75" s="872"/>
      <c r="AP75" s="872"/>
      <c r="AQ75" s="872"/>
      <c r="AR75" s="872"/>
      <c r="AS75" s="872"/>
      <c r="AT75" s="872"/>
      <c r="AU75" s="872"/>
      <c r="AV75" s="331"/>
    </row>
    <row r="76" spans="2:48" ht="21" customHeight="1">
      <c r="B76" s="330"/>
      <c r="C76" s="870" t="s">
        <v>1264</v>
      </c>
      <c r="D76" s="870"/>
      <c r="E76" s="870"/>
      <c r="F76" s="871" t="s">
        <v>286</v>
      </c>
      <c r="G76" s="871"/>
      <c r="H76" s="871"/>
      <c r="I76" s="871"/>
      <c r="J76" s="871"/>
      <c r="K76" s="871"/>
      <c r="L76" s="871"/>
      <c r="M76" s="871"/>
      <c r="N76" s="871"/>
      <c r="O76" s="871"/>
      <c r="P76" s="871"/>
      <c r="Q76" s="871"/>
      <c r="R76" s="871" t="s">
        <v>287</v>
      </c>
      <c r="S76" s="871"/>
      <c r="T76" s="871"/>
      <c r="U76" s="871"/>
      <c r="V76" s="871"/>
      <c r="W76" s="871"/>
      <c r="X76" s="871"/>
      <c r="Y76" s="871"/>
      <c r="Z76" s="871"/>
      <c r="AA76" s="51"/>
      <c r="AB76" s="876" t="s">
        <v>1291</v>
      </c>
      <c r="AC76" s="876"/>
      <c r="AD76" s="876"/>
      <c r="AE76" s="878" t="s">
        <v>1647</v>
      </c>
      <c r="AF76" s="878"/>
      <c r="AG76" s="878"/>
      <c r="AH76" s="878"/>
      <c r="AI76" s="878"/>
      <c r="AJ76" s="878"/>
      <c r="AK76" s="878"/>
      <c r="AL76" s="878"/>
      <c r="AM76" s="878"/>
      <c r="AN76" s="875" t="s">
        <v>1649</v>
      </c>
      <c r="AO76" s="875"/>
      <c r="AP76" s="875"/>
      <c r="AQ76" s="875"/>
      <c r="AR76" s="875"/>
      <c r="AS76" s="875"/>
      <c r="AT76" s="873">
        <v>3850</v>
      </c>
      <c r="AU76" s="873"/>
      <c r="AV76" s="331"/>
    </row>
    <row r="77" spans="2:48" ht="21" customHeight="1">
      <c r="B77" s="330"/>
      <c r="C77" s="870" t="s">
        <v>1265</v>
      </c>
      <c r="D77" s="870"/>
      <c r="E77" s="870"/>
      <c r="F77" s="874" t="s">
        <v>285</v>
      </c>
      <c r="G77" s="874"/>
      <c r="H77" s="874"/>
      <c r="I77" s="874"/>
      <c r="J77" s="874"/>
      <c r="K77" s="874"/>
      <c r="L77" s="874"/>
      <c r="M77" s="874"/>
      <c r="N77" s="874"/>
      <c r="O77" s="874"/>
      <c r="P77" s="874"/>
      <c r="Q77" s="874"/>
      <c r="R77" s="875" t="s">
        <v>1648</v>
      </c>
      <c r="S77" s="875"/>
      <c r="T77" s="875"/>
      <c r="U77" s="875"/>
      <c r="V77" s="875"/>
      <c r="W77" s="875"/>
      <c r="X77" s="875"/>
      <c r="Y77" s="875"/>
      <c r="Z77" s="875"/>
      <c r="AA77" s="51"/>
      <c r="AB77" s="876"/>
      <c r="AC77" s="876"/>
      <c r="AD77" s="876"/>
      <c r="AE77" s="878"/>
      <c r="AF77" s="878"/>
      <c r="AG77" s="878"/>
      <c r="AH77" s="878"/>
      <c r="AI77" s="878"/>
      <c r="AJ77" s="878"/>
      <c r="AK77" s="878"/>
      <c r="AL77" s="878"/>
      <c r="AM77" s="878"/>
      <c r="AN77" s="875"/>
      <c r="AO77" s="875"/>
      <c r="AP77" s="875"/>
      <c r="AQ77" s="875"/>
      <c r="AR77" s="875"/>
      <c r="AS77" s="875"/>
      <c r="AT77" s="873"/>
      <c r="AU77" s="873"/>
      <c r="AV77" s="331"/>
    </row>
    <row r="78" spans="2:48" ht="21" customHeight="1">
      <c r="B78" s="330"/>
      <c r="C78" s="870"/>
      <c r="D78" s="870"/>
      <c r="E78" s="870"/>
      <c r="F78" s="874"/>
      <c r="G78" s="874"/>
      <c r="H78" s="874"/>
      <c r="I78" s="874"/>
      <c r="J78" s="874"/>
      <c r="K78" s="874"/>
      <c r="L78" s="874"/>
      <c r="M78" s="874"/>
      <c r="N78" s="874"/>
      <c r="O78" s="874"/>
      <c r="P78" s="874"/>
      <c r="Q78" s="874"/>
      <c r="R78" s="875"/>
      <c r="S78" s="875"/>
      <c r="T78" s="875"/>
      <c r="U78" s="875"/>
      <c r="V78" s="875"/>
      <c r="W78" s="875"/>
      <c r="X78" s="875"/>
      <c r="Y78" s="875"/>
      <c r="Z78" s="875"/>
      <c r="AA78" s="51"/>
      <c r="AB78" s="876"/>
      <c r="AC78" s="876"/>
      <c r="AD78" s="876"/>
      <c r="AE78" s="878"/>
      <c r="AF78" s="878"/>
      <c r="AG78" s="878"/>
      <c r="AH78" s="878"/>
      <c r="AI78" s="878"/>
      <c r="AJ78" s="878"/>
      <c r="AK78" s="878"/>
      <c r="AL78" s="878"/>
      <c r="AM78" s="878"/>
      <c r="AN78" s="875"/>
      <c r="AO78" s="875"/>
      <c r="AP78" s="875"/>
      <c r="AQ78" s="875"/>
      <c r="AR78" s="875"/>
      <c r="AS78" s="875"/>
      <c r="AT78" s="873"/>
      <c r="AU78" s="873"/>
      <c r="AV78" s="331"/>
    </row>
    <row r="79" spans="2:48" ht="21" customHeight="1">
      <c r="B79" s="330"/>
      <c r="C79" s="870"/>
      <c r="D79" s="870"/>
      <c r="E79" s="870"/>
      <c r="F79" s="874"/>
      <c r="G79" s="874"/>
      <c r="H79" s="874"/>
      <c r="I79" s="874"/>
      <c r="J79" s="874"/>
      <c r="K79" s="874"/>
      <c r="L79" s="874"/>
      <c r="M79" s="874"/>
      <c r="N79" s="874"/>
      <c r="O79" s="874"/>
      <c r="P79" s="874"/>
      <c r="Q79" s="874"/>
      <c r="R79" s="875"/>
      <c r="S79" s="875"/>
      <c r="T79" s="875"/>
      <c r="U79" s="875"/>
      <c r="V79" s="875"/>
      <c r="W79" s="875"/>
      <c r="X79" s="875"/>
      <c r="Y79" s="875"/>
      <c r="Z79" s="875"/>
      <c r="AA79" s="51"/>
      <c r="AB79" s="876"/>
      <c r="AC79" s="876"/>
      <c r="AD79" s="876"/>
      <c r="AE79" s="878"/>
      <c r="AF79" s="878"/>
      <c r="AG79" s="878"/>
      <c r="AH79" s="878"/>
      <c r="AI79" s="878"/>
      <c r="AJ79" s="878"/>
      <c r="AK79" s="878"/>
      <c r="AL79" s="878"/>
      <c r="AM79" s="878"/>
      <c r="AN79" s="875"/>
      <c r="AO79" s="875"/>
      <c r="AP79" s="875"/>
      <c r="AQ79" s="875"/>
      <c r="AR79" s="875"/>
      <c r="AS79" s="875"/>
      <c r="AT79" s="873"/>
      <c r="AU79" s="873"/>
      <c r="AV79" s="331"/>
    </row>
    <row r="80" spans="2:48" ht="21" customHeight="1">
      <c r="B80" s="330"/>
      <c r="C80" s="870"/>
      <c r="D80" s="870"/>
      <c r="E80" s="870"/>
      <c r="F80" s="874"/>
      <c r="G80" s="874"/>
      <c r="H80" s="874"/>
      <c r="I80" s="874"/>
      <c r="J80" s="874"/>
      <c r="K80" s="874"/>
      <c r="L80" s="874"/>
      <c r="M80" s="874"/>
      <c r="N80" s="874"/>
      <c r="O80" s="874"/>
      <c r="P80" s="874"/>
      <c r="Q80" s="874"/>
      <c r="R80" s="875"/>
      <c r="S80" s="875"/>
      <c r="T80" s="875"/>
      <c r="U80" s="875"/>
      <c r="V80" s="875"/>
      <c r="W80" s="875"/>
      <c r="X80" s="875"/>
      <c r="Y80" s="875"/>
      <c r="Z80" s="875"/>
      <c r="AA80" s="51"/>
      <c r="AB80" s="876"/>
      <c r="AC80" s="876"/>
      <c r="AD80" s="876"/>
      <c r="AE80" s="878"/>
      <c r="AF80" s="878"/>
      <c r="AG80" s="878"/>
      <c r="AH80" s="878"/>
      <c r="AI80" s="878"/>
      <c r="AJ80" s="878"/>
      <c r="AK80" s="878"/>
      <c r="AL80" s="878"/>
      <c r="AM80" s="878"/>
      <c r="AN80" s="875"/>
      <c r="AO80" s="875"/>
      <c r="AP80" s="875"/>
      <c r="AQ80" s="875"/>
      <c r="AR80" s="875"/>
      <c r="AS80" s="875"/>
      <c r="AT80" s="873"/>
      <c r="AU80" s="873"/>
      <c r="AV80" s="331"/>
    </row>
    <row r="81" spans="2:48" ht="21" customHeight="1">
      <c r="B81" s="330"/>
      <c r="C81" s="870"/>
      <c r="D81" s="870"/>
      <c r="E81" s="870"/>
      <c r="F81" s="874"/>
      <c r="G81" s="874"/>
      <c r="H81" s="874"/>
      <c r="I81" s="874"/>
      <c r="J81" s="874"/>
      <c r="K81" s="874"/>
      <c r="L81" s="874"/>
      <c r="M81" s="874"/>
      <c r="N81" s="874"/>
      <c r="O81" s="874"/>
      <c r="P81" s="874"/>
      <c r="Q81" s="874"/>
      <c r="R81" s="875"/>
      <c r="S81" s="875"/>
      <c r="T81" s="875"/>
      <c r="U81" s="875"/>
      <c r="V81" s="875"/>
      <c r="W81" s="875"/>
      <c r="X81" s="875"/>
      <c r="Y81" s="875"/>
      <c r="Z81" s="875"/>
      <c r="AA81" s="51"/>
      <c r="AB81" s="876"/>
      <c r="AC81" s="876"/>
      <c r="AD81" s="876"/>
      <c r="AE81" s="878"/>
      <c r="AF81" s="878"/>
      <c r="AG81" s="878"/>
      <c r="AH81" s="878"/>
      <c r="AI81" s="878"/>
      <c r="AJ81" s="878"/>
      <c r="AK81" s="878"/>
      <c r="AL81" s="878"/>
      <c r="AM81" s="878"/>
      <c r="AN81" s="875"/>
      <c r="AO81" s="875"/>
      <c r="AP81" s="875"/>
      <c r="AQ81" s="875"/>
      <c r="AR81" s="875"/>
      <c r="AS81" s="875"/>
      <c r="AT81" s="873"/>
      <c r="AU81" s="873"/>
      <c r="AV81" s="331"/>
    </row>
    <row r="82" spans="2:48" ht="21" customHeight="1">
      <c r="B82" s="330"/>
      <c r="C82" s="870"/>
      <c r="D82" s="870"/>
      <c r="E82" s="870"/>
      <c r="F82" s="874"/>
      <c r="G82" s="874"/>
      <c r="H82" s="874"/>
      <c r="I82" s="874"/>
      <c r="J82" s="874"/>
      <c r="K82" s="874"/>
      <c r="L82" s="874"/>
      <c r="M82" s="874"/>
      <c r="N82" s="874"/>
      <c r="O82" s="874"/>
      <c r="P82" s="874"/>
      <c r="Q82" s="874"/>
      <c r="R82" s="875"/>
      <c r="S82" s="875"/>
      <c r="T82" s="875"/>
      <c r="U82" s="875"/>
      <c r="V82" s="875"/>
      <c r="W82" s="875"/>
      <c r="X82" s="875"/>
      <c r="Y82" s="875"/>
      <c r="Z82" s="875"/>
      <c r="AA82" s="51"/>
      <c r="AB82" s="876"/>
      <c r="AC82" s="876"/>
      <c r="AD82" s="876"/>
      <c r="AE82" s="878"/>
      <c r="AF82" s="878"/>
      <c r="AG82" s="878"/>
      <c r="AH82" s="878"/>
      <c r="AI82" s="878"/>
      <c r="AJ82" s="878"/>
      <c r="AK82" s="878"/>
      <c r="AL82" s="878"/>
      <c r="AM82" s="878"/>
      <c r="AN82" s="871" t="s">
        <v>1293</v>
      </c>
      <c r="AO82" s="871"/>
      <c r="AP82" s="871"/>
      <c r="AQ82" s="871"/>
      <c r="AR82" s="871"/>
      <c r="AS82" s="871"/>
      <c r="AT82" s="873">
        <v>5500</v>
      </c>
      <c r="AU82" s="873"/>
      <c r="AV82" s="331"/>
    </row>
    <row r="83" spans="2:48" ht="21" customHeight="1">
      <c r="B83" s="330"/>
      <c r="C83" s="876" t="s">
        <v>1292</v>
      </c>
      <c r="D83" s="876"/>
      <c r="E83" s="876"/>
      <c r="F83" s="871" t="s">
        <v>44</v>
      </c>
      <c r="G83" s="871"/>
      <c r="H83" s="871"/>
      <c r="I83" s="871"/>
      <c r="J83" s="871"/>
      <c r="K83" s="871"/>
      <c r="L83" s="871"/>
      <c r="M83" s="871"/>
      <c r="N83" s="871"/>
      <c r="O83" s="877">
        <v>1958</v>
      </c>
      <c r="P83" s="877"/>
      <c r="Q83" s="877"/>
      <c r="R83" s="875" t="s">
        <v>1646</v>
      </c>
      <c r="S83" s="875"/>
      <c r="T83" s="875"/>
      <c r="U83" s="875"/>
      <c r="V83" s="875"/>
      <c r="W83" s="875"/>
      <c r="X83" s="873">
        <v>2750</v>
      </c>
      <c r="Y83" s="873"/>
      <c r="Z83" s="873"/>
      <c r="AA83" s="51"/>
      <c r="AB83" s="876"/>
      <c r="AC83" s="876"/>
      <c r="AD83" s="876"/>
      <c r="AE83" s="878"/>
      <c r="AF83" s="878"/>
      <c r="AG83" s="878"/>
      <c r="AH83" s="878"/>
      <c r="AI83" s="878"/>
      <c r="AJ83" s="878"/>
      <c r="AK83" s="878"/>
      <c r="AL83" s="878"/>
      <c r="AM83" s="878"/>
      <c r="AN83" s="871"/>
      <c r="AO83" s="871"/>
      <c r="AP83" s="871"/>
      <c r="AQ83" s="871"/>
      <c r="AR83" s="871"/>
      <c r="AS83" s="871"/>
      <c r="AT83" s="873"/>
      <c r="AU83" s="873"/>
      <c r="AV83" s="331"/>
    </row>
    <row r="84" spans="2:48" ht="21" customHeight="1">
      <c r="B84" s="330"/>
      <c r="C84" s="876"/>
      <c r="D84" s="876"/>
      <c r="E84" s="876"/>
      <c r="F84" s="871" t="s">
        <v>226</v>
      </c>
      <c r="G84" s="871"/>
      <c r="H84" s="871"/>
      <c r="I84" s="871"/>
      <c r="J84" s="871"/>
      <c r="K84" s="871"/>
      <c r="L84" s="871"/>
      <c r="M84" s="871"/>
      <c r="N84" s="871"/>
      <c r="O84" s="877">
        <v>1320</v>
      </c>
      <c r="P84" s="877"/>
      <c r="Q84" s="877"/>
      <c r="R84" s="875"/>
      <c r="S84" s="875"/>
      <c r="T84" s="875"/>
      <c r="U84" s="875"/>
      <c r="V84" s="875"/>
      <c r="W84" s="875"/>
      <c r="X84" s="873"/>
      <c r="Y84" s="873"/>
      <c r="Z84" s="873"/>
      <c r="AA84" s="51"/>
      <c r="AB84" s="876"/>
      <c r="AC84" s="876"/>
      <c r="AD84" s="876"/>
      <c r="AE84" s="878"/>
      <c r="AF84" s="878"/>
      <c r="AG84" s="878"/>
      <c r="AH84" s="878"/>
      <c r="AI84" s="878"/>
      <c r="AJ84" s="878"/>
      <c r="AK84" s="878"/>
      <c r="AL84" s="878"/>
      <c r="AM84" s="878"/>
      <c r="AN84" s="871"/>
      <c r="AO84" s="871"/>
      <c r="AP84" s="871"/>
      <c r="AQ84" s="871"/>
      <c r="AR84" s="871"/>
      <c r="AS84" s="871"/>
      <c r="AT84" s="873"/>
      <c r="AU84" s="873"/>
      <c r="AV84" s="331"/>
    </row>
    <row r="85" spans="2:48" ht="21" customHeight="1">
      <c r="B85" s="330"/>
      <c r="C85" s="876"/>
      <c r="D85" s="876"/>
      <c r="E85" s="876"/>
      <c r="F85" s="871" t="s">
        <v>216</v>
      </c>
      <c r="G85" s="871"/>
      <c r="H85" s="871"/>
      <c r="I85" s="871"/>
      <c r="J85" s="871"/>
      <c r="K85" s="871"/>
      <c r="L85" s="871"/>
      <c r="M85" s="871"/>
      <c r="N85" s="871"/>
      <c r="O85" s="877">
        <v>1260</v>
      </c>
      <c r="P85" s="877"/>
      <c r="Q85" s="877"/>
      <c r="R85" s="875"/>
      <c r="S85" s="875"/>
      <c r="T85" s="875"/>
      <c r="U85" s="875"/>
      <c r="V85" s="875"/>
      <c r="W85" s="875"/>
      <c r="X85" s="873"/>
      <c r="Y85" s="873"/>
      <c r="Z85" s="873"/>
      <c r="AA85" s="51"/>
      <c r="AB85" s="876"/>
      <c r="AC85" s="876"/>
      <c r="AD85" s="876"/>
      <c r="AE85" s="878"/>
      <c r="AF85" s="878"/>
      <c r="AG85" s="878"/>
      <c r="AH85" s="878"/>
      <c r="AI85" s="878"/>
      <c r="AJ85" s="878"/>
      <c r="AK85" s="878"/>
      <c r="AL85" s="878"/>
      <c r="AM85" s="878"/>
      <c r="AN85" s="871"/>
      <c r="AO85" s="871"/>
      <c r="AP85" s="871"/>
      <c r="AQ85" s="871"/>
      <c r="AR85" s="871"/>
      <c r="AS85" s="871"/>
      <c r="AT85" s="873"/>
      <c r="AU85" s="873"/>
      <c r="AV85" s="331"/>
    </row>
    <row r="86" spans="2:48" ht="21" customHeight="1">
      <c r="B86" s="330"/>
      <c r="C86" s="876"/>
      <c r="D86" s="876"/>
      <c r="E86" s="876"/>
      <c r="F86" s="871" t="s">
        <v>222</v>
      </c>
      <c r="G86" s="871"/>
      <c r="H86" s="871"/>
      <c r="I86" s="871"/>
      <c r="J86" s="871"/>
      <c r="K86" s="871"/>
      <c r="L86" s="871"/>
      <c r="M86" s="871"/>
      <c r="N86" s="871"/>
      <c r="O86" s="877">
        <v>1458</v>
      </c>
      <c r="P86" s="877"/>
      <c r="Q86" s="877"/>
      <c r="R86" s="875"/>
      <c r="S86" s="875"/>
      <c r="T86" s="875"/>
      <c r="U86" s="875"/>
      <c r="V86" s="875"/>
      <c r="W86" s="875"/>
      <c r="X86" s="873"/>
      <c r="Y86" s="873"/>
      <c r="Z86" s="873"/>
      <c r="AA86" s="51"/>
      <c r="AB86" s="876"/>
      <c r="AC86" s="876"/>
      <c r="AD86" s="876"/>
      <c r="AE86" s="878"/>
      <c r="AF86" s="878"/>
      <c r="AG86" s="878"/>
      <c r="AH86" s="878"/>
      <c r="AI86" s="878"/>
      <c r="AJ86" s="878"/>
      <c r="AK86" s="878"/>
      <c r="AL86" s="878"/>
      <c r="AM86" s="878"/>
      <c r="AN86" s="871"/>
      <c r="AO86" s="871"/>
      <c r="AP86" s="871"/>
      <c r="AQ86" s="871"/>
      <c r="AR86" s="871"/>
      <c r="AS86" s="871"/>
      <c r="AT86" s="873"/>
      <c r="AU86" s="873"/>
      <c r="AV86" s="331"/>
    </row>
    <row r="87" spans="2:48" ht="21" customHeight="1">
      <c r="B87" s="330"/>
      <c r="C87" s="876"/>
      <c r="D87" s="876"/>
      <c r="E87" s="876"/>
      <c r="F87" s="871" t="s">
        <v>227</v>
      </c>
      <c r="G87" s="871"/>
      <c r="H87" s="871"/>
      <c r="I87" s="871"/>
      <c r="J87" s="871"/>
      <c r="K87" s="871"/>
      <c r="L87" s="871"/>
      <c r="M87" s="871"/>
      <c r="N87" s="871"/>
      <c r="O87" s="877">
        <v>1590</v>
      </c>
      <c r="P87" s="877"/>
      <c r="Q87" s="877"/>
      <c r="R87" s="875"/>
      <c r="S87" s="875"/>
      <c r="T87" s="875"/>
      <c r="U87" s="875"/>
      <c r="V87" s="875"/>
      <c r="W87" s="875"/>
      <c r="X87" s="873"/>
      <c r="Y87" s="873"/>
      <c r="Z87" s="873"/>
      <c r="AA87" s="51"/>
      <c r="AB87" s="361"/>
      <c r="AC87" s="51"/>
      <c r="AD87" s="51"/>
      <c r="AE87" s="51"/>
      <c r="AF87" s="51"/>
      <c r="AG87" s="361"/>
      <c r="AH87" s="361"/>
      <c r="AI87" s="361"/>
      <c r="AJ87" s="361"/>
      <c r="AK87" s="361"/>
      <c r="AL87" s="361"/>
      <c r="AM87" s="361"/>
      <c r="AN87" s="51"/>
      <c r="AO87" s="51"/>
      <c r="AP87" s="51"/>
      <c r="AQ87" s="51"/>
      <c r="AR87" s="51"/>
      <c r="AS87" s="51"/>
      <c r="AT87" s="51"/>
      <c r="AU87" s="51"/>
      <c r="AV87" s="331"/>
    </row>
    <row r="88" spans="2:48" ht="21" customHeight="1">
      <c r="B88" s="330"/>
      <c r="C88" s="876"/>
      <c r="D88" s="876"/>
      <c r="E88" s="876"/>
      <c r="F88" s="871" t="s">
        <v>46</v>
      </c>
      <c r="G88" s="871"/>
      <c r="H88" s="871"/>
      <c r="I88" s="871"/>
      <c r="J88" s="871"/>
      <c r="K88" s="871"/>
      <c r="L88" s="871"/>
      <c r="M88" s="871"/>
      <c r="N88" s="871"/>
      <c r="O88" s="877">
        <v>2387</v>
      </c>
      <c r="P88" s="877"/>
      <c r="Q88" s="877"/>
      <c r="R88" s="875"/>
      <c r="S88" s="875"/>
      <c r="T88" s="875"/>
      <c r="U88" s="875"/>
      <c r="V88" s="875"/>
      <c r="W88" s="875"/>
      <c r="X88" s="873"/>
      <c r="Y88" s="873"/>
      <c r="Z88" s="873"/>
      <c r="AA88" s="51"/>
      <c r="AB88" s="361"/>
      <c r="AC88" s="51"/>
      <c r="AD88" s="51"/>
      <c r="AE88" s="51"/>
      <c r="AF88" s="51"/>
      <c r="AG88" s="361"/>
      <c r="AH88" s="361"/>
      <c r="AI88" s="361"/>
      <c r="AJ88" s="361"/>
      <c r="AK88" s="361"/>
      <c r="AL88" s="361"/>
      <c r="AM88" s="361"/>
      <c r="AN88" s="51"/>
      <c r="AO88" s="51"/>
      <c r="AP88" s="51"/>
      <c r="AQ88" s="51"/>
      <c r="AR88" s="51"/>
      <c r="AS88" s="51"/>
      <c r="AT88" s="51"/>
      <c r="AU88" s="51"/>
      <c r="AV88" s="331"/>
    </row>
    <row r="89" spans="2:48" ht="21" customHeight="1">
      <c r="B89" s="330"/>
      <c r="C89" s="876"/>
      <c r="D89" s="876"/>
      <c r="E89" s="876"/>
      <c r="F89" s="871" t="s">
        <v>45</v>
      </c>
      <c r="G89" s="871"/>
      <c r="H89" s="871"/>
      <c r="I89" s="871"/>
      <c r="J89" s="871"/>
      <c r="K89" s="871"/>
      <c r="L89" s="871"/>
      <c r="M89" s="871"/>
      <c r="N89" s="871"/>
      <c r="O89" s="877">
        <v>2475</v>
      </c>
      <c r="P89" s="877"/>
      <c r="Q89" s="877"/>
      <c r="R89" s="875"/>
      <c r="S89" s="875"/>
      <c r="T89" s="875"/>
      <c r="U89" s="875"/>
      <c r="V89" s="875"/>
      <c r="W89" s="875"/>
      <c r="X89" s="873"/>
      <c r="Y89" s="873"/>
      <c r="Z89" s="873"/>
      <c r="AA89" s="51"/>
      <c r="AB89" s="361"/>
      <c r="AC89" s="51"/>
      <c r="AD89" s="51"/>
      <c r="AE89" s="51"/>
      <c r="AF89" s="51"/>
      <c r="AG89" s="361"/>
      <c r="AH89" s="361"/>
      <c r="AI89" s="361"/>
      <c r="AJ89" s="361"/>
      <c r="AK89" s="361"/>
      <c r="AL89" s="361"/>
      <c r="AM89" s="361"/>
      <c r="AN89" s="51"/>
      <c r="AO89" s="51"/>
      <c r="AP89" s="51"/>
      <c r="AQ89" s="51"/>
      <c r="AR89" s="51"/>
      <c r="AS89" s="51"/>
      <c r="AT89" s="51"/>
      <c r="AU89" s="51"/>
      <c r="AV89" s="331"/>
    </row>
    <row r="90" spans="2:48" ht="21" customHeight="1" thickBot="1">
      <c r="B90" s="333"/>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34"/>
    </row>
    <row r="92" spans="2:48" ht="21" customHeight="1" thickBot="1">
      <c r="B92" s="339" t="s">
        <v>1650</v>
      </c>
      <c r="C92" s="340"/>
      <c r="G92" s="340"/>
      <c r="K92" s="340"/>
    </row>
    <row r="93" spans="2:48" ht="12" customHeight="1">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9"/>
    </row>
    <row r="94" spans="2:48" ht="21" customHeight="1">
      <c r="B94" s="336"/>
      <c r="C94" s="56" t="s">
        <v>1269</v>
      </c>
      <c r="D94" s="51"/>
      <c r="E94" s="51"/>
      <c r="F94" s="51"/>
      <c r="G94" s="51"/>
      <c r="H94" s="51"/>
      <c r="I94" s="51"/>
      <c r="J94" s="51"/>
      <c r="K94" s="51"/>
      <c r="L94" s="51"/>
      <c r="M94" s="51"/>
      <c r="N94" s="51"/>
      <c r="O94" s="51"/>
      <c r="P94" s="51"/>
      <c r="Q94" s="51"/>
      <c r="R94" s="837" t="s">
        <v>1267</v>
      </c>
      <c r="S94" s="837"/>
      <c r="T94" s="837"/>
      <c r="U94" s="837"/>
      <c r="V94" s="837"/>
      <c r="W94" s="837"/>
      <c r="X94" s="837"/>
      <c r="Y94" s="837"/>
      <c r="Z94" s="837"/>
      <c r="AA94" s="837"/>
      <c r="AB94" s="51"/>
      <c r="AC94" s="51"/>
      <c r="AD94" s="51"/>
      <c r="AE94" s="837" t="s">
        <v>1268</v>
      </c>
      <c r="AF94" s="837"/>
      <c r="AG94" s="837"/>
      <c r="AH94" s="837"/>
      <c r="AI94" s="837"/>
      <c r="AJ94" s="837"/>
      <c r="AK94" s="837"/>
      <c r="AL94" s="837"/>
      <c r="AM94" s="837"/>
      <c r="AN94" s="51"/>
      <c r="AO94" s="51"/>
      <c r="AP94" s="51"/>
      <c r="AQ94" s="51"/>
      <c r="AR94" s="51"/>
      <c r="AS94" s="51"/>
      <c r="AT94" s="51"/>
      <c r="AU94" s="51"/>
      <c r="AV94" s="331"/>
    </row>
    <row r="95" spans="2:48" ht="21" customHeight="1">
      <c r="B95" s="33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331"/>
    </row>
    <row r="96" spans="2:48" ht="21" customHeight="1">
      <c r="B96" s="33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331"/>
    </row>
    <row r="97" spans="2:48" ht="21" customHeight="1">
      <c r="B97" s="33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331"/>
    </row>
    <row r="98" spans="2:48" ht="21" customHeight="1">
      <c r="B98" s="33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331"/>
    </row>
    <row r="99" spans="2:48" ht="21" customHeight="1">
      <c r="B99" s="33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331"/>
    </row>
    <row r="100" spans="2:48" ht="21" customHeight="1">
      <c r="B100" s="33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331"/>
    </row>
    <row r="101" spans="2:48" ht="21" customHeight="1">
      <c r="B101" s="33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331"/>
    </row>
    <row r="102" spans="2:48" ht="21" customHeight="1">
      <c r="B102" s="33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331"/>
    </row>
    <row r="103" spans="2:48" ht="21" customHeight="1">
      <c r="B103" s="330"/>
      <c r="C103" s="51"/>
      <c r="D103" s="51"/>
      <c r="E103" s="51"/>
      <c r="F103" s="51"/>
      <c r="G103" s="51"/>
      <c r="H103" s="51"/>
      <c r="I103" s="51"/>
      <c r="J103" s="51"/>
      <c r="K103" s="51"/>
      <c r="L103" s="51"/>
      <c r="M103" s="51"/>
      <c r="N103" s="51"/>
      <c r="O103" s="51"/>
      <c r="P103" s="51"/>
      <c r="Q103" s="51"/>
      <c r="R103" s="51"/>
      <c r="S103" s="51"/>
      <c r="T103" s="51"/>
      <c r="U103" s="51"/>
      <c r="V103" s="341"/>
      <c r="W103" s="341"/>
      <c r="X103" s="341"/>
      <c r="Y103" s="341"/>
      <c r="Z103" s="341"/>
      <c r="AA103" s="341"/>
      <c r="AB103" s="341"/>
      <c r="AC103" s="341"/>
      <c r="AD103" s="341"/>
      <c r="AE103" s="341"/>
      <c r="AF103" s="341"/>
      <c r="AG103" s="341"/>
      <c r="AH103" s="341"/>
      <c r="AI103" s="341"/>
      <c r="AJ103" s="341"/>
      <c r="AK103" s="341"/>
      <c r="AL103" s="341"/>
      <c r="AM103" s="341"/>
      <c r="AN103" s="341"/>
      <c r="AO103" s="341"/>
      <c r="AP103" s="51"/>
      <c r="AQ103" s="51"/>
      <c r="AR103" s="51"/>
      <c r="AS103" s="51"/>
      <c r="AT103" s="51"/>
      <c r="AU103" s="51"/>
      <c r="AV103" s="331"/>
    </row>
    <row r="104" spans="2:48" ht="21" customHeight="1">
      <c r="B104" s="33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331"/>
    </row>
    <row r="105" spans="2:48" ht="21" customHeight="1">
      <c r="B105" s="33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331"/>
    </row>
    <row r="106" spans="2:48" ht="21" customHeight="1">
      <c r="B106" s="33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331"/>
    </row>
    <row r="107" spans="2:48" ht="21" customHeight="1">
      <c r="B107" s="33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331"/>
    </row>
    <row r="108" spans="2:48" ht="21" customHeight="1">
      <c r="B108" s="33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331"/>
    </row>
    <row r="109" spans="2:48" ht="21" customHeight="1">
      <c r="B109" s="33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331"/>
    </row>
    <row r="110" spans="2:48" ht="21" customHeight="1">
      <c r="B110" s="33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331"/>
    </row>
    <row r="111" spans="2:48" ht="21" customHeight="1">
      <c r="B111" s="33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331"/>
    </row>
    <row r="112" spans="2:48" ht="21" customHeight="1">
      <c r="B112" s="33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331"/>
    </row>
    <row r="113" spans="2:48" ht="21" customHeight="1">
      <c r="B113" s="33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331"/>
    </row>
    <row r="114" spans="2:48" ht="21" customHeight="1" thickBot="1">
      <c r="B114" s="333"/>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34"/>
    </row>
    <row r="116" spans="2:48" ht="21" customHeight="1" thickBot="1">
      <c r="B116" s="339" t="s">
        <v>259</v>
      </c>
      <c r="C116" s="340"/>
      <c r="G116" s="340"/>
      <c r="H116" s="340"/>
      <c r="K116" s="340"/>
      <c r="L116" s="340"/>
    </row>
    <row r="117" spans="2:48" ht="12" customHeight="1">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9"/>
    </row>
    <row r="118" spans="2:48" ht="21" customHeight="1">
      <c r="B118" s="343"/>
      <c r="C118" s="56" t="s">
        <v>1674</v>
      </c>
      <c r="D118" s="344"/>
      <c r="E118" s="344"/>
      <c r="F118" s="344"/>
      <c r="G118" s="344"/>
      <c r="H118" s="344"/>
      <c r="I118" s="344"/>
      <c r="J118" s="344"/>
      <c r="K118" s="344"/>
      <c r="L118" s="344"/>
      <c r="M118" s="344"/>
      <c r="N118" s="344"/>
      <c r="O118" s="344"/>
      <c r="P118" s="344"/>
      <c r="Q118" s="344"/>
      <c r="R118" s="344"/>
      <c r="S118" s="344"/>
      <c r="T118" s="344"/>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331"/>
    </row>
    <row r="119" spans="2:48" ht="21" customHeight="1">
      <c r="B119" s="336"/>
      <c r="C119" s="884" t="s">
        <v>1651</v>
      </c>
      <c r="D119" s="884"/>
      <c r="E119" s="884"/>
      <c r="F119" s="884"/>
      <c r="G119" s="88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331"/>
    </row>
    <row r="120" spans="2:48" ht="21" customHeight="1">
      <c r="B120" s="336"/>
      <c r="C120" s="56" t="s">
        <v>1675</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331"/>
    </row>
    <row r="121" spans="2:48" ht="21" customHeight="1">
      <c r="B121" s="336"/>
      <c r="C121" s="884" t="s">
        <v>1652</v>
      </c>
      <c r="D121" s="884"/>
      <c r="E121" s="884"/>
      <c r="F121" s="884"/>
      <c r="G121" s="88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331"/>
    </row>
    <row r="122" spans="2:48" ht="21" customHeight="1">
      <c r="B122" s="336"/>
      <c r="C122" s="56" t="s">
        <v>1653</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331"/>
    </row>
    <row r="123" spans="2:48" ht="21" customHeight="1">
      <c r="B123" s="336"/>
      <c r="C123" s="884" t="s">
        <v>1654</v>
      </c>
      <c r="D123" s="884"/>
      <c r="E123" s="884"/>
      <c r="F123" s="884"/>
      <c r="G123" s="88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331"/>
    </row>
    <row r="124" spans="2:48" ht="21" customHeight="1">
      <c r="B124" s="33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331"/>
    </row>
    <row r="125" spans="2:48" ht="21" customHeight="1">
      <c r="B125" s="33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331"/>
    </row>
    <row r="126" spans="2:48" ht="21" customHeight="1">
      <c r="B126" s="33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331"/>
    </row>
    <row r="127" spans="2:48" ht="21" customHeight="1">
      <c r="B127" s="33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331"/>
    </row>
    <row r="128" spans="2:48" ht="21" customHeight="1">
      <c r="B128" s="33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331"/>
    </row>
    <row r="129" spans="2:48" ht="21" customHeight="1">
      <c r="B129" s="33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331"/>
    </row>
    <row r="130" spans="2:48" ht="21" customHeight="1">
      <c r="B130" s="33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331"/>
    </row>
    <row r="131" spans="2:48" ht="21" customHeight="1">
      <c r="B131" s="33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331"/>
    </row>
    <row r="132" spans="2:48" ht="21" customHeight="1">
      <c r="B132" s="33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331"/>
    </row>
    <row r="133" spans="2:48" ht="21" customHeight="1">
      <c r="B133" s="33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331"/>
    </row>
    <row r="134" spans="2:48" ht="21" customHeight="1">
      <c r="B134" s="33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331"/>
    </row>
    <row r="135" spans="2:48" ht="21" customHeight="1">
      <c r="B135" s="33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331"/>
    </row>
    <row r="136" spans="2:48" ht="21" customHeight="1">
      <c r="B136" s="33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331"/>
    </row>
    <row r="137" spans="2:48" ht="21" customHeight="1">
      <c r="B137" s="33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331"/>
    </row>
    <row r="138" spans="2:48" ht="21" customHeight="1">
      <c r="B138" s="33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331"/>
    </row>
    <row r="139" spans="2:48" ht="21" customHeight="1">
      <c r="B139" s="33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331"/>
    </row>
    <row r="140" spans="2:48" ht="21" customHeight="1">
      <c r="B140" s="33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331"/>
    </row>
    <row r="141" spans="2:48" ht="21" customHeight="1">
      <c r="B141" s="33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331"/>
    </row>
    <row r="142" spans="2:48" ht="21" customHeight="1" thickBot="1">
      <c r="B142" s="333"/>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34"/>
    </row>
    <row r="144" spans="2:48" ht="21" customHeight="1" thickBot="1">
      <c r="B144" s="339" t="s">
        <v>1657</v>
      </c>
      <c r="C144" s="340"/>
      <c r="G144" s="340"/>
      <c r="H144" s="340"/>
    </row>
    <row r="145" spans="2:48" ht="12" customHeight="1">
      <c r="B145" s="327"/>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8"/>
      <c r="AN145" s="328"/>
      <c r="AO145" s="328"/>
      <c r="AP145" s="328"/>
      <c r="AQ145" s="328"/>
      <c r="AR145" s="328"/>
      <c r="AS145" s="328"/>
      <c r="AT145" s="328"/>
      <c r="AU145" s="328"/>
      <c r="AV145" s="329"/>
    </row>
    <row r="146" spans="2:48" ht="21" customHeight="1">
      <c r="B146" s="330"/>
      <c r="C146" s="56" t="s">
        <v>1270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331"/>
    </row>
    <row r="147" spans="2:48" ht="21" customHeight="1">
      <c r="B147" s="33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1659</v>
      </c>
      <c r="AH147" s="51"/>
      <c r="AI147" s="51"/>
      <c r="AJ147" s="51"/>
      <c r="AK147" s="51"/>
      <c r="AL147" s="51"/>
      <c r="AM147" s="51"/>
      <c r="AN147" s="51"/>
      <c r="AO147" s="51"/>
      <c r="AP147" s="51"/>
      <c r="AQ147" s="51"/>
      <c r="AR147" s="51"/>
      <c r="AS147" s="51"/>
      <c r="AT147" s="51"/>
      <c r="AU147" s="51"/>
      <c r="AV147" s="331"/>
    </row>
    <row r="148" spans="2:48" ht="21" customHeight="1">
      <c r="B148" s="33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1660</v>
      </c>
      <c r="AH148" s="51"/>
      <c r="AI148" s="51"/>
      <c r="AJ148" s="51"/>
      <c r="AK148" s="51"/>
      <c r="AL148" s="51"/>
      <c r="AM148" s="51"/>
      <c r="AN148" s="51"/>
      <c r="AO148" s="51"/>
      <c r="AP148" s="51"/>
      <c r="AQ148" s="51"/>
      <c r="AR148" s="51"/>
      <c r="AS148" s="51"/>
      <c r="AT148" s="51"/>
      <c r="AU148" s="51"/>
      <c r="AV148" s="331"/>
    </row>
    <row r="149" spans="2:48" ht="21" customHeight="1">
      <c r="B149" s="33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62"/>
      <c r="AD149" s="362"/>
      <c r="AE149" s="51"/>
      <c r="AF149" s="51"/>
      <c r="AG149" s="879" t="s">
        <v>237</v>
      </c>
      <c r="AH149" s="879"/>
      <c r="AI149" s="881" t="s">
        <v>240</v>
      </c>
      <c r="AJ149" s="882"/>
      <c r="AK149" s="882"/>
      <c r="AL149" s="883"/>
      <c r="AM149" s="51"/>
      <c r="AN149" s="51"/>
      <c r="AO149" s="51"/>
      <c r="AP149" s="51"/>
      <c r="AQ149" s="51"/>
      <c r="AR149" s="51"/>
      <c r="AS149" s="51"/>
      <c r="AT149" s="51"/>
      <c r="AU149" s="362"/>
      <c r="AV149" s="331"/>
    </row>
    <row r="150" spans="2:48" ht="21" customHeight="1">
      <c r="B150" s="33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62"/>
      <c r="AD150" s="362"/>
      <c r="AE150" s="51"/>
      <c r="AF150" s="51"/>
      <c r="AG150" s="879" t="s">
        <v>96</v>
      </c>
      <c r="AH150" s="879"/>
      <c r="AI150" s="881" t="s">
        <v>238</v>
      </c>
      <c r="AJ150" s="882"/>
      <c r="AK150" s="882"/>
      <c r="AL150" s="883"/>
      <c r="AM150" s="51"/>
      <c r="AN150" s="51"/>
      <c r="AO150" s="51"/>
      <c r="AP150" s="51"/>
      <c r="AQ150" s="51"/>
      <c r="AR150" s="51"/>
      <c r="AS150" s="51"/>
      <c r="AT150" s="51"/>
      <c r="AU150" s="362"/>
      <c r="AV150" s="331"/>
    </row>
    <row r="151" spans="2:48" ht="21" customHeight="1">
      <c r="B151" s="33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62"/>
      <c r="AD151" s="362"/>
      <c r="AE151" s="51"/>
      <c r="AF151" s="51"/>
      <c r="AG151" s="879" t="s">
        <v>231</v>
      </c>
      <c r="AH151" s="879"/>
      <c r="AI151" s="881" t="s">
        <v>239</v>
      </c>
      <c r="AJ151" s="882"/>
      <c r="AK151" s="882"/>
      <c r="AL151" s="883"/>
      <c r="AM151" s="51"/>
      <c r="AN151" s="51"/>
      <c r="AO151" s="51"/>
      <c r="AP151" s="51"/>
      <c r="AQ151" s="51"/>
      <c r="AR151" s="51"/>
      <c r="AS151" s="51"/>
      <c r="AT151" s="51"/>
      <c r="AU151" s="362"/>
      <c r="AV151" s="331"/>
    </row>
    <row r="152" spans="2:48" ht="21" customHeight="1">
      <c r="B152" s="33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62"/>
      <c r="AD152" s="362"/>
      <c r="AE152" s="51"/>
      <c r="AF152" s="51"/>
      <c r="AG152" s="879" t="s">
        <v>232</v>
      </c>
      <c r="AH152" s="879"/>
      <c r="AI152" s="881" t="s">
        <v>239</v>
      </c>
      <c r="AJ152" s="882"/>
      <c r="AK152" s="882"/>
      <c r="AL152" s="883"/>
      <c r="AM152" s="51"/>
      <c r="AN152" s="51"/>
      <c r="AO152" s="51"/>
      <c r="AP152" s="51"/>
      <c r="AQ152" s="51"/>
      <c r="AR152" s="51"/>
      <c r="AS152" s="51"/>
      <c r="AT152" s="51"/>
      <c r="AU152" s="362"/>
      <c r="AV152" s="331"/>
    </row>
    <row r="153" spans="2:48" ht="21" customHeight="1">
      <c r="B153" s="33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879" t="s">
        <v>233</v>
      </c>
      <c r="AH153" s="879"/>
      <c r="AI153" s="881" t="s">
        <v>241</v>
      </c>
      <c r="AJ153" s="882"/>
      <c r="AK153" s="882"/>
      <c r="AL153" s="883"/>
      <c r="AM153" s="51"/>
      <c r="AN153" s="51"/>
      <c r="AO153" s="51"/>
      <c r="AP153" s="51"/>
      <c r="AQ153" s="51"/>
      <c r="AR153" s="51"/>
      <c r="AS153" s="51"/>
      <c r="AT153" s="51"/>
      <c r="AU153" s="51"/>
      <c r="AV153" s="331"/>
    </row>
    <row r="154" spans="2:48" ht="21" customHeight="1">
      <c r="B154" s="33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879" t="s">
        <v>234</v>
      </c>
      <c r="AH154" s="879"/>
      <c r="AI154" s="881" t="s">
        <v>241</v>
      </c>
      <c r="AJ154" s="882"/>
      <c r="AK154" s="882"/>
      <c r="AL154" s="883"/>
      <c r="AM154" s="51"/>
      <c r="AN154" s="51"/>
      <c r="AO154" s="51"/>
      <c r="AP154" s="51"/>
      <c r="AQ154" s="51"/>
      <c r="AR154" s="51"/>
      <c r="AS154" s="51"/>
      <c r="AT154" s="51"/>
      <c r="AU154" s="51"/>
      <c r="AV154" s="331"/>
    </row>
    <row r="155" spans="2:48" ht="21" customHeight="1">
      <c r="B155" s="33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879" t="s">
        <v>235</v>
      </c>
      <c r="AH155" s="879"/>
      <c r="AI155" s="881" t="s">
        <v>242</v>
      </c>
      <c r="AJ155" s="882"/>
      <c r="AK155" s="882"/>
      <c r="AL155" s="883"/>
      <c r="AM155" s="51"/>
      <c r="AN155" s="51"/>
      <c r="AO155" s="51"/>
      <c r="AP155" s="51"/>
      <c r="AQ155" s="51"/>
      <c r="AR155" s="51"/>
      <c r="AS155" s="51"/>
      <c r="AT155" s="51"/>
      <c r="AU155" s="51"/>
      <c r="AV155" s="331"/>
    </row>
    <row r="156" spans="2:48" ht="21" customHeight="1">
      <c r="B156" s="33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879" t="s">
        <v>236</v>
      </c>
      <c r="AH156" s="879"/>
      <c r="AI156" s="881" t="s">
        <v>242</v>
      </c>
      <c r="AJ156" s="882"/>
      <c r="AK156" s="882"/>
      <c r="AL156" s="883"/>
      <c r="AM156" s="51"/>
      <c r="AN156" s="51"/>
      <c r="AO156" s="51"/>
      <c r="AP156" s="51"/>
      <c r="AQ156" s="51"/>
      <c r="AR156" s="51"/>
      <c r="AS156" s="51"/>
      <c r="AT156" s="51"/>
      <c r="AU156" s="51"/>
      <c r="AV156" s="331"/>
    </row>
    <row r="157" spans="2:48" ht="21" customHeight="1">
      <c r="B157" s="33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331"/>
    </row>
    <row r="158" spans="2:48" ht="21" customHeight="1">
      <c r="B158" s="33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331"/>
    </row>
    <row r="159" spans="2:48" ht="21" customHeight="1">
      <c r="B159" s="33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331"/>
    </row>
    <row r="160" spans="2:48" ht="21" customHeight="1" thickBot="1">
      <c r="B160" s="345"/>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34"/>
    </row>
    <row r="162" spans="2:48" ht="21" customHeight="1" thickBot="1">
      <c r="B162" s="339" t="s">
        <v>1273</v>
      </c>
      <c r="C162" s="340"/>
      <c r="G162" s="340"/>
      <c r="H162" s="340"/>
      <c r="K162" s="340"/>
      <c r="L162" s="340"/>
    </row>
    <row r="163" spans="2:48" ht="18.75" customHeight="1">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9"/>
    </row>
    <row r="164" spans="2:48" ht="21" customHeight="1">
      <c r="B164" s="330"/>
      <c r="C164" s="51"/>
      <c r="D164" s="51"/>
      <c r="E164" s="51"/>
      <c r="F164" s="51"/>
      <c r="G164" s="51"/>
      <c r="H164" s="51"/>
      <c r="I164" s="346" t="s">
        <v>1275</v>
      </c>
      <c r="J164" s="347"/>
      <c r="K164" s="347"/>
      <c r="L164" s="347"/>
      <c r="M164" s="347"/>
      <c r="N164" s="347"/>
      <c r="O164" s="347"/>
      <c r="P164" s="347"/>
      <c r="Q164" s="347"/>
      <c r="R164" s="347"/>
      <c r="S164" s="347"/>
      <c r="T164" s="347"/>
      <c r="U164" s="347"/>
      <c r="V164" s="347"/>
      <c r="W164" s="51"/>
      <c r="X164" s="346" t="s">
        <v>1277</v>
      </c>
      <c r="Y164" s="347"/>
      <c r="Z164" s="347"/>
      <c r="AA164" s="347"/>
      <c r="AB164" s="347"/>
      <c r="AC164" s="347"/>
      <c r="AD164" s="348"/>
      <c r="AE164" s="348"/>
      <c r="AF164" s="348"/>
      <c r="AG164" s="348"/>
      <c r="AH164" s="348"/>
      <c r="AI164" s="348"/>
      <c r="AJ164" s="348"/>
      <c r="AK164" s="348"/>
      <c r="AL164" s="348"/>
      <c r="AM164" s="348"/>
      <c r="AN164" s="348"/>
      <c r="AO164" s="348"/>
      <c r="AP164" s="348"/>
      <c r="AQ164" s="348"/>
      <c r="AR164" s="348"/>
      <c r="AS164" s="51"/>
      <c r="AT164" s="51"/>
      <c r="AU164" s="51"/>
      <c r="AV164" s="331"/>
    </row>
    <row r="165" spans="2:48" ht="21" customHeight="1">
      <c r="B165" s="330"/>
      <c r="C165" s="51"/>
      <c r="D165" s="51"/>
      <c r="E165" s="51"/>
      <c r="F165" s="51"/>
      <c r="G165" s="51"/>
      <c r="H165" s="51"/>
      <c r="I165" s="56" t="s">
        <v>1276</v>
      </c>
      <c r="J165" s="51"/>
      <c r="K165" s="51"/>
      <c r="L165" s="51"/>
      <c r="M165" s="51"/>
      <c r="N165" s="51"/>
      <c r="O165" s="51"/>
      <c r="P165" s="51"/>
      <c r="Q165" s="51"/>
      <c r="R165" s="51"/>
      <c r="S165" s="51"/>
      <c r="T165" s="51"/>
      <c r="U165" s="51"/>
      <c r="V165" s="51"/>
      <c r="W165" s="51"/>
      <c r="X165" s="349" t="s">
        <v>1678</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331"/>
    </row>
    <row r="166" spans="2:48" ht="21" customHeight="1">
      <c r="B166" s="330"/>
      <c r="C166" s="51"/>
      <c r="D166" s="51"/>
      <c r="E166" s="51"/>
      <c r="F166" s="51"/>
      <c r="G166" s="51"/>
      <c r="H166" s="51"/>
      <c r="I166" s="51"/>
      <c r="J166" s="51"/>
      <c r="K166" s="51"/>
      <c r="L166" s="51"/>
      <c r="M166" s="51"/>
      <c r="N166" s="51"/>
      <c r="O166" s="51"/>
      <c r="P166" s="51"/>
      <c r="Q166" s="51"/>
      <c r="R166" s="51"/>
      <c r="S166" s="51"/>
      <c r="T166" s="51"/>
      <c r="U166" s="51"/>
      <c r="V166" s="51"/>
      <c r="W166" s="51"/>
      <c r="X166" s="349"/>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331"/>
    </row>
    <row r="167" spans="2:48" ht="21" customHeight="1">
      <c r="B167" s="330"/>
      <c r="C167" s="51"/>
      <c r="D167" s="51"/>
      <c r="E167" s="51"/>
      <c r="F167" s="51"/>
      <c r="G167" s="51"/>
      <c r="H167" s="51"/>
      <c r="I167" s="350" t="s">
        <v>1275</v>
      </c>
      <c r="J167" s="351"/>
      <c r="K167" s="351"/>
      <c r="L167" s="351"/>
      <c r="M167" s="351"/>
      <c r="N167" s="351"/>
      <c r="O167" s="351"/>
      <c r="P167" s="351"/>
      <c r="Q167" s="351"/>
      <c r="R167" s="351"/>
      <c r="S167" s="351"/>
      <c r="T167" s="351"/>
      <c r="U167" s="351"/>
      <c r="V167" s="351"/>
      <c r="W167" s="51"/>
      <c r="X167" s="350" t="s">
        <v>1277</v>
      </c>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62"/>
      <c r="AT167" s="362"/>
      <c r="AU167" s="362"/>
      <c r="AV167" s="331"/>
    </row>
    <row r="168" spans="2:48" ht="21" customHeight="1">
      <c r="B168" s="330"/>
      <c r="C168" s="51"/>
      <c r="D168" s="51"/>
      <c r="E168" s="51"/>
      <c r="F168" s="51"/>
      <c r="G168" s="51"/>
      <c r="H168" s="51"/>
      <c r="I168" s="349" t="s">
        <v>1677</v>
      </c>
      <c r="J168" s="51"/>
      <c r="K168" s="51"/>
      <c r="L168" s="51"/>
      <c r="M168" s="51"/>
      <c r="N168" s="51"/>
      <c r="O168" s="51"/>
      <c r="P168" s="51"/>
      <c r="Q168" s="51"/>
      <c r="R168" s="51"/>
      <c r="S168" s="51"/>
      <c r="T168" s="51"/>
      <c r="U168" s="51"/>
      <c r="V168" s="51"/>
      <c r="W168" s="51"/>
      <c r="X168" s="349" t="s">
        <v>1679</v>
      </c>
      <c r="Y168" s="51"/>
      <c r="Z168" s="51"/>
      <c r="AA168" s="51"/>
      <c r="AB168" s="51"/>
      <c r="AC168" s="51"/>
      <c r="AD168" s="51"/>
      <c r="AE168" s="51"/>
      <c r="AF168" s="51"/>
      <c r="AG168" s="51"/>
      <c r="AH168" s="51"/>
      <c r="AI168" s="51"/>
      <c r="AJ168" s="51"/>
      <c r="AK168" s="51"/>
      <c r="AL168" s="51"/>
      <c r="AM168" s="51"/>
      <c r="AN168" s="51"/>
      <c r="AO168" s="51"/>
      <c r="AP168" s="51"/>
      <c r="AQ168" s="51"/>
      <c r="AR168" s="51"/>
      <c r="AS168" s="362"/>
      <c r="AT168" s="362"/>
      <c r="AU168" s="362"/>
      <c r="AV168" s="331"/>
    </row>
    <row r="169" spans="2:48" ht="21" customHeight="1">
      <c r="B169" s="330"/>
      <c r="C169" s="51"/>
      <c r="D169" s="51"/>
      <c r="E169" s="51"/>
      <c r="F169" s="51"/>
      <c r="G169" s="51"/>
      <c r="H169" s="51"/>
      <c r="I169" s="51"/>
      <c r="J169" s="51"/>
      <c r="K169" s="51"/>
      <c r="L169" s="51"/>
      <c r="M169" s="51"/>
      <c r="N169" s="51"/>
      <c r="O169" s="51"/>
      <c r="P169" s="51"/>
      <c r="Q169" s="51"/>
      <c r="R169" s="51"/>
      <c r="S169" s="51"/>
      <c r="T169" s="51"/>
      <c r="U169" s="51"/>
      <c r="V169" s="51"/>
      <c r="W169" s="51"/>
      <c r="X169" s="349"/>
      <c r="Y169" s="51"/>
      <c r="Z169" s="51"/>
      <c r="AA169" s="51"/>
      <c r="AB169" s="51"/>
      <c r="AC169" s="51"/>
      <c r="AD169" s="51"/>
      <c r="AE169" s="51"/>
      <c r="AF169" s="51"/>
      <c r="AG169" s="51"/>
      <c r="AH169" s="51"/>
      <c r="AI169" s="51"/>
      <c r="AJ169" s="51"/>
      <c r="AK169" s="51"/>
      <c r="AL169" s="51"/>
      <c r="AM169" s="51"/>
      <c r="AN169" s="51"/>
      <c r="AO169" s="51"/>
      <c r="AP169" s="51"/>
      <c r="AQ169" s="51"/>
      <c r="AR169" s="51"/>
      <c r="AS169" s="362"/>
      <c r="AT169" s="362"/>
      <c r="AU169" s="362"/>
      <c r="AV169" s="331"/>
    </row>
    <row r="170" spans="2:48" ht="21" customHeight="1">
      <c r="B170" s="330"/>
      <c r="C170" s="51"/>
      <c r="D170" s="51"/>
      <c r="E170" s="51"/>
      <c r="F170" s="51"/>
      <c r="G170" s="51"/>
      <c r="H170" s="51"/>
      <c r="I170" s="352" t="s">
        <v>1275</v>
      </c>
      <c r="J170" s="353"/>
      <c r="K170" s="353"/>
      <c r="L170" s="353"/>
      <c r="M170" s="353"/>
      <c r="N170" s="353"/>
      <c r="O170" s="353"/>
      <c r="P170" s="353"/>
      <c r="Q170" s="353"/>
      <c r="R170" s="353"/>
      <c r="S170" s="353"/>
      <c r="T170" s="353"/>
      <c r="U170" s="353"/>
      <c r="V170" s="353"/>
      <c r="W170" s="51"/>
      <c r="X170" s="352" t="s">
        <v>1277</v>
      </c>
      <c r="Y170" s="353"/>
      <c r="Z170" s="353"/>
      <c r="AA170" s="353"/>
      <c r="AB170" s="353"/>
      <c r="AC170" s="353"/>
      <c r="AD170" s="353"/>
      <c r="AE170" s="353"/>
      <c r="AF170" s="353"/>
      <c r="AG170" s="353"/>
      <c r="AH170" s="353"/>
      <c r="AI170" s="353"/>
      <c r="AJ170" s="353"/>
      <c r="AK170" s="353"/>
      <c r="AL170" s="353"/>
      <c r="AM170" s="353"/>
      <c r="AN170" s="353"/>
      <c r="AO170" s="353"/>
      <c r="AP170" s="353"/>
      <c r="AQ170" s="353"/>
      <c r="AR170" s="353"/>
      <c r="AS170" s="362"/>
      <c r="AT170" s="362"/>
      <c r="AU170" s="362"/>
      <c r="AV170" s="331"/>
    </row>
    <row r="171" spans="2:48" ht="21" customHeight="1">
      <c r="B171" s="330"/>
      <c r="C171" s="51"/>
      <c r="D171" s="51"/>
      <c r="E171" s="51"/>
      <c r="F171" s="51"/>
      <c r="G171" s="51"/>
      <c r="H171" s="51"/>
      <c r="I171" s="349" t="s">
        <v>1677</v>
      </c>
      <c r="J171" s="51"/>
      <c r="K171" s="51"/>
      <c r="L171" s="51"/>
      <c r="M171" s="51"/>
      <c r="N171" s="51"/>
      <c r="O171" s="51"/>
      <c r="P171" s="51"/>
      <c r="Q171" s="51"/>
      <c r="R171" s="51"/>
      <c r="S171" s="51"/>
      <c r="T171" s="51"/>
      <c r="U171" s="51"/>
      <c r="V171" s="51"/>
      <c r="W171" s="51"/>
      <c r="X171" s="349" t="s">
        <v>1680</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58"/>
    </row>
    <row r="172" spans="2:48" ht="21" customHeight="1">
      <c r="B172" s="330"/>
      <c r="C172" s="51"/>
      <c r="D172" s="51"/>
      <c r="E172" s="51"/>
      <c r="F172" s="51"/>
      <c r="G172" s="51"/>
      <c r="H172" s="51"/>
      <c r="I172" s="51"/>
      <c r="J172" s="51"/>
      <c r="K172" s="51"/>
      <c r="L172" s="51"/>
      <c r="M172" s="51"/>
      <c r="N172" s="51"/>
      <c r="O172" s="51"/>
      <c r="P172" s="51"/>
      <c r="Q172" s="51"/>
      <c r="R172" s="51"/>
      <c r="S172" s="51"/>
      <c r="T172" s="51"/>
      <c r="U172" s="51"/>
      <c r="V172" s="51"/>
      <c r="W172" s="51"/>
      <c r="X172" s="349"/>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331"/>
    </row>
    <row r="173" spans="2:48" ht="21" customHeight="1">
      <c r="B173" s="330"/>
      <c r="C173" s="51"/>
      <c r="D173" s="51"/>
      <c r="E173" s="51"/>
      <c r="F173" s="51"/>
      <c r="G173" s="51"/>
      <c r="H173" s="51"/>
      <c r="I173" s="354" t="s">
        <v>1275</v>
      </c>
      <c r="J173" s="355"/>
      <c r="K173" s="355"/>
      <c r="L173" s="355"/>
      <c r="M173" s="355"/>
      <c r="N173" s="355"/>
      <c r="O173" s="355"/>
      <c r="P173" s="355"/>
      <c r="Q173" s="355"/>
      <c r="R173" s="355"/>
      <c r="S173" s="355"/>
      <c r="T173" s="355"/>
      <c r="U173" s="355"/>
      <c r="V173" s="355"/>
      <c r="W173" s="51"/>
      <c r="X173" s="354" t="s">
        <v>1277</v>
      </c>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51"/>
      <c r="AT173" s="51"/>
      <c r="AU173" s="51"/>
      <c r="AV173" s="331"/>
    </row>
    <row r="174" spans="2:48" ht="21" customHeight="1">
      <c r="B174" s="330"/>
      <c r="C174" s="51"/>
      <c r="D174" s="51"/>
      <c r="E174" s="51"/>
      <c r="F174" s="51"/>
      <c r="G174" s="51"/>
      <c r="H174" s="51"/>
      <c r="I174" s="349" t="s">
        <v>1676</v>
      </c>
      <c r="J174" s="51"/>
      <c r="K174" s="51"/>
      <c r="L174" s="51"/>
      <c r="M174" s="51"/>
      <c r="N174" s="51"/>
      <c r="O174" s="51"/>
      <c r="P174" s="51"/>
      <c r="Q174" s="51"/>
      <c r="R174" s="51"/>
      <c r="S174" s="51"/>
      <c r="T174" s="51"/>
      <c r="U174" s="51"/>
      <c r="V174" s="51"/>
      <c r="W174" s="51"/>
      <c r="X174" s="56" t="s">
        <v>1278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331"/>
    </row>
    <row r="175" spans="2:48" ht="21" customHeight="1">
      <c r="B175" s="33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331"/>
    </row>
    <row r="176" spans="2:48" ht="21" customHeight="1">
      <c r="B176" s="330"/>
      <c r="C176" s="51"/>
      <c r="D176" s="51"/>
      <c r="E176" s="51"/>
      <c r="F176" s="51"/>
      <c r="G176" s="51"/>
      <c r="H176" s="51"/>
      <c r="I176" s="356" t="s">
        <v>1279</v>
      </c>
      <c r="J176" s="356"/>
      <c r="K176" s="356"/>
      <c r="L176" s="356"/>
      <c r="M176" s="356"/>
      <c r="N176" s="356"/>
      <c r="O176" s="356"/>
      <c r="P176" s="356"/>
      <c r="Q176" s="356"/>
      <c r="R176" s="356"/>
      <c r="S176" s="356"/>
      <c r="T176" s="356"/>
      <c r="U176" s="356"/>
      <c r="V176" s="356"/>
      <c r="W176" s="357"/>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51"/>
      <c r="AT176" s="51"/>
      <c r="AU176" s="51"/>
      <c r="AV176" s="331"/>
    </row>
    <row r="177" spans="2:48" ht="21" customHeight="1">
      <c r="B177" s="330"/>
      <c r="C177" s="51"/>
      <c r="D177" s="51"/>
      <c r="E177" s="51"/>
      <c r="F177" s="51"/>
      <c r="G177" s="51"/>
      <c r="H177" s="51"/>
      <c r="I177" s="56" t="s">
        <v>1280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331"/>
    </row>
    <row r="178" spans="2:48" ht="21" customHeight="1">
      <c r="B178" s="330"/>
      <c r="C178" s="51"/>
      <c r="D178" s="51"/>
      <c r="E178" s="51"/>
      <c r="F178" s="51"/>
      <c r="G178" s="51"/>
      <c r="H178" s="51"/>
      <c r="I178" s="56" t="s">
        <v>1681</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331"/>
    </row>
    <row r="179" spans="2:48" ht="21" customHeight="1">
      <c r="B179" s="330"/>
      <c r="C179" s="51"/>
      <c r="D179" s="51"/>
      <c r="E179" s="51"/>
      <c r="F179" s="51"/>
      <c r="G179" s="51"/>
      <c r="H179" s="51"/>
      <c r="I179" s="56" t="s">
        <v>1281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331"/>
    </row>
    <row r="180" spans="2:48" ht="21" customHeight="1" thickBot="1">
      <c r="B180" s="333"/>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326"/>
      <c r="AP180" s="326"/>
      <c r="AQ180" s="326"/>
      <c r="AR180" s="326"/>
      <c r="AS180" s="326"/>
      <c r="AT180" s="326"/>
      <c r="AU180" s="326"/>
      <c r="AV180" s="334"/>
    </row>
    <row r="182" spans="2:48" ht="21" customHeight="1" thickBot="1">
      <c r="B182" s="339" t="s">
        <v>1302</v>
      </c>
      <c r="C182" s="340"/>
      <c r="G182" s="340"/>
      <c r="H182" s="340"/>
      <c r="I182" s="340" t="s">
        <v>1665</v>
      </c>
    </row>
    <row r="183" spans="2:48" ht="12" customHeight="1">
      <c r="B183" s="327"/>
      <c r="C183" s="328"/>
      <c r="D183" s="328"/>
      <c r="E183" s="328"/>
      <c r="F183" s="328"/>
      <c r="G183" s="328"/>
      <c r="H183" s="328"/>
      <c r="I183" s="328"/>
      <c r="J183" s="328"/>
      <c r="K183" s="328"/>
      <c r="L183" s="328"/>
      <c r="M183" s="328"/>
      <c r="N183" s="328"/>
      <c r="O183" s="328"/>
      <c r="P183" s="328"/>
      <c r="Q183" s="328"/>
      <c r="R183" s="328"/>
      <c r="S183" s="328"/>
      <c r="T183" s="328"/>
      <c r="U183" s="328"/>
      <c r="V183" s="329"/>
    </row>
    <row r="184" spans="2:48" ht="21" customHeight="1">
      <c r="B184" s="330"/>
      <c r="C184" s="51" t="s">
        <v>1811</v>
      </c>
      <c r="D184" s="51"/>
      <c r="E184" s="880">
        <v>45903</v>
      </c>
      <c r="F184" s="880"/>
      <c r="G184" s="880"/>
      <c r="H184" s="51" t="s">
        <v>1812</v>
      </c>
      <c r="I184" s="51"/>
      <c r="J184" s="51"/>
      <c r="K184" s="51"/>
      <c r="L184" s="51"/>
      <c r="M184" s="51"/>
      <c r="N184" s="51"/>
      <c r="O184" s="51"/>
      <c r="P184" s="51"/>
      <c r="Q184" s="51"/>
      <c r="R184" s="51"/>
      <c r="S184" s="51"/>
      <c r="T184" s="51"/>
      <c r="U184" s="51"/>
      <c r="V184" s="331"/>
    </row>
    <row r="185" spans="2:48" ht="21" customHeight="1">
      <c r="B185" s="330"/>
      <c r="C185" s="51" t="s">
        <v>1784</v>
      </c>
      <c r="D185" s="51"/>
      <c r="E185" s="880">
        <v>45845</v>
      </c>
      <c r="F185" s="880"/>
      <c r="G185" s="880"/>
      <c r="H185" s="51" t="s">
        <v>1789</v>
      </c>
      <c r="I185" s="51"/>
      <c r="J185" s="51"/>
      <c r="K185" s="51"/>
      <c r="L185" s="51"/>
      <c r="M185" s="51"/>
      <c r="N185" s="51"/>
      <c r="O185" s="51"/>
      <c r="P185" s="51"/>
      <c r="Q185" s="51"/>
      <c r="R185" s="51"/>
      <c r="S185" s="51"/>
      <c r="T185" s="51"/>
      <c r="U185" s="51"/>
      <c r="V185" s="331"/>
    </row>
    <row r="186" spans="2:48" ht="21" customHeight="1">
      <c r="B186" s="330"/>
      <c r="C186" s="51" t="s">
        <v>1759</v>
      </c>
      <c r="D186" s="51"/>
      <c r="E186" s="880">
        <v>45840</v>
      </c>
      <c r="F186" s="880"/>
      <c r="G186" s="880"/>
      <c r="H186" s="51" t="s">
        <v>1760</v>
      </c>
      <c r="I186" s="51"/>
      <c r="J186" s="51"/>
      <c r="K186" s="51"/>
      <c r="L186" s="51"/>
      <c r="M186" s="51"/>
      <c r="N186" s="51"/>
      <c r="O186" s="51"/>
      <c r="P186" s="51"/>
      <c r="Q186" s="51"/>
      <c r="R186" s="51"/>
      <c r="S186" s="51"/>
      <c r="T186" s="51"/>
      <c r="U186" s="51"/>
      <c r="V186" s="331"/>
    </row>
    <row r="187" spans="2:48" ht="21" customHeight="1">
      <c r="B187" s="330"/>
      <c r="C187" s="51" t="s">
        <v>1682</v>
      </c>
      <c r="D187" s="51"/>
      <c r="E187" s="880">
        <v>45831</v>
      </c>
      <c r="F187" s="880"/>
      <c r="G187" s="880"/>
      <c r="H187" s="51" t="s">
        <v>1683</v>
      </c>
      <c r="I187" s="51"/>
      <c r="J187" s="51"/>
      <c r="K187" s="51"/>
      <c r="L187" s="51"/>
      <c r="M187" s="51"/>
      <c r="N187" s="51"/>
      <c r="O187" s="51"/>
      <c r="P187" s="51"/>
      <c r="Q187" s="51"/>
      <c r="R187" s="51"/>
      <c r="S187" s="51"/>
      <c r="T187" s="51"/>
      <c r="U187" s="51"/>
      <c r="V187" s="331"/>
    </row>
    <row r="188" spans="2:48" ht="21" customHeight="1">
      <c r="B188" s="330"/>
      <c r="C188" s="51" t="s">
        <v>1601</v>
      </c>
      <c r="D188" s="51"/>
      <c r="E188" s="880">
        <v>45807</v>
      </c>
      <c r="F188" s="880"/>
      <c r="G188" s="880"/>
      <c r="H188" s="51" t="s">
        <v>1602</v>
      </c>
      <c r="I188" s="51"/>
      <c r="J188" s="51"/>
      <c r="K188" s="51"/>
      <c r="L188" s="51"/>
      <c r="M188" s="51"/>
      <c r="N188" s="51"/>
      <c r="O188" s="51"/>
      <c r="P188" s="51"/>
      <c r="Q188" s="51"/>
      <c r="R188" s="51"/>
      <c r="S188" s="51"/>
      <c r="T188" s="51"/>
      <c r="U188" s="51"/>
      <c r="V188" s="331"/>
    </row>
    <row r="189" spans="2:48" ht="21" customHeight="1">
      <c r="B189" s="330"/>
      <c r="C189" s="51"/>
      <c r="D189" s="51"/>
      <c r="E189" s="885" t="s">
        <v>1519</v>
      </c>
      <c r="F189" s="885"/>
      <c r="G189" s="885"/>
      <c r="H189" s="51" t="s">
        <v>1664</v>
      </c>
      <c r="I189" s="51"/>
      <c r="J189" s="51"/>
      <c r="K189" s="51"/>
      <c r="L189" s="51"/>
      <c r="M189" s="51"/>
      <c r="N189" s="51"/>
      <c r="O189" s="51"/>
      <c r="P189" s="51"/>
      <c r="Q189" s="51"/>
      <c r="R189" s="51"/>
      <c r="S189" s="51"/>
      <c r="T189" s="51"/>
      <c r="U189" s="51"/>
      <c r="V189" s="331"/>
    </row>
    <row r="190" spans="2:48" ht="21" customHeight="1">
      <c r="B190" s="359"/>
      <c r="C190" s="1"/>
      <c r="D190" s="51"/>
      <c r="E190" s="885" t="s">
        <v>1519</v>
      </c>
      <c r="F190" s="885"/>
      <c r="G190" s="885"/>
      <c r="H190" s="51" t="s">
        <v>1603</v>
      </c>
      <c r="I190" s="51"/>
      <c r="J190" s="51"/>
      <c r="K190" s="51"/>
      <c r="L190" s="51"/>
      <c r="M190" s="51"/>
      <c r="N190" s="51"/>
      <c r="O190" s="51"/>
      <c r="P190" s="51"/>
      <c r="Q190" s="51"/>
      <c r="R190" s="51"/>
      <c r="S190" s="51"/>
      <c r="T190" s="51"/>
      <c r="U190" s="51"/>
      <c r="V190" s="331"/>
    </row>
    <row r="191" spans="2:48" ht="21" customHeight="1">
      <c r="B191" s="330"/>
      <c r="C191" s="51" t="s">
        <v>1522</v>
      </c>
      <c r="D191" s="51"/>
      <c r="E191" s="880">
        <v>45586</v>
      </c>
      <c r="F191" s="880"/>
      <c r="G191" s="880"/>
      <c r="H191" s="51" t="s">
        <v>1523</v>
      </c>
      <c r="I191" s="51"/>
      <c r="J191" s="51"/>
      <c r="K191" s="51"/>
      <c r="L191" s="51"/>
      <c r="M191" s="51"/>
      <c r="N191" s="51"/>
      <c r="O191" s="51"/>
      <c r="P191" s="51"/>
      <c r="Q191" s="51"/>
      <c r="R191" s="51"/>
      <c r="S191" s="51"/>
      <c r="T191" s="51"/>
      <c r="U191" s="51"/>
      <c r="V191" s="331"/>
    </row>
    <row r="192" spans="2:48" ht="21" customHeight="1">
      <c r="B192" s="330"/>
      <c r="C192" s="51" t="s">
        <v>1309</v>
      </c>
      <c r="D192" s="51"/>
      <c r="E192" s="880">
        <v>45483</v>
      </c>
      <c r="F192" s="880"/>
      <c r="G192" s="880"/>
      <c r="H192" s="51" t="s">
        <v>1521</v>
      </c>
      <c r="I192" s="51"/>
      <c r="J192" s="51"/>
      <c r="K192" s="51"/>
      <c r="L192" s="51"/>
      <c r="M192" s="51"/>
      <c r="N192" s="51"/>
      <c r="O192" s="51"/>
      <c r="P192" s="51"/>
      <c r="Q192" s="51"/>
      <c r="R192" s="51"/>
      <c r="S192" s="51"/>
      <c r="T192" s="51"/>
      <c r="U192" s="51"/>
      <c r="V192" s="331"/>
    </row>
    <row r="193" spans="2:22" ht="21" customHeight="1">
      <c r="B193" s="330"/>
      <c r="C193" s="51"/>
      <c r="D193" s="51"/>
      <c r="E193" s="885" t="s">
        <v>1519</v>
      </c>
      <c r="F193" s="885"/>
      <c r="G193" s="885"/>
      <c r="H193" s="51" t="s">
        <v>1321</v>
      </c>
      <c r="I193" s="51"/>
      <c r="J193" s="51"/>
      <c r="K193" s="51"/>
      <c r="L193" s="51"/>
      <c r="M193" s="51"/>
      <c r="N193" s="51"/>
      <c r="O193" s="51"/>
      <c r="P193" s="51"/>
      <c r="Q193" s="51"/>
      <c r="R193" s="51"/>
      <c r="S193" s="51"/>
      <c r="T193" s="51"/>
      <c r="U193" s="51"/>
      <c r="V193" s="331"/>
    </row>
    <row r="194" spans="2:22" ht="21" customHeight="1">
      <c r="B194" s="359"/>
      <c r="C194" s="1"/>
      <c r="D194" s="51"/>
      <c r="E194" s="885" t="s">
        <v>1519</v>
      </c>
      <c r="F194" s="885"/>
      <c r="G194" s="885"/>
      <c r="H194" s="51" t="s">
        <v>1518</v>
      </c>
      <c r="I194" s="51"/>
      <c r="J194" s="51"/>
      <c r="K194" s="51"/>
      <c r="L194" s="51"/>
      <c r="M194" s="51"/>
      <c r="N194" s="51"/>
      <c r="O194" s="51"/>
      <c r="P194" s="51"/>
      <c r="Q194" s="51"/>
      <c r="R194" s="51"/>
      <c r="S194" s="51"/>
      <c r="T194" s="51"/>
      <c r="U194" s="51"/>
      <c r="V194" s="331"/>
    </row>
    <row r="195" spans="2:22" ht="21" customHeight="1">
      <c r="B195" s="330"/>
      <c r="C195" s="51" t="s">
        <v>1306</v>
      </c>
      <c r="D195" s="51"/>
      <c r="E195" s="880">
        <v>45433</v>
      </c>
      <c r="F195" s="880"/>
      <c r="G195" s="880"/>
      <c r="H195" s="51" t="s">
        <v>1307</v>
      </c>
      <c r="I195" s="51"/>
      <c r="J195" s="51"/>
      <c r="K195" s="51"/>
      <c r="L195" s="51"/>
      <c r="M195" s="51"/>
      <c r="N195" s="51"/>
      <c r="O195" s="51"/>
      <c r="P195" s="51"/>
      <c r="Q195" s="51"/>
      <c r="R195" s="51"/>
      <c r="S195" s="51"/>
      <c r="T195" s="51"/>
      <c r="U195" s="51"/>
      <c r="V195" s="331"/>
    </row>
    <row r="196" spans="2:22" ht="21" customHeight="1">
      <c r="B196" s="330"/>
      <c r="C196" s="51" t="s">
        <v>1301</v>
      </c>
      <c r="D196" s="51"/>
      <c r="E196" s="880">
        <v>45288</v>
      </c>
      <c r="F196" s="880"/>
      <c r="G196" s="880"/>
      <c r="H196" s="51" t="s">
        <v>1305</v>
      </c>
      <c r="I196" s="51"/>
      <c r="J196" s="51"/>
      <c r="K196" s="51"/>
      <c r="L196" s="51"/>
      <c r="M196" s="51"/>
      <c r="N196" s="51"/>
      <c r="O196" s="51"/>
      <c r="P196" s="51"/>
      <c r="Q196" s="51"/>
      <c r="R196" s="51"/>
      <c r="S196" s="51"/>
      <c r="T196" s="51"/>
      <c r="U196" s="51"/>
      <c r="V196" s="331"/>
    </row>
    <row r="197" spans="2:22" ht="21" customHeight="1">
      <c r="B197" s="330"/>
      <c r="C197" s="51" t="s">
        <v>1303</v>
      </c>
      <c r="D197" s="51"/>
      <c r="E197" s="880">
        <v>45231</v>
      </c>
      <c r="F197" s="880"/>
      <c r="G197" s="880"/>
      <c r="H197" s="51" t="s">
        <v>1304</v>
      </c>
      <c r="I197" s="51"/>
      <c r="J197" s="51"/>
      <c r="K197" s="51"/>
      <c r="L197" s="51"/>
      <c r="M197" s="51"/>
      <c r="N197" s="51"/>
      <c r="O197" s="51"/>
      <c r="P197" s="51"/>
      <c r="Q197" s="51"/>
      <c r="R197" s="51"/>
      <c r="S197" s="51"/>
      <c r="T197" s="51"/>
      <c r="U197" s="51"/>
      <c r="V197" s="331"/>
    </row>
    <row r="198" spans="2:22" ht="21" customHeight="1" thickBot="1">
      <c r="B198" s="333"/>
      <c r="C198" s="326"/>
      <c r="D198" s="326"/>
      <c r="E198" s="326"/>
      <c r="F198" s="326"/>
      <c r="G198" s="326"/>
      <c r="H198" s="326"/>
      <c r="I198" s="326"/>
      <c r="J198" s="326"/>
      <c r="K198" s="326"/>
      <c r="L198" s="326"/>
      <c r="M198" s="326"/>
      <c r="N198" s="326"/>
      <c r="O198" s="326"/>
      <c r="P198" s="326"/>
      <c r="Q198" s="326"/>
      <c r="R198" s="326"/>
      <c r="S198" s="326"/>
      <c r="T198" s="326"/>
      <c r="U198" s="326"/>
      <c r="V198" s="334"/>
    </row>
    <row r="200" spans="2:22" ht="21" customHeight="1">
      <c r="B200" s="360"/>
      <c r="N200" s="360"/>
    </row>
  </sheetData>
  <sheetProtection algorithmName="SHA-512" hashValue="WLH5BuWUz3QiOc4pPGxEv3Nu1Aq4jX6e63CnhpvYgqI8Q9x0z64PHfsLxTl5i4G7YbWpBhq7wwdO6e2qheFkkg==" saltValue="Ko3zyv9WwoWB/t+HuX3k6A==" spinCount="100000" sheet="1" objects="1" scenarios="1"/>
  <mergeCells count="162">
    <mergeCell ref="E196:G196"/>
    <mergeCell ref="E197:G197"/>
    <mergeCell ref="E188:G188"/>
    <mergeCell ref="E189:G189"/>
    <mergeCell ref="E190:G190"/>
    <mergeCell ref="E191:G191"/>
    <mergeCell ref="E192:G192"/>
    <mergeCell ref="E193:G193"/>
    <mergeCell ref="AT1:BA2"/>
    <mergeCell ref="AL2:AN2"/>
    <mergeCell ref="AL3:AN3"/>
    <mergeCell ref="E194:G194"/>
    <mergeCell ref="E195:G195"/>
    <mergeCell ref="AI156:AL156"/>
    <mergeCell ref="AG153:AH153"/>
    <mergeCell ref="AI153:AL153"/>
    <mergeCell ref="AG154:AH154"/>
    <mergeCell ref="AI154:AL154"/>
    <mergeCell ref="AG155:AH155"/>
    <mergeCell ref="AI155:AL155"/>
    <mergeCell ref="AG150:AH150"/>
    <mergeCell ref="AI150:AL150"/>
    <mergeCell ref="AG151:AH151"/>
    <mergeCell ref="AI151:AL151"/>
    <mergeCell ref="AG156:AH156"/>
    <mergeCell ref="E186:G186"/>
    <mergeCell ref="E187:G187"/>
    <mergeCell ref="E185:G185"/>
    <mergeCell ref="R94:AA94"/>
    <mergeCell ref="AE94:AM94"/>
    <mergeCell ref="O85:Q85"/>
    <mergeCell ref="F86:N86"/>
    <mergeCell ref="O86:Q86"/>
    <mergeCell ref="F87:N87"/>
    <mergeCell ref="O87:Q87"/>
    <mergeCell ref="F88:N88"/>
    <mergeCell ref="O88:Q88"/>
    <mergeCell ref="O89:Q89"/>
    <mergeCell ref="AG152:AH152"/>
    <mergeCell ref="AI152:AL152"/>
    <mergeCell ref="C119:G119"/>
    <mergeCell ref="C121:G121"/>
    <mergeCell ref="C123:G123"/>
    <mergeCell ref="AG149:AH149"/>
    <mergeCell ref="AI149:AL149"/>
    <mergeCell ref="F89:N89"/>
    <mergeCell ref="E184:G184"/>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C75:E75"/>
    <mergeCell ref="F75:Q75"/>
    <mergeCell ref="R75:Z75"/>
    <mergeCell ref="AB75:AD75"/>
    <mergeCell ref="AE75:AM75"/>
    <mergeCell ref="AN75:AU75"/>
    <mergeCell ref="C74:E74"/>
    <mergeCell ref="F74:Q74"/>
    <mergeCell ref="R74:Z74"/>
    <mergeCell ref="AB74:AD74"/>
    <mergeCell ref="AE74:AM74"/>
    <mergeCell ref="AN74:AU74"/>
    <mergeCell ref="AN72:AU72"/>
    <mergeCell ref="C73:E73"/>
    <mergeCell ref="F73:Q73"/>
    <mergeCell ref="R73:Z73"/>
    <mergeCell ref="AB73:AD73"/>
    <mergeCell ref="AE73:AM73"/>
    <mergeCell ref="AN73:AU73"/>
    <mergeCell ref="C72:E72"/>
    <mergeCell ref="F72:Q72"/>
    <mergeCell ref="R72:Z72"/>
    <mergeCell ref="AB72:AD72"/>
    <mergeCell ref="AE72:AM72"/>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C60:E61"/>
    <mergeCell ref="F60:I60"/>
    <mergeCell ref="J60:P60"/>
    <mergeCell ref="Q60:U60"/>
    <mergeCell ref="F61:I61"/>
    <mergeCell ref="J61:P61"/>
    <mergeCell ref="Q61:U61"/>
    <mergeCell ref="F58:I58"/>
    <mergeCell ref="J58:P58"/>
    <mergeCell ref="Q58:U58"/>
    <mergeCell ref="F59:I59"/>
    <mergeCell ref="J59:P59"/>
    <mergeCell ref="Q59:U59"/>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C24:P27"/>
    <mergeCell ref="C20:E20"/>
    <mergeCell ref="C22:E22"/>
    <mergeCell ref="C32:E32"/>
    <mergeCell ref="X32:AB32"/>
    <mergeCell ref="N3:P3"/>
    <mergeCell ref="R3:T3"/>
    <mergeCell ref="V3:X3"/>
    <mergeCell ref="Z3:AB3"/>
    <mergeCell ref="C8:L13"/>
    <mergeCell ref="N8:W13"/>
    <mergeCell ref="Y8:AH13"/>
    <mergeCell ref="AD3:AF3"/>
    <mergeCell ref="AH3:AJ3"/>
    <mergeCell ref="Z2:AB2"/>
    <mergeCell ref="AD2:AF2"/>
    <mergeCell ref="AH2:AJ2"/>
    <mergeCell ref="B3:D3"/>
    <mergeCell ref="F3:H3"/>
    <mergeCell ref="J3:L3"/>
    <mergeCell ref="B2:D2"/>
    <mergeCell ref="F2:H2"/>
    <mergeCell ref="J2:L2"/>
    <mergeCell ref="N2:P2"/>
    <mergeCell ref="R2:T2"/>
    <mergeCell ref="V2:X2"/>
  </mergeCells>
  <phoneticPr fontId="8"/>
  <hyperlinks>
    <hyperlink ref="F2:H2" location="参考!B17" display="メールアドレス" xr:uid="{FA20CD4C-84CE-4B59-B584-D310ACE27582}"/>
    <hyperlink ref="J2:L2" location="参考!B31" display="お支払い" xr:uid="{9A0A20EC-4450-4CBA-A49D-54182B6E2177}"/>
    <hyperlink ref="N2:P2" location="参考!B48" display="祝札" xr:uid="{10F5D9D6-C79A-42F6-8E15-91D386BBD4C6}"/>
    <hyperlink ref="R2:T2" location="参考!B70" display="配送規定" xr:uid="{C2C34843-759D-4F5E-86B9-4DDA9C09F7C1}"/>
    <hyperlink ref="V2:X2" location="参考!B93" display="伝票" xr:uid="{10FC2A19-6A0E-4E54-BD78-B10684D84D6D}"/>
    <hyperlink ref="Z2:AB2" location="参考!B117" display="ポイントアプリ" xr:uid="{59EBFCE3-BF75-47A9-866A-60D5860731B3}"/>
    <hyperlink ref="AD2:AF2" location="参考!B145" display="お届けの流れ" xr:uid="{2CB3EE4F-6848-49DF-BC50-3D04CCD0A5E5}"/>
    <hyperlink ref="AH2:AJ2" location="参考!B163" display="お供え花" xr:uid="{67922675-189E-4039-90D8-27CD80D2B48A}"/>
    <hyperlink ref="AL2:AN2" location="参考!B183" display="変更履歴" xr:uid="{06069FD9-B573-47C5-8DA9-02D2336AE960}"/>
    <hyperlink ref="B2:D2" location="参考!B6" display="メッセージカード" xr:uid="{456280C9-BE8F-4EFA-BC13-70624221C138}"/>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80"/>
      <c r="B1" s="281"/>
      <c r="C1" s="281"/>
      <c r="D1" s="282"/>
      <c r="E1" s="283"/>
      <c r="F1" s="284"/>
      <c r="G1" s="285"/>
      <c r="H1" s="286"/>
      <c r="I1" s="287"/>
      <c r="J1" s="288"/>
      <c r="K1" s="288"/>
      <c r="L1" s="289"/>
      <c r="M1" s="290"/>
      <c r="N1" s="289"/>
      <c r="O1" s="289"/>
      <c r="P1" s="289"/>
      <c r="Q1" s="289"/>
      <c r="R1" s="291"/>
      <c r="S1" s="292" t="s">
        <v>1613</v>
      </c>
      <c r="T1" s="293" t="s">
        <v>1613</v>
      </c>
      <c r="U1" s="294" t="s">
        <v>1614</v>
      </c>
      <c r="V1" s="295"/>
      <c r="W1" s="296" t="s">
        <v>1615</v>
      </c>
      <c r="X1" s="297"/>
      <c r="Y1" s="297"/>
      <c r="Z1" s="297"/>
      <c r="AA1" s="297"/>
      <c r="AB1" s="297"/>
      <c r="AC1" s="890" t="s">
        <v>1616</v>
      </c>
      <c r="AD1" s="891"/>
      <c r="AE1" s="891"/>
      <c r="AF1" s="891"/>
      <c r="AG1" s="890" t="s">
        <v>1617</v>
      </c>
      <c r="AH1" s="891"/>
      <c r="AI1" s="298" t="s">
        <v>1618</v>
      </c>
      <c r="AJ1" s="892" t="s">
        <v>1619</v>
      </c>
      <c r="AK1" s="893"/>
      <c r="AL1" s="894"/>
      <c r="AM1" s="895" t="s">
        <v>1620</v>
      </c>
      <c r="AN1" s="896"/>
      <c r="AO1" s="896"/>
      <c r="AP1" s="896"/>
      <c r="AQ1" s="896"/>
      <c r="AR1" s="299"/>
      <c r="AS1" s="300" t="s">
        <v>1621</v>
      </c>
      <c r="AT1" s="301"/>
      <c r="AU1" s="301"/>
      <c r="AV1" s="301"/>
      <c r="AW1" s="301"/>
      <c r="AX1" s="301"/>
      <c r="AY1" s="302"/>
      <c r="AZ1" s="301"/>
      <c r="BA1" s="303"/>
      <c r="BB1" s="303"/>
      <c r="BC1" s="303"/>
      <c r="BD1" s="304"/>
      <c r="BE1" s="887" t="s">
        <v>1622</v>
      </c>
      <c r="BF1" s="889"/>
      <c r="BG1" s="887" t="s">
        <v>1623</v>
      </c>
      <c r="BH1" s="888"/>
      <c r="BI1" s="888"/>
      <c r="BJ1" s="889"/>
      <c r="BK1" s="306"/>
      <c r="BL1" s="305" t="s">
        <v>1624</v>
      </c>
      <c r="BM1" s="898" t="s">
        <v>1625</v>
      </c>
      <c r="BN1" s="899"/>
      <c r="BO1" s="899"/>
      <c r="BP1" s="899"/>
      <c r="BQ1" s="898" t="s">
        <v>19</v>
      </c>
      <c r="BR1" s="899"/>
      <c r="BS1" s="899"/>
      <c r="BT1" s="900"/>
      <c r="BU1" s="899" t="s">
        <v>20</v>
      </c>
      <c r="BV1" s="899"/>
      <c r="BW1" s="899"/>
      <c r="BX1" s="899"/>
      <c r="BY1" s="901" t="s">
        <v>1626</v>
      </c>
      <c r="BZ1" s="902"/>
      <c r="CA1" s="903" t="s">
        <v>1627</v>
      </c>
      <c r="CB1" s="904"/>
      <c r="CC1" s="307" t="s">
        <v>1628</v>
      </c>
      <c r="CD1" s="905" t="s">
        <v>1629</v>
      </c>
      <c r="CE1" s="906"/>
      <c r="CF1" s="907"/>
      <c r="CG1" s="308"/>
      <c r="CH1" s="309"/>
      <c r="CI1" s="310"/>
      <c r="CJ1" s="311"/>
      <c r="CK1" s="311"/>
      <c r="CL1" s="312">
        <v>2014</v>
      </c>
      <c r="CM1" s="313">
        <v>2015</v>
      </c>
      <c r="CN1" s="314">
        <v>2016</v>
      </c>
      <c r="CO1" s="315">
        <v>2017</v>
      </c>
      <c r="CP1" s="316">
        <v>2018</v>
      </c>
      <c r="CQ1" s="317">
        <v>2019</v>
      </c>
      <c r="CR1" s="318">
        <v>2020</v>
      </c>
      <c r="CS1" s="319">
        <v>2021</v>
      </c>
      <c r="CT1" s="320">
        <v>2022</v>
      </c>
      <c r="CU1" s="321">
        <v>2023</v>
      </c>
      <c r="CV1" s="322">
        <v>2024</v>
      </c>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23">
        <v>2016</v>
      </c>
      <c r="EA1" s="323">
        <v>2017</v>
      </c>
      <c r="EB1" s="323">
        <v>2018</v>
      </c>
      <c r="EC1" s="323"/>
      <c r="ED1" s="323">
        <v>2017</v>
      </c>
      <c r="EE1" s="323">
        <v>2018</v>
      </c>
      <c r="EF1" s="324"/>
      <c r="EG1" s="324"/>
      <c r="EH1" s="897" t="s">
        <v>1630</v>
      </c>
      <c r="EI1" s="897"/>
      <c r="EJ1" s="325" t="s">
        <v>1631</v>
      </c>
      <c r="EK1" s="325" t="s">
        <v>1632</v>
      </c>
      <c r="EL1" s="325" t="s">
        <v>1633</v>
      </c>
      <c r="EM1" s="325" t="s">
        <v>1634</v>
      </c>
      <c r="EN1" s="325" t="s">
        <v>1635</v>
      </c>
      <c r="EO1" s="325" t="s">
        <v>1636</v>
      </c>
      <c r="EP1" s="325" t="s">
        <v>1637</v>
      </c>
      <c r="EQ1" s="325" t="s">
        <v>1638</v>
      </c>
      <c r="ER1" s="325" t="s">
        <v>1639</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79" t="s">
        <v>12</v>
      </c>
      <c r="BB2" s="49" t="s">
        <v>37</v>
      </c>
      <c r="BC2" s="49" t="s">
        <v>1</v>
      </c>
      <c r="BD2" s="49" t="s">
        <v>16</v>
      </c>
      <c r="BE2" s="49" t="s">
        <v>15</v>
      </c>
      <c r="BF2" s="49" t="s">
        <v>17</v>
      </c>
      <c r="BG2" s="49" t="s">
        <v>18</v>
      </c>
      <c r="BH2" s="49" t="s">
        <v>248</v>
      </c>
      <c r="BI2" s="49" t="s">
        <v>249</v>
      </c>
      <c r="BJ2" s="49" t="s">
        <v>39</v>
      </c>
      <c r="BK2" s="49" t="s">
        <v>33</v>
      </c>
      <c r="BL2" s="49" t="s">
        <v>33</v>
      </c>
      <c r="BM2" s="209" t="s">
        <v>34</v>
      </c>
      <c r="BN2" s="210" t="s">
        <v>8</v>
      </c>
      <c r="BO2" s="211" t="s">
        <v>9</v>
      </c>
      <c r="BP2" s="212" t="s">
        <v>10</v>
      </c>
      <c r="BQ2" s="209" t="s">
        <v>19</v>
      </c>
      <c r="BR2" s="210" t="s">
        <v>8</v>
      </c>
      <c r="BS2" s="211" t="s">
        <v>9</v>
      </c>
      <c r="BT2" s="213" t="s">
        <v>10</v>
      </c>
      <c r="BU2" s="214" t="s">
        <v>20</v>
      </c>
      <c r="BV2" s="210" t="s">
        <v>8</v>
      </c>
      <c r="BW2" s="211" t="s">
        <v>9</v>
      </c>
      <c r="BX2" s="212" t="s">
        <v>10</v>
      </c>
      <c r="BY2" s="215" t="s">
        <v>9</v>
      </c>
      <c r="BZ2" s="216" t="s">
        <v>10</v>
      </c>
      <c r="CA2" s="217" t="s">
        <v>9</v>
      </c>
      <c r="CB2" s="218" t="s">
        <v>10</v>
      </c>
      <c r="CC2" s="219" t="s">
        <v>35</v>
      </c>
      <c r="CD2" s="220" t="s">
        <v>36</v>
      </c>
      <c r="CE2" s="221" t="s">
        <v>9</v>
      </c>
      <c r="CF2" s="222" t="s">
        <v>10</v>
      </c>
      <c r="CG2" s="223" t="s">
        <v>35</v>
      </c>
      <c r="CH2" s="224" t="s">
        <v>14</v>
      </c>
      <c r="CI2" s="225" t="s">
        <v>2</v>
      </c>
    </row>
    <row r="3" spans="1:148" s="2" customFormat="1" ht="19.5" customHeight="1">
      <c r="A3" s="3"/>
      <c r="B3" s="17">
        <v>2025</v>
      </c>
      <c r="C3" s="17"/>
      <c r="D3" s="18"/>
      <c r="E3" s="206" t="str">
        <f>オーダーシート!O15</f>
        <v>原則4日前の15時までにご注文ください</v>
      </c>
      <c r="F3" s="17"/>
      <c r="G3" s="52" t="str">
        <f>オーダーシート!O16</f>
        <v>選択してください</v>
      </c>
      <c r="H3" s="20"/>
      <c r="I3" s="27" t="e">
        <f>オーダーシート!AA2</f>
        <v>#VALUE!</v>
      </c>
      <c r="J3" s="28"/>
      <c r="K3" s="28"/>
      <c r="L3" s="28"/>
      <c r="M3" s="29">
        <f>オーダーシート!K87</f>
        <v>0</v>
      </c>
      <c r="N3" s="28"/>
      <c r="O3" s="28"/>
      <c r="P3" s="28"/>
      <c r="Q3" s="28"/>
      <c r="R3" s="30"/>
      <c r="S3" s="34"/>
      <c r="T3" s="35"/>
      <c r="U3" s="36"/>
      <c r="V3" s="9"/>
      <c r="W3" s="10">
        <f>オーダーシート!D4</f>
        <v>0</v>
      </c>
      <c r="X3" s="10">
        <f>オーダーシート!D5</f>
        <v>0</v>
      </c>
      <c r="Y3" s="10">
        <f>オーダーシート!D6</f>
        <v>0</v>
      </c>
      <c r="Z3" s="506">
        <f>オーダーシート!D7</f>
        <v>0</v>
      </c>
      <c r="AA3" s="10">
        <f>オーダーシート!D8</f>
        <v>0</v>
      </c>
      <c r="AB3" s="506">
        <f>オーダーシート!D9</f>
        <v>0</v>
      </c>
      <c r="AC3" s="37">
        <f>オーダーシート!D12</f>
        <v>0</v>
      </c>
      <c r="AD3" s="37">
        <f>オーダーシート!D13</f>
        <v>0</v>
      </c>
      <c r="AE3" s="403">
        <f>オーダーシート!D14</f>
        <v>0</v>
      </c>
      <c r="AF3" s="37">
        <f>オーダーシート!D15</f>
        <v>0</v>
      </c>
      <c r="AG3" s="37">
        <f>オーダーシート!D15</f>
        <v>0</v>
      </c>
      <c r="AH3" s="37" t="e">
        <f>オーダーシート!AA2</f>
        <v>#VALUE!</v>
      </c>
      <c r="AI3" s="42"/>
      <c r="AJ3" s="208">
        <f>オーダーシート!D18</f>
        <v>0</v>
      </c>
      <c r="AK3" s="208">
        <f>オーダーシート!D19</f>
        <v>0</v>
      </c>
      <c r="AL3" s="43">
        <f>オーダーシート!D20</f>
        <v>0</v>
      </c>
      <c r="AM3" s="10"/>
      <c r="AN3" s="10"/>
      <c r="AO3" s="10"/>
      <c r="AP3" s="10"/>
      <c r="AQ3" s="10"/>
      <c r="AR3" s="10"/>
      <c r="AS3" s="44">
        <f>オーダーシート!O4</f>
        <v>0</v>
      </c>
      <c r="AT3" s="44">
        <f>オーダーシート!O5</f>
        <v>0</v>
      </c>
      <c r="AU3" s="44">
        <f>オーダーシート!O6</f>
        <v>0</v>
      </c>
      <c r="AV3" s="923">
        <f>オーダーシート!O7</f>
        <v>0</v>
      </c>
      <c r="AW3" s="44">
        <f>オーダーシート!O8</f>
        <v>0</v>
      </c>
      <c r="AX3" s="923">
        <f>オーダーシート!O9</f>
        <v>0</v>
      </c>
      <c r="AY3" s="45" t="e">
        <f>AZ3</f>
        <v>#VALUE!</v>
      </c>
      <c r="AZ3" s="45" t="e">
        <f>オーダーシート!AA3</f>
        <v>#VALUE!</v>
      </c>
      <c r="BA3" s="37"/>
      <c r="BB3" s="37" t="e">
        <f>オーダーシート!AA8</f>
        <v>#VALUE!</v>
      </c>
      <c r="BC3" s="37" t="e">
        <f>オーダーシート!AA9</f>
        <v>#VALUE!</v>
      </c>
      <c r="BD3" s="37" t="e">
        <f>オーダーシート!AA10</f>
        <v>#VALUE!</v>
      </c>
      <c r="BE3" s="37"/>
      <c r="BF3" s="37" t="e">
        <f>オーダーシート!AA12</f>
        <v>#VALUE!</v>
      </c>
      <c r="BG3" s="37" t="str">
        <f>オーダーシート!AA11</f>
        <v>札不要／0円</v>
      </c>
      <c r="BH3" s="37" t="e">
        <f>オーダーシート!AD20</f>
        <v>#VALUE!</v>
      </c>
      <c r="BI3" s="37" t="e">
        <f>オーダーシート!AD19</f>
        <v>#VALUE!</v>
      </c>
      <c r="BJ3" s="37" t="e">
        <f>オーダーシート!AD21</f>
        <v>#VALUE!</v>
      </c>
      <c r="BK3" s="37">
        <f>オーダーシート!C99</f>
        <v>0</v>
      </c>
      <c r="BL3" s="37"/>
      <c r="BM3" s="17" t="e">
        <f>オーダーシート!AA7</f>
        <v>#VALUE!</v>
      </c>
      <c r="BN3" s="54" t="e">
        <f>オーダーシート!L35</f>
        <v>#VALUE!</v>
      </c>
      <c r="BO3" s="17">
        <v>1</v>
      </c>
      <c r="BP3" s="17" t="e">
        <f>BN3*BO3</f>
        <v>#VALUE!</v>
      </c>
      <c r="BQ3" s="17"/>
      <c r="BR3" s="17"/>
      <c r="BS3" s="17"/>
      <c r="BT3" s="17"/>
      <c r="BU3" s="17"/>
      <c r="BV3" s="17"/>
      <c r="BW3" s="17"/>
      <c r="BX3" s="17"/>
      <c r="BY3" s="42">
        <v>1</v>
      </c>
      <c r="BZ3" s="55" t="e">
        <f>オーダーシート!L36</f>
        <v>#VALUE!</v>
      </c>
      <c r="CA3" s="17"/>
      <c r="CB3" s="17"/>
      <c r="CC3" s="17"/>
      <c r="CD3" s="55" t="e">
        <f>オーダーシート!L37</f>
        <v>#N/A</v>
      </c>
      <c r="CE3" s="42">
        <v>1</v>
      </c>
      <c r="CF3" s="42"/>
      <c r="CG3" s="17"/>
      <c r="CH3" s="17"/>
      <c r="CI3" s="17"/>
    </row>
    <row r="4" spans="1:148" ht="9.75" customHeight="1"/>
    <row r="5" spans="1:148" ht="21" customHeight="1">
      <c r="G5" s="207"/>
      <c r="W5" s="33" t="s">
        <v>243</v>
      </c>
      <c r="X5" s="33" t="s">
        <v>244</v>
      </c>
      <c r="Y5" s="33" t="s">
        <v>245</v>
      </c>
      <c r="Z5" s="33" t="s">
        <v>246</v>
      </c>
    </row>
    <row r="6" spans="1:148" ht="21" customHeight="1">
      <c r="W6" s="37">
        <f>AC3</f>
        <v>0</v>
      </c>
      <c r="X6" s="37">
        <f>AD3</f>
        <v>0</v>
      </c>
      <c r="Y6" s="403">
        <f>AE3</f>
        <v>0</v>
      </c>
      <c r="Z6" s="37">
        <f>AG3</f>
        <v>0</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AS3</f>
        <v>0</v>
      </c>
      <c r="X9" s="44">
        <f t="shared" ref="W9:AB9" si="0">AT3</f>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BB3</f>
        <v>#VALUE!</v>
      </c>
      <c r="Y12" s="37" t="e">
        <f>BC3</f>
        <v>#VALUE!</v>
      </c>
      <c r="Z12" s="37" t="e">
        <f>BD3</f>
        <v>#VALUE!</v>
      </c>
      <c r="AA12" s="37"/>
      <c r="AB12" s="37" t="e">
        <f>BF3</f>
        <v>#VALUE!</v>
      </c>
      <c r="AC12" s="37" t="str">
        <f>BG3</f>
        <v>札不要／0円</v>
      </c>
      <c r="AD12" s="37" t="e">
        <f>BH3</f>
        <v>#VALUE!</v>
      </c>
      <c r="AE12" s="37" t="e">
        <f>BI3</f>
        <v>#VALUE!</v>
      </c>
      <c r="AF12" s="37" t="e">
        <f>BJ3</f>
        <v>#VALUE!</v>
      </c>
      <c r="AG12" s="37"/>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79"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胡蝶蘭オーダーシート!I5</f>
        <v>原則4日前の15時までにご注文ください</v>
      </c>
      <c r="F15" s="17"/>
      <c r="G15" s="52" t="str">
        <f>胡蝶蘭オーダーシート!I6</f>
        <v>選択してください</v>
      </c>
      <c r="H15" s="20"/>
      <c r="I15" s="27" t="e">
        <f>胡蝶蘭オーダーシート!AE11</f>
        <v>#VALUE!</v>
      </c>
      <c r="J15" s="28"/>
      <c r="K15" s="28"/>
      <c r="L15" s="28"/>
      <c r="M15" s="29">
        <f>胡蝶蘭オーダーシート!C41</f>
        <v>0</v>
      </c>
      <c r="N15" s="28"/>
      <c r="O15" s="28"/>
      <c r="P15" s="28"/>
      <c r="Q15" s="28"/>
      <c r="R15" s="30"/>
      <c r="S15" s="34" t="e">
        <f>胡蝶蘭オーダーシート!AE4</f>
        <v>#VALUE!</v>
      </c>
      <c r="T15" s="35"/>
      <c r="U15" s="36"/>
      <c r="V15" s="9"/>
      <c r="W15" s="10">
        <f>胡蝶蘭オーダーシート!D5</f>
        <v>0</v>
      </c>
      <c r="X15" s="10">
        <f>胡蝶蘭オーダーシート!D6</f>
        <v>0</v>
      </c>
      <c r="Y15" s="10">
        <f>胡蝶蘭オーダーシート!D7</f>
        <v>0</v>
      </c>
      <c r="Z15" s="10">
        <f>胡蝶蘭オーダーシート!D8</f>
        <v>0</v>
      </c>
      <c r="AA15" s="10">
        <f>胡蝶蘭オーダーシート!D9</f>
        <v>0</v>
      </c>
      <c r="AB15" s="10">
        <f>胡蝶蘭オーダーシート!D10</f>
        <v>0</v>
      </c>
      <c r="AC15" s="37">
        <f>胡蝶蘭オーダーシート!D13</f>
        <v>0</v>
      </c>
      <c r="AD15" s="37">
        <f>胡蝶蘭オーダーシート!D14</f>
        <v>0</v>
      </c>
      <c r="AE15" s="37">
        <f>胡蝶蘭オーダーシート!D15</f>
        <v>0</v>
      </c>
      <c r="AF15" s="37">
        <f>胡蝶蘭オーダーシート!D16</f>
        <v>0</v>
      </c>
      <c r="AG15" s="37" t="e">
        <f>胡蝶蘭オーダーシート!AE12</f>
        <v>#VALUE!</v>
      </c>
      <c r="AH15" s="37" t="e">
        <f>胡蝶蘭オーダーシート!AE11</f>
        <v>#VALUE!</v>
      </c>
      <c r="AI15" s="42"/>
      <c r="AJ15" s="208">
        <f>胡蝶蘭オーダーシート!D19</f>
        <v>0</v>
      </c>
      <c r="AK15" s="43">
        <f>胡蝶蘭オーダーシート!D20</f>
        <v>0</v>
      </c>
      <c r="AL15" s="43">
        <f>胡蝶蘭オーダーシート!D21</f>
        <v>0</v>
      </c>
      <c r="AM15" s="10"/>
      <c r="AN15" s="10"/>
      <c r="AO15" s="10"/>
      <c r="AP15" s="10"/>
      <c r="AQ15" s="10"/>
      <c r="AR15" s="10"/>
      <c r="AS15" s="44">
        <f>胡蝶蘭オーダーシート!D24</f>
        <v>0</v>
      </c>
      <c r="AT15" s="44">
        <f>胡蝶蘭オーダーシート!D25</f>
        <v>0</v>
      </c>
      <c r="AU15" s="44">
        <f>胡蝶蘭オーダーシート!D26</f>
        <v>0</v>
      </c>
      <c r="AV15" s="44">
        <f>胡蝶蘭オーダーシート!D27</f>
        <v>0</v>
      </c>
      <c r="AW15" s="44">
        <f>胡蝶蘭オーダーシート!D28</f>
        <v>0</v>
      </c>
      <c r="AX15" s="44">
        <f>胡蝶蘭オーダーシート!D29</f>
        <v>0</v>
      </c>
      <c r="AY15" s="45">
        <f>AZ15</f>
        <v>0</v>
      </c>
      <c r="AZ15" s="45">
        <f>胡蝶蘭オーダーシート!D30</f>
        <v>0</v>
      </c>
      <c r="BA15" s="37"/>
      <c r="BB15" s="37"/>
      <c r="BC15" s="37"/>
      <c r="BD15" s="37" t="e">
        <f>胡蝶蘭オーダーシート!AE5</f>
        <v>#VALUE!</v>
      </c>
      <c r="BE15" s="37"/>
      <c r="BF15" s="37" t="e">
        <f>胡蝶蘭オーダーシート!AE3</f>
        <v>#VALUE!</v>
      </c>
      <c r="BG15" s="37" t="e">
        <f>胡蝶蘭オーダーシート!AE7</f>
        <v>#VALUE!</v>
      </c>
      <c r="BH15" s="37" t="e">
        <f>胡蝶蘭オーダーシート!AE8</f>
        <v>#VALUE!</v>
      </c>
      <c r="BI15" s="37" t="e">
        <f>胡蝶蘭オーダーシート!AE9</f>
        <v>#VALUE!</v>
      </c>
      <c r="BJ15" s="37" t="e">
        <f>胡蝶蘭オーダーシート!AE10</f>
        <v>#VALUE!</v>
      </c>
      <c r="BK15" s="37">
        <f>胡蝶蘭オーダーシート!C55</f>
        <v>0</v>
      </c>
      <c r="BL15" s="37"/>
      <c r="BM15" s="17" t="e">
        <f>胡蝶蘭オーダーシート!AE6</f>
        <v>#VALUE!</v>
      </c>
      <c r="BN15" s="54" t="e">
        <f>胡蝶蘭オーダーシート!R40</f>
        <v>#VALUE!</v>
      </c>
      <c r="BO15" s="17">
        <v>1</v>
      </c>
      <c r="BP15" s="17" t="e">
        <f>BN15*BO15</f>
        <v>#VALUE!</v>
      </c>
      <c r="BQ15" s="17" t="s">
        <v>1286</v>
      </c>
      <c r="BR15" s="54" t="e">
        <f>胡蝶蘭オーダーシート!R42</f>
        <v>#VALUE!</v>
      </c>
      <c r="BS15" s="17">
        <v>1</v>
      </c>
      <c r="BT15" s="17" t="e">
        <f>BR15*BS15</f>
        <v>#VALUE!</v>
      </c>
      <c r="BU15" s="17"/>
      <c r="BV15" s="17"/>
      <c r="BW15" s="17"/>
      <c r="BX15" s="17"/>
      <c r="BY15" s="42">
        <v>1</v>
      </c>
      <c r="BZ15" s="55" t="e">
        <f>胡蝶蘭オーダーシート!R41</f>
        <v>#VALUE!</v>
      </c>
      <c r="CA15" s="17">
        <v>1</v>
      </c>
      <c r="CB15" s="54" t="e">
        <f>胡蝶蘭オーダーシート!V42</f>
        <v>#N/A</v>
      </c>
      <c r="CC15" s="17"/>
      <c r="CD15" s="55"/>
      <c r="CE15" s="42"/>
      <c r="CF15" s="42"/>
      <c r="CG15" s="17"/>
      <c r="CH15" s="17"/>
      <c r="CI15" s="17"/>
    </row>
  </sheetData>
  <sheetProtection selectLockedCells="1" selectUnlockedCells="1"/>
  <mergeCells count="13">
    <mergeCell ref="EH1:EI1"/>
    <mergeCell ref="BM1:BP1"/>
    <mergeCell ref="BQ1:BT1"/>
    <mergeCell ref="BU1:BX1"/>
    <mergeCell ref="BY1:BZ1"/>
    <mergeCell ref="CA1:CB1"/>
    <mergeCell ref="CD1:CF1"/>
    <mergeCell ref="BG1:BJ1"/>
    <mergeCell ref="AC1:AF1"/>
    <mergeCell ref="AG1:AH1"/>
    <mergeCell ref="AJ1:AL1"/>
    <mergeCell ref="AM1:AQ1"/>
    <mergeCell ref="BE1:B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heetViews>
  <sheetFormatPr defaultRowHeight="16.5" customHeight="1"/>
  <cols>
    <col min="1" max="1" width="14" style="114" customWidth="1"/>
    <col min="2" max="2" width="9.125" style="114" customWidth="1"/>
    <col min="3" max="3" width="9.125" style="134" customWidth="1"/>
    <col min="4" max="5" width="8.375" style="135" customWidth="1"/>
    <col min="6" max="6" width="9.75" style="135" customWidth="1"/>
    <col min="7" max="7" width="10.75" style="135" customWidth="1"/>
    <col min="8" max="8" width="12.375" style="135" customWidth="1"/>
    <col min="9" max="9" width="2.875" style="99" customWidth="1"/>
    <col min="10" max="10" width="14" style="114" customWidth="1"/>
    <col min="11" max="11" width="9.125" style="114" customWidth="1"/>
    <col min="12" max="12" width="9.125" style="134" customWidth="1"/>
    <col min="13" max="13" width="2.875" style="99" customWidth="1"/>
    <col min="14" max="14" width="10.125" style="114" customWidth="1"/>
    <col min="15" max="15" width="13.5" style="134" customWidth="1"/>
    <col min="16" max="16" width="9.75" style="135" customWidth="1"/>
    <col min="17" max="17" width="17.875" style="135" customWidth="1"/>
    <col min="18" max="18" width="2.75" style="99" customWidth="1"/>
    <col min="19" max="19" width="16.375" style="114" customWidth="1"/>
    <col min="20" max="20" width="9.125" style="114" customWidth="1"/>
    <col min="21" max="22" width="10.375" style="136" customWidth="1"/>
    <col min="23" max="26" width="10.375" style="137" customWidth="1"/>
    <col min="27" max="27" width="28.125" style="135" bestFit="1" customWidth="1"/>
    <col min="28" max="28" width="2.75" style="99" customWidth="1"/>
    <col min="29" max="29" width="10.125" style="114" customWidth="1"/>
    <col min="30" max="30" width="28.125" style="134" bestFit="1" customWidth="1"/>
    <col min="31" max="31" width="9.75" style="135" customWidth="1"/>
    <col min="32" max="32" width="17.875" style="135" customWidth="1"/>
    <col min="33" max="33" width="2.75" style="99" customWidth="1"/>
    <col min="34" max="34" width="43.875" style="134" customWidth="1"/>
    <col min="35" max="35" width="12.5" style="135" customWidth="1"/>
    <col min="36" max="36" width="2.75" style="99" customWidth="1"/>
    <col min="37" max="37" width="28.125" style="113" customWidth="1"/>
    <col min="38" max="38" width="32.875" style="113" customWidth="1"/>
    <col min="39" max="39" width="14.5" style="113" customWidth="1"/>
    <col min="40" max="40" width="36.875" style="113" customWidth="1"/>
    <col min="41" max="41" width="9.625" style="113" customWidth="1"/>
    <col min="42" max="42" width="13.375" style="113" bestFit="1" customWidth="1"/>
    <col min="43" max="43" width="8.375" style="113" customWidth="1"/>
    <col min="44" max="44" width="28.875" style="114" bestFit="1" customWidth="1"/>
    <col min="45" max="45" width="31.625" style="114" bestFit="1" customWidth="1"/>
    <col min="46" max="46" width="8.625" style="114" customWidth="1"/>
    <col min="47" max="51" width="2.875" style="114" customWidth="1"/>
    <col min="52" max="16384" width="9" style="114"/>
  </cols>
  <sheetData>
    <row r="1" spans="1:51" s="142" customFormat="1" ht="27.75" customHeight="1">
      <c r="A1" s="138" t="s">
        <v>425</v>
      </c>
      <c r="B1" s="139"/>
      <c r="C1" s="140"/>
      <c r="D1" s="141"/>
      <c r="E1" s="141"/>
      <c r="F1" s="141"/>
      <c r="G1" s="141"/>
      <c r="H1" s="141"/>
      <c r="J1" s="138" t="s">
        <v>425</v>
      </c>
      <c r="K1" s="139"/>
      <c r="L1" s="140"/>
      <c r="N1" s="138" t="s">
        <v>425</v>
      </c>
      <c r="O1" s="140"/>
      <c r="P1" s="141"/>
      <c r="Q1" s="141"/>
      <c r="S1" s="138" t="s">
        <v>426</v>
      </c>
      <c r="T1" s="139"/>
      <c r="U1" s="143"/>
      <c r="V1" s="143"/>
      <c r="W1" s="144"/>
      <c r="X1" s="144"/>
      <c r="Y1" s="144"/>
      <c r="Z1" s="144"/>
      <c r="AA1" s="141"/>
      <c r="AC1" s="138" t="s">
        <v>426</v>
      </c>
      <c r="AD1" s="140"/>
      <c r="AE1" s="141"/>
      <c r="AF1" s="141"/>
      <c r="AH1" s="145" t="s">
        <v>1254</v>
      </c>
      <c r="AI1" s="141"/>
      <c r="AK1" s="146" t="s">
        <v>1255</v>
      </c>
      <c r="AL1" s="147"/>
      <c r="AM1" s="147"/>
      <c r="AN1" s="147"/>
      <c r="AO1" s="147"/>
      <c r="AP1" s="147"/>
      <c r="AQ1" s="147"/>
      <c r="AR1" s="139"/>
      <c r="AS1" s="139"/>
      <c r="AT1" s="139"/>
    </row>
    <row r="2" spans="1:51" s="151" customFormat="1" ht="36.75" customHeight="1">
      <c r="A2" s="918" t="s">
        <v>176</v>
      </c>
      <c r="B2" s="918"/>
      <c r="C2" s="918"/>
      <c r="D2" s="918"/>
      <c r="E2" s="918"/>
      <c r="F2" s="918"/>
      <c r="G2" s="918"/>
      <c r="H2" s="148" t="s">
        <v>295</v>
      </c>
      <c r="I2" s="149"/>
      <c r="J2" s="918" t="s">
        <v>1534</v>
      </c>
      <c r="K2" s="918"/>
      <c r="L2" s="918"/>
      <c r="M2" s="149"/>
      <c r="N2" s="918" t="s">
        <v>177</v>
      </c>
      <c r="O2" s="918"/>
      <c r="P2" s="918"/>
      <c r="Q2" s="918"/>
      <c r="R2" s="149"/>
      <c r="S2" s="918" t="s">
        <v>176</v>
      </c>
      <c r="T2" s="918"/>
      <c r="U2" s="918"/>
      <c r="V2" s="918"/>
      <c r="W2" s="918"/>
      <c r="X2" s="918"/>
      <c r="Y2" s="918"/>
      <c r="Z2" s="918"/>
      <c r="AA2" s="148" t="s">
        <v>295</v>
      </c>
      <c r="AB2" s="149"/>
      <c r="AC2" s="918" t="s">
        <v>177</v>
      </c>
      <c r="AD2" s="918"/>
      <c r="AE2" s="918"/>
      <c r="AF2" s="918"/>
      <c r="AG2" s="149"/>
      <c r="AH2" s="148" t="s">
        <v>97</v>
      </c>
      <c r="AI2" s="150" t="s">
        <v>441</v>
      </c>
      <c r="AJ2" s="149"/>
      <c r="AK2" s="149"/>
      <c r="AL2" s="149"/>
      <c r="AM2" s="149"/>
      <c r="AN2" s="149"/>
      <c r="AO2" s="149"/>
      <c r="AP2" s="149"/>
      <c r="AQ2" s="149"/>
      <c r="AR2" s="149"/>
      <c r="AS2" s="149"/>
      <c r="AT2" s="149"/>
      <c r="AU2" s="149"/>
      <c r="AV2" s="149"/>
      <c r="AW2" s="149"/>
      <c r="AX2" s="149"/>
      <c r="AY2" s="149"/>
    </row>
    <row r="3" spans="1:51" s="156" customFormat="1" ht="46.5" customHeight="1">
      <c r="A3" s="148"/>
      <c r="B3" s="148" t="s">
        <v>53</v>
      </c>
      <c r="C3" s="150" t="s">
        <v>52</v>
      </c>
      <c r="D3" s="152" t="s">
        <v>149</v>
      </c>
      <c r="E3" s="152" t="s">
        <v>150</v>
      </c>
      <c r="F3" s="152" t="s">
        <v>151</v>
      </c>
      <c r="G3" s="152" t="s">
        <v>152</v>
      </c>
      <c r="H3" s="152"/>
      <c r="I3" s="153"/>
      <c r="J3" s="148"/>
      <c r="K3" s="148" t="s">
        <v>53</v>
      </c>
      <c r="L3" s="150" t="s">
        <v>52</v>
      </c>
      <c r="M3" s="153"/>
      <c r="N3" s="148" t="s">
        <v>53</v>
      </c>
      <c r="O3" s="150" t="s">
        <v>189</v>
      </c>
      <c r="P3" s="152" t="s">
        <v>188</v>
      </c>
      <c r="Q3" s="152"/>
      <c r="R3" s="153"/>
      <c r="S3" s="148"/>
      <c r="T3" s="148" t="s">
        <v>53</v>
      </c>
      <c r="U3" s="152" t="s">
        <v>1322</v>
      </c>
      <c r="V3" s="152">
        <v>30000</v>
      </c>
      <c r="W3" s="152" t="s">
        <v>1323</v>
      </c>
      <c r="X3" s="152" t="s">
        <v>427</v>
      </c>
      <c r="Y3" s="152" t="s">
        <v>1324</v>
      </c>
      <c r="Z3" s="152" t="s">
        <v>428</v>
      </c>
      <c r="AA3" s="152"/>
      <c r="AB3" s="153"/>
      <c r="AC3" s="148" t="s">
        <v>53</v>
      </c>
      <c r="AD3" s="150" t="s">
        <v>189</v>
      </c>
      <c r="AE3" s="152" t="s">
        <v>188</v>
      </c>
      <c r="AF3" s="152"/>
      <c r="AG3" s="153"/>
      <c r="AH3" s="148" t="s">
        <v>97</v>
      </c>
      <c r="AI3" s="150" t="s">
        <v>441</v>
      </c>
      <c r="AJ3" s="153"/>
      <c r="AK3" s="154" t="s">
        <v>97</v>
      </c>
      <c r="AL3" s="154" t="s">
        <v>283</v>
      </c>
      <c r="AM3" s="154"/>
      <c r="AN3" s="154" t="s">
        <v>402</v>
      </c>
      <c r="AO3" s="255"/>
      <c r="AP3" s="154" t="s">
        <v>1609</v>
      </c>
      <c r="AQ3" s="154"/>
      <c r="AR3" s="253" t="s">
        <v>1252</v>
      </c>
      <c r="AS3" s="155" t="s">
        <v>1541</v>
      </c>
      <c r="AT3" s="154" t="s">
        <v>1541</v>
      </c>
      <c r="AU3" s="153"/>
      <c r="AV3" s="153"/>
      <c r="AW3" s="153"/>
      <c r="AX3" s="153"/>
      <c r="AY3" s="153"/>
    </row>
    <row r="4" spans="1:51" ht="16.5" customHeight="1">
      <c r="A4" s="101" t="s">
        <v>44</v>
      </c>
      <c r="B4" s="102" t="s">
        <v>44</v>
      </c>
      <c r="C4" s="103">
        <v>1958</v>
      </c>
      <c r="D4" s="104"/>
      <c r="E4" s="104"/>
      <c r="F4" s="104"/>
      <c r="G4" s="104" t="s">
        <v>148</v>
      </c>
      <c r="H4" s="105" t="s">
        <v>294</v>
      </c>
      <c r="I4" s="98"/>
      <c r="J4" s="101" t="s">
        <v>44</v>
      </c>
      <c r="K4" s="102" t="s">
        <v>44</v>
      </c>
      <c r="L4" s="103">
        <v>2650</v>
      </c>
      <c r="M4" s="98"/>
      <c r="N4" s="102" t="s">
        <v>178</v>
      </c>
      <c r="O4" s="104" t="s">
        <v>292</v>
      </c>
      <c r="P4" s="106">
        <v>2530</v>
      </c>
      <c r="Q4" s="919" t="s">
        <v>215</v>
      </c>
      <c r="R4" s="98"/>
      <c r="S4" s="101" t="s">
        <v>44</v>
      </c>
      <c r="T4" s="102" t="s">
        <v>44</v>
      </c>
      <c r="U4" s="107">
        <v>8745</v>
      </c>
      <c r="V4" s="107">
        <v>6985</v>
      </c>
      <c r="W4" s="108">
        <v>5500</v>
      </c>
      <c r="X4" s="108">
        <v>2090</v>
      </c>
      <c r="Y4" s="108">
        <v>1760</v>
      </c>
      <c r="Z4" s="108">
        <v>1430</v>
      </c>
      <c r="AA4" s="105" t="s">
        <v>1284</v>
      </c>
      <c r="AB4" s="98"/>
      <c r="AC4" s="102" t="s">
        <v>178</v>
      </c>
      <c r="AD4" s="104" t="s">
        <v>292</v>
      </c>
      <c r="AE4" s="106">
        <v>3850</v>
      </c>
      <c r="AF4" s="919" t="s">
        <v>215</v>
      </c>
      <c r="AG4" s="98"/>
      <c r="AH4" s="109" t="s">
        <v>1327</v>
      </c>
      <c r="AI4" s="110">
        <v>8745</v>
      </c>
      <c r="AJ4" s="98"/>
      <c r="AK4" s="100"/>
      <c r="AL4" s="100" t="s">
        <v>1544</v>
      </c>
      <c r="AM4" s="100"/>
      <c r="AN4" s="111" t="s">
        <v>1326</v>
      </c>
      <c r="AO4" s="247">
        <v>55000</v>
      </c>
      <c r="AP4" s="254">
        <v>55000</v>
      </c>
      <c r="AQ4" s="254">
        <v>2750</v>
      </c>
      <c r="AR4" s="248" t="s">
        <v>1294</v>
      </c>
      <c r="AS4" s="157" t="s">
        <v>1795</v>
      </c>
      <c r="AT4" s="112">
        <v>0</v>
      </c>
      <c r="AU4" s="113"/>
      <c r="AV4" s="113"/>
      <c r="AW4" s="113"/>
      <c r="AX4" s="113"/>
      <c r="AY4" s="113"/>
    </row>
    <row r="5" spans="1:51" ht="16.5" customHeight="1">
      <c r="A5" s="922" t="s">
        <v>47</v>
      </c>
      <c r="B5" s="102" t="s">
        <v>55</v>
      </c>
      <c r="C5" s="103">
        <v>1320</v>
      </c>
      <c r="D5" s="104" t="s">
        <v>148</v>
      </c>
      <c r="E5" s="104" t="s">
        <v>148</v>
      </c>
      <c r="F5" s="104"/>
      <c r="G5" s="104"/>
      <c r="H5" s="105" t="s">
        <v>294</v>
      </c>
      <c r="I5" s="98"/>
      <c r="J5" s="922" t="s">
        <v>47</v>
      </c>
      <c r="K5" s="102" t="s">
        <v>55</v>
      </c>
      <c r="L5" s="103">
        <v>2650</v>
      </c>
      <c r="M5" s="98"/>
      <c r="N5" s="102" t="s">
        <v>179</v>
      </c>
      <c r="O5" s="104" t="s">
        <v>292</v>
      </c>
      <c r="P5" s="106">
        <v>2530</v>
      </c>
      <c r="Q5" s="920"/>
      <c r="R5" s="98"/>
      <c r="S5" s="908" t="s">
        <v>429</v>
      </c>
      <c r="T5" s="115" t="s">
        <v>55</v>
      </c>
      <c r="U5" s="107">
        <v>7095</v>
      </c>
      <c r="V5" s="107">
        <v>5390</v>
      </c>
      <c r="W5" s="108">
        <v>4565</v>
      </c>
      <c r="X5" s="108">
        <v>1815</v>
      </c>
      <c r="Y5" s="108">
        <v>1485</v>
      </c>
      <c r="Z5" s="108">
        <v>1155</v>
      </c>
      <c r="AA5" s="105" t="s">
        <v>1284</v>
      </c>
      <c r="AB5" s="98"/>
      <c r="AC5" s="102" t="s">
        <v>179</v>
      </c>
      <c r="AD5" s="104" t="s">
        <v>292</v>
      </c>
      <c r="AE5" s="106">
        <v>3850</v>
      </c>
      <c r="AF5" s="920"/>
      <c r="AG5" s="98"/>
      <c r="AH5" s="109" t="s">
        <v>1328</v>
      </c>
      <c r="AI5" s="110">
        <v>8745</v>
      </c>
      <c r="AJ5" s="98"/>
      <c r="AK5" s="111" t="s">
        <v>270</v>
      </c>
      <c r="AL5" s="111" t="s">
        <v>270</v>
      </c>
      <c r="AM5" s="116" t="s">
        <v>1259</v>
      </c>
      <c r="AN5" s="111" t="s">
        <v>1325</v>
      </c>
      <c r="AO5" s="247">
        <v>49500</v>
      </c>
      <c r="AP5" s="254">
        <v>49500</v>
      </c>
      <c r="AQ5" s="254">
        <v>2750</v>
      </c>
      <c r="AR5" s="248" t="s">
        <v>1295</v>
      </c>
      <c r="AS5" s="157" t="s">
        <v>1668</v>
      </c>
      <c r="AT5" s="112">
        <v>0</v>
      </c>
      <c r="AU5" s="113"/>
      <c r="AV5" s="113"/>
      <c r="AW5" s="113"/>
      <c r="AX5" s="113"/>
      <c r="AY5" s="113"/>
    </row>
    <row r="6" spans="1:51" ht="16.5" customHeight="1">
      <c r="A6" s="922"/>
      <c r="B6" s="102" t="s">
        <v>56</v>
      </c>
      <c r="C6" s="103">
        <v>1320</v>
      </c>
      <c r="D6" s="104" t="s">
        <v>148</v>
      </c>
      <c r="E6" s="104" t="s">
        <v>148</v>
      </c>
      <c r="F6" s="104"/>
      <c r="G6" s="104"/>
      <c r="H6" s="105" t="s">
        <v>294</v>
      </c>
      <c r="I6" s="98"/>
      <c r="J6" s="922"/>
      <c r="K6" s="102" t="s">
        <v>56</v>
      </c>
      <c r="L6" s="103">
        <v>2650</v>
      </c>
      <c r="M6" s="98"/>
      <c r="N6" s="102" t="s">
        <v>180</v>
      </c>
      <c r="O6" s="104" t="s">
        <v>292</v>
      </c>
      <c r="P6" s="106">
        <v>2530</v>
      </c>
      <c r="Q6" s="920"/>
      <c r="R6" s="98"/>
      <c r="S6" s="909"/>
      <c r="T6" s="115" t="s">
        <v>56</v>
      </c>
      <c r="U6" s="107">
        <v>7095</v>
      </c>
      <c r="V6" s="107">
        <v>5390</v>
      </c>
      <c r="W6" s="108">
        <v>4565</v>
      </c>
      <c r="X6" s="108">
        <v>1815</v>
      </c>
      <c r="Y6" s="108">
        <v>1485</v>
      </c>
      <c r="Z6" s="108">
        <v>1155</v>
      </c>
      <c r="AA6" s="105" t="s">
        <v>1284</v>
      </c>
      <c r="AB6" s="98"/>
      <c r="AC6" s="102" t="s">
        <v>180</v>
      </c>
      <c r="AD6" s="104" t="s">
        <v>292</v>
      </c>
      <c r="AE6" s="106">
        <v>3850</v>
      </c>
      <c r="AF6" s="920"/>
      <c r="AG6" s="98"/>
      <c r="AH6" s="109" t="s">
        <v>442</v>
      </c>
      <c r="AI6" s="110">
        <v>8745</v>
      </c>
      <c r="AJ6" s="98"/>
      <c r="AK6" s="111" t="s">
        <v>1524</v>
      </c>
      <c r="AL6" s="111" t="s">
        <v>1524</v>
      </c>
      <c r="AM6" s="116" t="s">
        <v>1259</v>
      </c>
      <c r="AN6" s="111" t="s">
        <v>403</v>
      </c>
      <c r="AO6" s="247">
        <v>41800</v>
      </c>
      <c r="AP6" s="254">
        <v>41800</v>
      </c>
      <c r="AQ6" s="254">
        <v>2750</v>
      </c>
      <c r="AR6" s="248" t="s">
        <v>1296</v>
      </c>
      <c r="AS6" s="157" t="s">
        <v>1669</v>
      </c>
      <c r="AT6" s="112">
        <v>0</v>
      </c>
      <c r="AU6" s="113"/>
      <c r="AV6" s="113"/>
      <c r="AW6" s="113"/>
      <c r="AX6" s="113"/>
      <c r="AY6" s="113"/>
    </row>
    <row r="7" spans="1:51" ht="16.5" customHeight="1">
      <c r="A7" s="922"/>
      <c r="B7" s="102" t="s">
        <v>58</v>
      </c>
      <c r="C7" s="103">
        <v>1320</v>
      </c>
      <c r="D7" s="104" t="s">
        <v>148</v>
      </c>
      <c r="E7" s="104" t="s">
        <v>148</v>
      </c>
      <c r="F7" s="104"/>
      <c r="G7" s="104"/>
      <c r="H7" s="105" t="s">
        <v>294</v>
      </c>
      <c r="I7" s="98"/>
      <c r="J7" s="922"/>
      <c r="K7" s="102" t="s">
        <v>58</v>
      </c>
      <c r="L7" s="103">
        <v>2650</v>
      </c>
      <c r="M7" s="98"/>
      <c r="N7" s="102" t="s">
        <v>181</v>
      </c>
      <c r="O7" s="104" t="s">
        <v>292</v>
      </c>
      <c r="P7" s="106">
        <v>2530</v>
      </c>
      <c r="Q7" s="920"/>
      <c r="R7" s="98"/>
      <c r="S7" s="910"/>
      <c r="T7" s="115" t="s">
        <v>98</v>
      </c>
      <c r="U7" s="107">
        <v>7095</v>
      </c>
      <c r="V7" s="107">
        <v>5390</v>
      </c>
      <c r="W7" s="108">
        <v>4565</v>
      </c>
      <c r="X7" s="108">
        <v>1815</v>
      </c>
      <c r="Y7" s="108">
        <v>1485</v>
      </c>
      <c r="Z7" s="108">
        <v>1155</v>
      </c>
      <c r="AA7" s="105" t="s">
        <v>1284</v>
      </c>
      <c r="AB7" s="98"/>
      <c r="AC7" s="102" t="s">
        <v>181</v>
      </c>
      <c r="AD7" s="104" t="s">
        <v>292</v>
      </c>
      <c r="AE7" s="106">
        <v>3850</v>
      </c>
      <c r="AF7" s="920"/>
      <c r="AG7" s="98"/>
      <c r="AH7" s="109" t="s">
        <v>443</v>
      </c>
      <c r="AI7" s="110">
        <v>6985</v>
      </c>
      <c r="AJ7" s="98"/>
      <c r="AK7" s="111" t="s">
        <v>1525</v>
      </c>
      <c r="AL7" s="111" t="s">
        <v>1663</v>
      </c>
      <c r="AM7" s="116" t="s">
        <v>1259</v>
      </c>
      <c r="AN7" s="111" t="s">
        <v>404</v>
      </c>
      <c r="AO7" s="247">
        <v>33000</v>
      </c>
      <c r="AP7" s="254">
        <v>33000</v>
      </c>
      <c r="AQ7" s="254">
        <v>2750</v>
      </c>
      <c r="AR7" s="249" t="s">
        <v>1297</v>
      </c>
      <c r="AS7" s="157" t="s">
        <v>1587</v>
      </c>
      <c r="AT7" s="112">
        <v>1650</v>
      </c>
      <c r="AU7" s="113"/>
      <c r="AV7" s="113"/>
      <c r="AW7" s="113"/>
      <c r="AX7" s="113"/>
      <c r="AY7" s="113"/>
    </row>
    <row r="8" spans="1:51" ht="16.5" customHeight="1">
      <c r="A8" s="922"/>
      <c r="B8" s="102" t="s">
        <v>98</v>
      </c>
      <c r="C8" s="103">
        <v>1320</v>
      </c>
      <c r="D8" s="104" t="s">
        <v>148</v>
      </c>
      <c r="E8" s="104" t="s">
        <v>148</v>
      </c>
      <c r="F8" s="104"/>
      <c r="G8" s="104"/>
      <c r="H8" s="105" t="s">
        <v>294</v>
      </c>
      <c r="I8" s="98"/>
      <c r="J8" s="922"/>
      <c r="K8" s="102" t="s">
        <v>98</v>
      </c>
      <c r="L8" s="103">
        <v>2650</v>
      </c>
      <c r="M8" s="98"/>
      <c r="N8" s="102" t="s">
        <v>182</v>
      </c>
      <c r="O8" s="104" t="s">
        <v>292</v>
      </c>
      <c r="P8" s="106">
        <v>2530</v>
      </c>
      <c r="Q8" s="920"/>
      <c r="R8" s="98"/>
      <c r="S8" s="908" t="s">
        <v>221</v>
      </c>
      <c r="T8" s="102" t="s">
        <v>58</v>
      </c>
      <c r="U8" s="107">
        <v>6600</v>
      </c>
      <c r="V8" s="107">
        <v>5060</v>
      </c>
      <c r="W8" s="108">
        <v>4290</v>
      </c>
      <c r="X8" s="108">
        <v>1705</v>
      </c>
      <c r="Y8" s="108">
        <v>1375</v>
      </c>
      <c r="Z8" s="108">
        <v>1045</v>
      </c>
      <c r="AA8" s="105" t="s">
        <v>1284</v>
      </c>
      <c r="AB8" s="98"/>
      <c r="AC8" s="102" t="s">
        <v>182</v>
      </c>
      <c r="AD8" s="104" t="s">
        <v>292</v>
      </c>
      <c r="AE8" s="106">
        <v>3850</v>
      </c>
      <c r="AF8" s="920"/>
      <c r="AG8" s="98"/>
      <c r="AH8" s="117" t="s">
        <v>444</v>
      </c>
      <c r="AI8" s="118">
        <v>5500</v>
      </c>
      <c r="AJ8" s="98"/>
      <c r="AK8" s="111" t="s">
        <v>273</v>
      </c>
      <c r="AL8" s="111" t="s">
        <v>273</v>
      </c>
      <c r="AM8" s="116" t="s">
        <v>1259</v>
      </c>
      <c r="AN8" s="111" t="s">
        <v>405</v>
      </c>
      <c r="AO8" s="247">
        <v>27500</v>
      </c>
      <c r="AP8" s="254">
        <v>27500</v>
      </c>
      <c r="AQ8" s="254">
        <v>2200</v>
      </c>
      <c r="AR8" s="250" t="s">
        <v>1298</v>
      </c>
      <c r="AS8" s="157" t="s">
        <v>1588</v>
      </c>
      <c r="AT8" s="112">
        <v>1650</v>
      </c>
      <c r="AU8" s="113"/>
      <c r="AV8" s="113"/>
      <c r="AW8" s="113"/>
      <c r="AX8" s="113"/>
      <c r="AY8" s="113"/>
    </row>
    <row r="9" spans="1:51" ht="16.5" customHeight="1">
      <c r="A9" s="922"/>
      <c r="B9" s="102" t="s">
        <v>57</v>
      </c>
      <c r="C9" s="103">
        <v>1320</v>
      </c>
      <c r="D9" s="104" t="s">
        <v>148</v>
      </c>
      <c r="E9" s="104"/>
      <c r="F9" s="104"/>
      <c r="G9" s="104"/>
      <c r="H9" s="105" t="s">
        <v>294</v>
      </c>
      <c r="I9" s="98"/>
      <c r="J9" s="922"/>
      <c r="K9" s="102" t="s">
        <v>57</v>
      </c>
      <c r="L9" s="103">
        <v>2650</v>
      </c>
      <c r="M9" s="98"/>
      <c r="N9" s="102" t="s">
        <v>183</v>
      </c>
      <c r="O9" s="104" t="s">
        <v>292</v>
      </c>
      <c r="P9" s="106">
        <v>2530</v>
      </c>
      <c r="Q9" s="920"/>
      <c r="R9" s="98"/>
      <c r="S9" s="909"/>
      <c r="T9" s="102" t="s">
        <v>57</v>
      </c>
      <c r="U9" s="107">
        <v>6600</v>
      </c>
      <c r="V9" s="107">
        <v>5060</v>
      </c>
      <c r="W9" s="108">
        <v>4290</v>
      </c>
      <c r="X9" s="108">
        <v>1705</v>
      </c>
      <c r="Y9" s="108">
        <v>1375</v>
      </c>
      <c r="Z9" s="108">
        <v>1045</v>
      </c>
      <c r="AA9" s="105" t="s">
        <v>1284</v>
      </c>
      <c r="AB9" s="98"/>
      <c r="AC9" s="102" t="s">
        <v>183</v>
      </c>
      <c r="AD9" s="104" t="s">
        <v>292</v>
      </c>
      <c r="AE9" s="106">
        <v>3850</v>
      </c>
      <c r="AF9" s="920"/>
      <c r="AG9" s="98"/>
      <c r="AH9" s="117" t="s">
        <v>445</v>
      </c>
      <c r="AI9" s="118">
        <v>5500</v>
      </c>
      <c r="AJ9" s="98"/>
      <c r="AK9" s="111" t="s">
        <v>274</v>
      </c>
      <c r="AL9" s="111" t="s">
        <v>274</v>
      </c>
      <c r="AM9" s="119" t="s">
        <v>1260</v>
      </c>
      <c r="AN9" s="111" t="s">
        <v>406</v>
      </c>
      <c r="AO9" s="247">
        <v>22000</v>
      </c>
      <c r="AP9" s="254">
        <v>22000</v>
      </c>
      <c r="AQ9" s="254">
        <v>2200</v>
      </c>
      <c r="AR9" s="250" t="s">
        <v>1299</v>
      </c>
      <c r="AS9" s="157" t="s">
        <v>1589</v>
      </c>
      <c r="AT9" s="112">
        <v>1650</v>
      </c>
      <c r="AU9" s="113"/>
      <c r="AV9" s="113"/>
      <c r="AW9" s="113"/>
      <c r="AX9" s="113"/>
      <c r="AY9" s="113"/>
    </row>
    <row r="10" spans="1:51" ht="16.5" customHeight="1">
      <c r="A10" s="922"/>
      <c r="B10" s="102" t="s">
        <v>59</v>
      </c>
      <c r="C10" s="103">
        <v>1320</v>
      </c>
      <c r="D10" s="104" t="s">
        <v>148</v>
      </c>
      <c r="E10" s="104"/>
      <c r="F10" s="104"/>
      <c r="G10" s="104"/>
      <c r="H10" s="105" t="s">
        <v>294</v>
      </c>
      <c r="I10" s="98"/>
      <c r="J10" s="922"/>
      <c r="K10" s="102" t="s">
        <v>59</v>
      </c>
      <c r="L10" s="103">
        <v>2650</v>
      </c>
      <c r="M10" s="98"/>
      <c r="N10" s="102" t="s">
        <v>184</v>
      </c>
      <c r="O10" s="104" t="s">
        <v>292</v>
      </c>
      <c r="P10" s="106">
        <v>2530</v>
      </c>
      <c r="Q10" s="920"/>
      <c r="R10" s="98"/>
      <c r="S10" s="910"/>
      <c r="T10" s="102" t="s">
        <v>59</v>
      </c>
      <c r="U10" s="107">
        <v>6600</v>
      </c>
      <c r="V10" s="107">
        <v>5060</v>
      </c>
      <c r="W10" s="108">
        <v>4290</v>
      </c>
      <c r="X10" s="108">
        <v>1705</v>
      </c>
      <c r="Y10" s="108">
        <v>1375</v>
      </c>
      <c r="Z10" s="108">
        <v>1045</v>
      </c>
      <c r="AA10" s="105" t="s">
        <v>1284</v>
      </c>
      <c r="AB10" s="98"/>
      <c r="AC10" s="102" t="s">
        <v>184</v>
      </c>
      <c r="AD10" s="104" t="s">
        <v>292</v>
      </c>
      <c r="AE10" s="106">
        <v>3850</v>
      </c>
      <c r="AF10" s="920"/>
      <c r="AG10" s="98"/>
      <c r="AH10" s="117" t="s">
        <v>446</v>
      </c>
      <c r="AI10" s="118">
        <v>5500</v>
      </c>
      <c r="AJ10" s="98"/>
      <c r="AK10" s="111" t="s">
        <v>275</v>
      </c>
      <c r="AL10" s="111" t="s">
        <v>275</v>
      </c>
      <c r="AM10" s="119" t="s">
        <v>1260</v>
      </c>
      <c r="AN10" s="111" t="s">
        <v>407</v>
      </c>
      <c r="AO10" s="247">
        <v>20900</v>
      </c>
      <c r="AP10" s="254">
        <v>20900</v>
      </c>
      <c r="AQ10" s="254">
        <v>2200</v>
      </c>
      <c r="AR10" s="250" t="s">
        <v>1300</v>
      </c>
      <c r="AS10" s="157" t="s">
        <v>1590</v>
      </c>
      <c r="AT10" s="112">
        <v>1650</v>
      </c>
      <c r="AU10" s="113"/>
      <c r="AV10" s="113"/>
      <c r="AW10" s="113"/>
      <c r="AX10" s="113"/>
      <c r="AY10" s="113"/>
    </row>
    <row r="11" spans="1:51" ht="16.5" customHeight="1">
      <c r="A11" s="908" t="s">
        <v>41</v>
      </c>
      <c r="B11" s="102" t="s">
        <v>99</v>
      </c>
      <c r="C11" s="103">
        <v>1320</v>
      </c>
      <c r="D11" s="104" t="s">
        <v>148</v>
      </c>
      <c r="E11" s="104"/>
      <c r="F11" s="104"/>
      <c r="G11" s="104"/>
      <c r="H11" s="105" t="s">
        <v>294</v>
      </c>
      <c r="I11" s="98"/>
      <c r="J11" s="908" t="s">
        <v>41</v>
      </c>
      <c r="K11" s="102" t="s">
        <v>99</v>
      </c>
      <c r="L11" s="103">
        <v>2650</v>
      </c>
      <c r="M11" s="98"/>
      <c r="N11" s="102" t="s">
        <v>185</v>
      </c>
      <c r="O11" s="104" t="s">
        <v>292</v>
      </c>
      <c r="P11" s="106">
        <v>2530</v>
      </c>
      <c r="Q11" s="920"/>
      <c r="R11" s="98"/>
      <c r="S11" s="908" t="s">
        <v>41</v>
      </c>
      <c r="T11" s="102" t="s">
        <v>99</v>
      </c>
      <c r="U11" s="107">
        <v>4895</v>
      </c>
      <c r="V11" s="107">
        <v>3795</v>
      </c>
      <c r="W11" s="108">
        <v>3245</v>
      </c>
      <c r="X11" s="108">
        <v>1705</v>
      </c>
      <c r="Y11" s="108">
        <v>1375</v>
      </c>
      <c r="Z11" s="108">
        <v>1045</v>
      </c>
      <c r="AA11" s="105" t="s">
        <v>1284</v>
      </c>
      <c r="AB11" s="98"/>
      <c r="AC11" s="102" t="s">
        <v>185</v>
      </c>
      <c r="AD11" s="104" t="s">
        <v>292</v>
      </c>
      <c r="AE11" s="106">
        <v>3850</v>
      </c>
      <c r="AF11" s="920"/>
      <c r="AG11" s="98"/>
      <c r="AH11" s="120" t="s">
        <v>447</v>
      </c>
      <c r="AI11" s="121">
        <v>2090</v>
      </c>
      <c r="AJ11" s="98"/>
      <c r="AK11" s="111" t="s">
        <v>276</v>
      </c>
      <c r="AL11" s="111" t="s">
        <v>1670</v>
      </c>
      <c r="AM11" s="116" t="s">
        <v>1259</v>
      </c>
      <c r="AN11" s="111" t="s">
        <v>408</v>
      </c>
      <c r="AO11" s="247">
        <v>25300</v>
      </c>
      <c r="AP11" s="254">
        <v>25300</v>
      </c>
      <c r="AQ11" s="254">
        <v>1100</v>
      </c>
      <c r="AR11" s="113"/>
      <c r="AS11" s="157"/>
      <c r="AT11" s="112"/>
      <c r="AU11" s="113"/>
      <c r="AV11" s="113"/>
      <c r="AW11" s="113"/>
      <c r="AX11" s="113"/>
      <c r="AY11" s="113"/>
    </row>
    <row r="12" spans="1:51" ht="16.5" customHeight="1">
      <c r="A12" s="909"/>
      <c r="B12" s="102" t="s">
        <v>61</v>
      </c>
      <c r="C12" s="103">
        <v>1320</v>
      </c>
      <c r="D12" s="104" t="s">
        <v>148</v>
      </c>
      <c r="E12" s="104"/>
      <c r="F12" s="104"/>
      <c r="G12" s="104"/>
      <c r="H12" s="105" t="s">
        <v>294</v>
      </c>
      <c r="I12" s="98"/>
      <c r="J12" s="909"/>
      <c r="K12" s="102" t="s">
        <v>61</v>
      </c>
      <c r="L12" s="103">
        <v>2650</v>
      </c>
      <c r="M12" s="98"/>
      <c r="N12" s="102" t="s">
        <v>186</v>
      </c>
      <c r="O12" s="104" t="s">
        <v>292</v>
      </c>
      <c r="P12" s="106">
        <v>2530</v>
      </c>
      <c r="Q12" s="920"/>
      <c r="R12" s="98"/>
      <c r="S12" s="909"/>
      <c r="T12" s="102" t="s">
        <v>61</v>
      </c>
      <c r="U12" s="107">
        <v>4895</v>
      </c>
      <c r="V12" s="107">
        <v>3795</v>
      </c>
      <c r="W12" s="108">
        <v>3245</v>
      </c>
      <c r="X12" s="108">
        <v>1705</v>
      </c>
      <c r="Y12" s="108">
        <v>1375</v>
      </c>
      <c r="Z12" s="108">
        <v>1045</v>
      </c>
      <c r="AA12" s="105" t="s">
        <v>1284</v>
      </c>
      <c r="AB12" s="98"/>
      <c r="AC12" s="102" t="s">
        <v>186</v>
      </c>
      <c r="AD12" s="104" t="s">
        <v>292</v>
      </c>
      <c r="AE12" s="106">
        <v>3850</v>
      </c>
      <c r="AF12" s="920"/>
      <c r="AG12" s="98"/>
      <c r="AH12" s="120" t="s">
        <v>448</v>
      </c>
      <c r="AI12" s="121">
        <v>2090</v>
      </c>
      <c r="AJ12" s="98"/>
      <c r="AK12" s="111" t="s">
        <v>277</v>
      </c>
      <c r="AL12" s="111" t="s">
        <v>1671</v>
      </c>
      <c r="AM12" s="119" t="s">
        <v>1260</v>
      </c>
      <c r="AN12" s="111" t="s">
        <v>409</v>
      </c>
      <c r="AO12" s="247">
        <v>16500</v>
      </c>
      <c r="AP12" s="254">
        <v>16500</v>
      </c>
      <c r="AQ12" s="254">
        <v>1100</v>
      </c>
      <c r="AR12" s="113"/>
      <c r="AS12" s="113"/>
      <c r="AT12" s="113"/>
      <c r="AU12" s="113"/>
      <c r="AV12" s="113"/>
      <c r="AW12" s="113"/>
      <c r="AX12" s="113"/>
      <c r="AY12" s="113"/>
    </row>
    <row r="13" spans="1:51" ht="16.5" customHeight="1">
      <c r="A13" s="909"/>
      <c r="B13" s="102" t="s">
        <v>60</v>
      </c>
      <c r="C13" s="103">
        <v>1320</v>
      </c>
      <c r="D13" s="104" t="s">
        <v>148</v>
      </c>
      <c r="E13" s="104"/>
      <c r="F13" s="104"/>
      <c r="G13" s="104"/>
      <c r="H13" s="105" t="s">
        <v>294</v>
      </c>
      <c r="I13" s="98"/>
      <c r="J13" s="909"/>
      <c r="K13" s="102" t="s">
        <v>60</v>
      </c>
      <c r="L13" s="103">
        <v>2650</v>
      </c>
      <c r="M13" s="98"/>
      <c r="N13" s="102" t="s">
        <v>187</v>
      </c>
      <c r="O13" s="104" t="s">
        <v>292</v>
      </c>
      <c r="P13" s="106">
        <v>2530</v>
      </c>
      <c r="Q13" s="921"/>
      <c r="R13" s="98"/>
      <c r="S13" s="909"/>
      <c r="T13" s="102" t="s">
        <v>60</v>
      </c>
      <c r="U13" s="107">
        <v>4895</v>
      </c>
      <c r="V13" s="107">
        <v>3795</v>
      </c>
      <c r="W13" s="108">
        <v>3245</v>
      </c>
      <c r="X13" s="108">
        <v>1705</v>
      </c>
      <c r="Y13" s="108">
        <v>1375</v>
      </c>
      <c r="Z13" s="108">
        <v>1045</v>
      </c>
      <c r="AA13" s="105" t="s">
        <v>1284</v>
      </c>
      <c r="AB13" s="98"/>
      <c r="AC13" s="102" t="s">
        <v>187</v>
      </c>
      <c r="AD13" s="104" t="s">
        <v>292</v>
      </c>
      <c r="AE13" s="106">
        <v>3850</v>
      </c>
      <c r="AF13" s="921"/>
      <c r="AG13" s="98"/>
      <c r="AH13" s="122" t="s">
        <v>449</v>
      </c>
      <c r="AI13" s="123">
        <v>1760</v>
      </c>
      <c r="AJ13" s="98"/>
      <c r="AK13" s="111" t="s">
        <v>1583</v>
      </c>
      <c r="AL13" s="111" t="s">
        <v>1583</v>
      </c>
      <c r="AM13" s="116" t="s">
        <v>1259</v>
      </c>
      <c r="AN13" s="111" t="s">
        <v>410</v>
      </c>
      <c r="AO13" s="247">
        <v>14300</v>
      </c>
      <c r="AP13" s="254">
        <v>14300</v>
      </c>
      <c r="AQ13" s="254">
        <v>990</v>
      </c>
      <c r="AR13" s="113"/>
      <c r="AS13" s="113"/>
      <c r="AT13" s="113"/>
      <c r="AU13" s="113"/>
      <c r="AV13" s="113"/>
      <c r="AW13" s="113"/>
      <c r="AX13" s="113"/>
      <c r="AY13" s="113"/>
    </row>
    <row r="14" spans="1:51" ht="16.5" customHeight="1">
      <c r="A14" s="909"/>
      <c r="B14" s="102" t="s">
        <v>62</v>
      </c>
      <c r="C14" s="103">
        <v>1320</v>
      </c>
      <c r="D14" s="104" t="s">
        <v>148</v>
      </c>
      <c r="E14" s="104"/>
      <c r="F14" s="104"/>
      <c r="G14" s="104"/>
      <c r="H14" s="105" t="s">
        <v>294</v>
      </c>
      <c r="I14" s="98"/>
      <c r="J14" s="909"/>
      <c r="K14" s="102" t="s">
        <v>62</v>
      </c>
      <c r="L14" s="103">
        <v>2650</v>
      </c>
      <c r="M14" s="98"/>
      <c r="N14" s="102" t="s">
        <v>296</v>
      </c>
      <c r="O14" s="105" t="s">
        <v>294</v>
      </c>
      <c r="P14" s="106"/>
      <c r="Q14" s="104"/>
      <c r="R14" s="98"/>
      <c r="S14" s="909"/>
      <c r="T14" s="102" t="s">
        <v>62</v>
      </c>
      <c r="U14" s="107">
        <v>4895</v>
      </c>
      <c r="V14" s="107">
        <v>3795</v>
      </c>
      <c r="W14" s="108">
        <v>3245</v>
      </c>
      <c r="X14" s="108">
        <v>1705</v>
      </c>
      <c r="Y14" s="108">
        <v>1375</v>
      </c>
      <c r="Z14" s="108">
        <v>1045</v>
      </c>
      <c r="AA14" s="105" t="s">
        <v>1284</v>
      </c>
      <c r="AB14" s="98"/>
      <c r="AC14" s="102" t="s">
        <v>296</v>
      </c>
      <c r="AD14" s="104" t="s">
        <v>292</v>
      </c>
      <c r="AE14" s="106">
        <v>5500</v>
      </c>
      <c r="AF14" s="104"/>
      <c r="AG14" s="98"/>
      <c r="AH14" s="124" t="s">
        <v>450</v>
      </c>
      <c r="AI14" s="125">
        <v>1430</v>
      </c>
      <c r="AJ14" s="98"/>
      <c r="AK14" s="111" t="s">
        <v>278</v>
      </c>
      <c r="AL14" s="111" t="s">
        <v>278</v>
      </c>
      <c r="AM14" s="116" t="s">
        <v>1259</v>
      </c>
      <c r="AN14" s="111" t="s">
        <v>411</v>
      </c>
      <c r="AO14" s="247">
        <v>7700</v>
      </c>
      <c r="AP14" s="254">
        <v>7700</v>
      </c>
      <c r="AQ14" s="254">
        <v>770</v>
      </c>
      <c r="AR14" s="113"/>
      <c r="AS14" s="113"/>
      <c r="AT14" s="113"/>
      <c r="AU14" s="113"/>
      <c r="AV14" s="113"/>
      <c r="AW14" s="113"/>
      <c r="AX14" s="113"/>
      <c r="AY14" s="113"/>
    </row>
    <row r="15" spans="1:51" ht="16.5" customHeight="1">
      <c r="A15" s="909"/>
      <c r="B15" s="102" t="s">
        <v>64</v>
      </c>
      <c r="C15" s="103">
        <v>1320</v>
      </c>
      <c r="D15" s="104" t="s">
        <v>148</v>
      </c>
      <c r="E15" s="104"/>
      <c r="F15" s="104"/>
      <c r="G15" s="104"/>
      <c r="H15" s="105" t="s">
        <v>294</v>
      </c>
      <c r="I15" s="98"/>
      <c r="J15" s="909"/>
      <c r="K15" s="102" t="s">
        <v>64</v>
      </c>
      <c r="L15" s="103">
        <v>2650</v>
      </c>
      <c r="M15" s="98"/>
      <c r="N15" s="102" t="s">
        <v>297</v>
      </c>
      <c r="O15" s="105" t="s">
        <v>294</v>
      </c>
      <c r="P15" s="106"/>
      <c r="Q15" s="104"/>
      <c r="R15" s="98"/>
      <c r="S15" s="909"/>
      <c r="T15" s="102" t="s">
        <v>64</v>
      </c>
      <c r="U15" s="107">
        <v>4895</v>
      </c>
      <c r="V15" s="107">
        <v>3795</v>
      </c>
      <c r="W15" s="108">
        <v>3245</v>
      </c>
      <c r="X15" s="108">
        <v>1705</v>
      </c>
      <c r="Y15" s="108">
        <v>1375</v>
      </c>
      <c r="Z15" s="108">
        <v>1045</v>
      </c>
      <c r="AA15" s="105" t="s">
        <v>1284</v>
      </c>
      <c r="AB15" s="98"/>
      <c r="AC15" s="102" t="s">
        <v>297</v>
      </c>
      <c r="AD15" s="105" t="s">
        <v>1284</v>
      </c>
      <c r="AE15" s="106"/>
      <c r="AF15" s="104"/>
      <c r="AG15" s="98"/>
      <c r="AH15" s="109" t="s">
        <v>1419</v>
      </c>
      <c r="AI15" s="110">
        <v>7095</v>
      </c>
      <c r="AJ15" s="98"/>
      <c r="AK15" s="111" t="s">
        <v>1526</v>
      </c>
      <c r="AL15" s="111" t="s">
        <v>1526</v>
      </c>
      <c r="AM15" s="116" t="s">
        <v>1259</v>
      </c>
      <c r="AR15" s="113"/>
      <c r="AS15" s="113"/>
      <c r="AT15" s="113"/>
      <c r="AU15" s="113"/>
      <c r="AV15" s="113"/>
      <c r="AW15" s="113"/>
      <c r="AX15" s="113"/>
      <c r="AY15" s="113"/>
    </row>
    <row r="16" spans="1:51" ht="16.5" customHeight="1">
      <c r="A16" s="909"/>
      <c r="B16" s="102" t="s">
        <v>54</v>
      </c>
      <c r="C16" s="103">
        <v>1260</v>
      </c>
      <c r="D16" s="104" t="s">
        <v>148</v>
      </c>
      <c r="E16" s="104"/>
      <c r="F16" s="104"/>
      <c r="G16" s="104"/>
      <c r="H16" s="104" t="s">
        <v>292</v>
      </c>
      <c r="I16" s="98"/>
      <c r="J16" s="909"/>
      <c r="K16" s="102" t="s">
        <v>54</v>
      </c>
      <c r="L16" s="103">
        <v>2650</v>
      </c>
      <c r="M16" s="98"/>
      <c r="N16" s="102" t="s">
        <v>298</v>
      </c>
      <c r="O16" s="105" t="s">
        <v>294</v>
      </c>
      <c r="P16" s="106"/>
      <c r="Q16" s="104"/>
      <c r="R16" s="98"/>
      <c r="S16" s="909"/>
      <c r="T16" s="102" t="s">
        <v>54</v>
      </c>
      <c r="U16" s="107">
        <v>4895</v>
      </c>
      <c r="V16" s="107">
        <v>3795</v>
      </c>
      <c r="W16" s="108">
        <v>3245</v>
      </c>
      <c r="X16" s="108">
        <v>1705</v>
      </c>
      <c r="Y16" s="108">
        <v>1375</v>
      </c>
      <c r="Z16" s="108">
        <v>1045</v>
      </c>
      <c r="AA16" s="104" t="s">
        <v>292</v>
      </c>
      <c r="AB16" s="98"/>
      <c r="AC16" s="102" t="s">
        <v>298</v>
      </c>
      <c r="AD16" s="104" t="s">
        <v>292</v>
      </c>
      <c r="AE16" s="106">
        <v>5500</v>
      </c>
      <c r="AF16" s="104"/>
      <c r="AG16" s="98"/>
      <c r="AH16" s="109" t="s">
        <v>1329</v>
      </c>
      <c r="AI16" s="110">
        <v>7095</v>
      </c>
      <c r="AJ16" s="98"/>
      <c r="AK16" s="111" t="s">
        <v>272</v>
      </c>
      <c r="AL16" s="111" t="s">
        <v>1581</v>
      </c>
      <c r="AM16" s="116" t="s">
        <v>1259</v>
      </c>
      <c r="AR16" s="113"/>
      <c r="AS16" s="1"/>
      <c r="AT16" s="1"/>
      <c r="AU16" s="113"/>
      <c r="AV16" s="113"/>
      <c r="AW16" s="113"/>
      <c r="AX16" s="113"/>
      <c r="AY16" s="113"/>
    </row>
    <row r="17" spans="1:51" ht="16.5" customHeight="1">
      <c r="A17" s="910"/>
      <c r="B17" s="102" t="s">
        <v>95</v>
      </c>
      <c r="C17" s="103">
        <v>1320</v>
      </c>
      <c r="D17" s="104" t="s">
        <v>148</v>
      </c>
      <c r="E17" s="104"/>
      <c r="F17" s="104"/>
      <c r="G17" s="104"/>
      <c r="H17" s="105" t="s">
        <v>294</v>
      </c>
      <c r="I17" s="98"/>
      <c r="J17" s="910"/>
      <c r="K17" s="102" t="s">
        <v>95</v>
      </c>
      <c r="L17" s="103">
        <v>2650</v>
      </c>
      <c r="M17" s="98"/>
      <c r="N17" s="102" t="s">
        <v>299</v>
      </c>
      <c r="O17" s="105" t="s">
        <v>294</v>
      </c>
      <c r="P17" s="106"/>
      <c r="Q17" s="104"/>
      <c r="R17" s="98"/>
      <c r="S17" s="910"/>
      <c r="T17" s="102" t="s">
        <v>95</v>
      </c>
      <c r="U17" s="107">
        <v>4895</v>
      </c>
      <c r="V17" s="107">
        <v>3795</v>
      </c>
      <c r="W17" s="108">
        <v>3245</v>
      </c>
      <c r="X17" s="108">
        <v>1705</v>
      </c>
      <c r="Y17" s="108">
        <v>1375</v>
      </c>
      <c r="Z17" s="108">
        <v>1045</v>
      </c>
      <c r="AA17" s="105" t="s">
        <v>1284</v>
      </c>
      <c r="AB17" s="98"/>
      <c r="AC17" s="102" t="s">
        <v>299</v>
      </c>
      <c r="AD17" s="105" t="s">
        <v>1284</v>
      </c>
      <c r="AE17" s="106"/>
      <c r="AF17" s="104"/>
      <c r="AG17" s="98"/>
      <c r="AH17" s="109" t="s">
        <v>451</v>
      </c>
      <c r="AI17" s="110">
        <v>7095</v>
      </c>
      <c r="AJ17" s="98"/>
      <c r="AK17" s="111" t="s">
        <v>271</v>
      </c>
      <c r="AL17" s="111" t="s">
        <v>271</v>
      </c>
      <c r="AM17" s="116" t="s">
        <v>1259</v>
      </c>
      <c r="AR17" s="113"/>
      <c r="AS17" s="1"/>
      <c r="AT17" s="1"/>
      <c r="AU17" s="113"/>
      <c r="AV17" s="113"/>
      <c r="AW17" s="113"/>
      <c r="AX17" s="113"/>
      <c r="AY17" s="113"/>
    </row>
    <row r="18" spans="1:51" ht="16.5" customHeight="1">
      <c r="A18" s="922" t="s">
        <v>48</v>
      </c>
      <c r="B18" s="102" t="s">
        <v>65</v>
      </c>
      <c r="C18" s="103">
        <v>1320</v>
      </c>
      <c r="D18" s="104" t="s">
        <v>148</v>
      </c>
      <c r="E18" s="104"/>
      <c r="F18" s="104"/>
      <c r="G18" s="104"/>
      <c r="H18" s="105" t="s">
        <v>294</v>
      </c>
      <c r="I18" s="98"/>
      <c r="J18" s="922" t="s">
        <v>48</v>
      </c>
      <c r="K18" s="102" t="s">
        <v>65</v>
      </c>
      <c r="L18" s="103">
        <v>2650</v>
      </c>
      <c r="M18" s="98"/>
      <c r="N18" s="102" t="s">
        <v>300</v>
      </c>
      <c r="O18" s="105" t="s">
        <v>294</v>
      </c>
      <c r="P18" s="106"/>
      <c r="Q18" s="104"/>
      <c r="R18" s="98"/>
      <c r="S18" s="922" t="s">
        <v>48</v>
      </c>
      <c r="T18" s="102" t="s">
        <v>65</v>
      </c>
      <c r="U18" s="107">
        <v>6380</v>
      </c>
      <c r="V18" s="107">
        <v>4895</v>
      </c>
      <c r="W18" s="108">
        <v>4180</v>
      </c>
      <c r="X18" s="108">
        <v>1705</v>
      </c>
      <c r="Y18" s="108">
        <v>1375</v>
      </c>
      <c r="Z18" s="108">
        <v>1045</v>
      </c>
      <c r="AA18" s="105" t="s">
        <v>1284</v>
      </c>
      <c r="AB18" s="98"/>
      <c r="AC18" s="102" t="s">
        <v>300</v>
      </c>
      <c r="AD18" s="105" t="s">
        <v>1284</v>
      </c>
      <c r="AE18" s="106"/>
      <c r="AF18" s="104"/>
      <c r="AG18" s="98"/>
      <c r="AH18" s="109" t="s">
        <v>452</v>
      </c>
      <c r="AI18" s="110">
        <v>5390</v>
      </c>
      <c r="AJ18" s="98"/>
      <c r="AK18" s="111" t="s">
        <v>279</v>
      </c>
      <c r="AL18" s="111" t="s">
        <v>279</v>
      </c>
      <c r="AM18" s="116" t="s">
        <v>1259</v>
      </c>
      <c r="AR18" s="113"/>
      <c r="AS18" s="1"/>
      <c r="AT18" s="1"/>
      <c r="AU18" s="113"/>
      <c r="AV18" s="113"/>
      <c r="AW18" s="113"/>
      <c r="AX18" s="113"/>
      <c r="AY18" s="113"/>
    </row>
    <row r="19" spans="1:51" ht="16.5" customHeight="1">
      <c r="A19" s="922"/>
      <c r="B19" s="102" t="s">
        <v>67</v>
      </c>
      <c r="C19" s="103">
        <v>1320</v>
      </c>
      <c r="D19" s="104" t="s">
        <v>148</v>
      </c>
      <c r="E19" s="104"/>
      <c r="F19" s="104"/>
      <c r="G19" s="104"/>
      <c r="H19" s="105" t="s">
        <v>294</v>
      </c>
      <c r="J19" s="922"/>
      <c r="K19" s="102" t="s">
        <v>67</v>
      </c>
      <c r="L19" s="103">
        <v>2650</v>
      </c>
      <c r="N19" s="102" t="s">
        <v>301</v>
      </c>
      <c r="O19" s="105" t="s">
        <v>294</v>
      </c>
      <c r="P19" s="106"/>
      <c r="Q19" s="104"/>
      <c r="S19" s="922"/>
      <c r="T19" s="102" t="s">
        <v>67</v>
      </c>
      <c r="U19" s="107">
        <v>6380</v>
      </c>
      <c r="V19" s="107">
        <v>4895</v>
      </c>
      <c r="W19" s="108">
        <v>4180</v>
      </c>
      <c r="X19" s="108">
        <v>1705</v>
      </c>
      <c r="Y19" s="108">
        <v>1375</v>
      </c>
      <c r="Z19" s="108">
        <v>1045</v>
      </c>
      <c r="AA19" s="105" t="s">
        <v>1284</v>
      </c>
      <c r="AC19" s="102" t="s">
        <v>301</v>
      </c>
      <c r="AD19" s="104" t="s">
        <v>292</v>
      </c>
      <c r="AE19" s="106">
        <v>3850</v>
      </c>
      <c r="AF19" s="104"/>
      <c r="AH19" s="117" t="s">
        <v>453</v>
      </c>
      <c r="AI19" s="118">
        <v>4565</v>
      </c>
      <c r="AK19" s="111" t="s">
        <v>280</v>
      </c>
      <c r="AL19" s="111" t="s">
        <v>424</v>
      </c>
      <c r="AM19" s="116"/>
      <c r="AS19" s="1"/>
      <c r="AT19" s="1"/>
    </row>
    <row r="20" spans="1:51" ht="16.5" customHeight="1">
      <c r="A20" s="922" t="s">
        <v>49</v>
      </c>
      <c r="B20" s="102" t="s">
        <v>68</v>
      </c>
      <c r="C20" s="103">
        <v>1320</v>
      </c>
      <c r="D20" s="104" t="s">
        <v>148</v>
      </c>
      <c r="E20" s="104"/>
      <c r="F20" s="104"/>
      <c r="G20" s="104"/>
      <c r="H20" s="105" t="s">
        <v>294</v>
      </c>
      <c r="J20" s="922" t="s">
        <v>49</v>
      </c>
      <c r="K20" s="102" t="s">
        <v>68</v>
      </c>
      <c r="L20" s="103">
        <v>2650</v>
      </c>
      <c r="N20" s="102" t="s">
        <v>302</v>
      </c>
      <c r="O20" s="105" t="s">
        <v>294</v>
      </c>
      <c r="P20" s="106"/>
      <c r="Q20" s="104"/>
      <c r="S20" s="922" t="s">
        <v>49</v>
      </c>
      <c r="T20" s="102" t="s">
        <v>68</v>
      </c>
      <c r="U20" s="107">
        <v>6380</v>
      </c>
      <c r="V20" s="107">
        <v>4895</v>
      </c>
      <c r="W20" s="108">
        <v>4180</v>
      </c>
      <c r="X20" s="108">
        <v>1705</v>
      </c>
      <c r="Y20" s="108">
        <v>1375</v>
      </c>
      <c r="Z20" s="108">
        <v>1045</v>
      </c>
      <c r="AA20" s="105" t="s">
        <v>1284</v>
      </c>
      <c r="AC20" s="102" t="s">
        <v>302</v>
      </c>
      <c r="AD20" s="105" t="s">
        <v>1284</v>
      </c>
      <c r="AE20" s="106"/>
      <c r="AF20" s="104"/>
      <c r="AH20" s="117" t="s">
        <v>454</v>
      </c>
      <c r="AI20" s="118">
        <v>4565</v>
      </c>
      <c r="AK20" s="111" t="s">
        <v>1527</v>
      </c>
      <c r="AL20" s="111" t="s">
        <v>1527</v>
      </c>
      <c r="AM20" s="116" t="s">
        <v>1259</v>
      </c>
    </row>
    <row r="21" spans="1:51" ht="16.5" customHeight="1">
      <c r="A21" s="922"/>
      <c r="B21" s="102" t="s">
        <v>69</v>
      </c>
      <c r="C21" s="103">
        <v>1320</v>
      </c>
      <c r="D21" s="104" t="s">
        <v>148</v>
      </c>
      <c r="E21" s="104"/>
      <c r="F21" s="104"/>
      <c r="G21" s="104"/>
      <c r="H21" s="105" t="s">
        <v>294</v>
      </c>
      <c r="J21" s="922"/>
      <c r="K21" s="102" t="s">
        <v>69</v>
      </c>
      <c r="L21" s="103">
        <v>2650</v>
      </c>
      <c r="N21" s="102" t="s">
        <v>303</v>
      </c>
      <c r="O21" s="105" t="s">
        <v>294</v>
      </c>
      <c r="P21" s="106"/>
      <c r="Q21" s="104"/>
      <c r="S21" s="922"/>
      <c r="T21" s="102" t="s">
        <v>69</v>
      </c>
      <c r="U21" s="107">
        <v>6380</v>
      </c>
      <c r="V21" s="107">
        <v>4895</v>
      </c>
      <c r="W21" s="108">
        <v>4180</v>
      </c>
      <c r="X21" s="108">
        <v>1705</v>
      </c>
      <c r="Y21" s="108">
        <v>1375</v>
      </c>
      <c r="Z21" s="108">
        <v>1045</v>
      </c>
      <c r="AA21" s="105" t="s">
        <v>1284</v>
      </c>
      <c r="AC21" s="102" t="s">
        <v>303</v>
      </c>
      <c r="AD21" s="105" t="s">
        <v>1284</v>
      </c>
      <c r="AE21" s="106"/>
      <c r="AF21" s="104"/>
      <c r="AH21" s="117" t="s">
        <v>455</v>
      </c>
      <c r="AI21" s="118">
        <v>4565</v>
      </c>
      <c r="AK21" s="111" t="s">
        <v>281</v>
      </c>
      <c r="AL21" s="111" t="s">
        <v>281</v>
      </c>
      <c r="AM21" s="119" t="s">
        <v>1260</v>
      </c>
    </row>
    <row r="22" spans="1:51" ht="16.5" customHeight="1">
      <c r="A22" s="922"/>
      <c r="B22" s="102" t="s">
        <v>63</v>
      </c>
      <c r="C22" s="103">
        <v>1320</v>
      </c>
      <c r="D22" s="104" t="s">
        <v>148</v>
      </c>
      <c r="E22" s="104"/>
      <c r="F22" s="104"/>
      <c r="G22" s="104"/>
      <c r="H22" s="105" t="s">
        <v>294</v>
      </c>
      <c r="J22" s="922"/>
      <c r="K22" s="102" t="s">
        <v>63</v>
      </c>
      <c r="L22" s="103">
        <v>2650</v>
      </c>
      <c r="N22" s="102" t="s">
        <v>304</v>
      </c>
      <c r="O22" s="105" t="s">
        <v>294</v>
      </c>
      <c r="P22" s="106"/>
      <c r="Q22" s="104"/>
      <c r="S22" s="922"/>
      <c r="T22" s="102" t="s">
        <v>63</v>
      </c>
      <c r="U22" s="107">
        <v>6380</v>
      </c>
      <c r="V22" s="107">
        <v>4895</v>
      </c>
      <c r="W22" s="108">
        <v>4180</v>
      </c>
      <c r="X22" s="108">
        <v>1705</v>
      </c>
      <c r="Y22" s="108">
        <v>1375</v>
      </c>
      <c r="Z22" s="108">
        <v>1045</v>
      </c>
      <c r="AA22" s="105" t="s">
        <v>1284</v>
      </c>
      <c r="AC22" s="102" t="s">
        <v>304</v>
      </c>
      <c r="AD22" s="105" t="s">
        <v>1284</v>
      </c>
      <c r="AE22" s="106"/>
      <c r="AF22" s="104"/>
      <c r="AH22" s="120" t="s">
        <v>456</v>
      </c>
      <c r="AI22" s="121">
        <v>1815</v>
      </c>
      <c r="AK22" s="111" t="s">
        <v>282</v>
      </c>
      <c r="AL22" s="111" t="s">
        <v>282</v>
      </c>
      <c r="AM22" s="116"/>
    </row>
    <row r="23" spans="1:51" ht="16.5" customHeight="1">
      <c r="A23" s="922"/>
      <c r="B23" s="102" t="s">
        <v>66</v>
      </c>
      <c r="C23" s="103">
        <v>1320</v>
      </c>
      <c r="D23" s="104" t="s">
        <v>148</v>
      </c>
      <c r="E23" s="104"/>
      <c r="F23" s="104"/>
      <c r="G23" s="104"/>
      <c r="H23" s="105" t="s">
        <v>294</v>
      </c>
      <c r="J23" s="922"/>
      <c r="K23" s="102" t="s">
        <v>66</v>
      </c>
      <c r="L23" s="103">
        <v>2650</v>
      </c>
      <c r="N23" s="102" t="s">
        <v>305</v>
      </c>
      <c r="O23" s="105" t="s">
        <v>294</v>
      </c>
      <c r="P23" s="106"/>
      <c r="Q23" s="104"/>
      <c r="S23" s="922"/>
      <c r="T23" s="102" t="s">
        <v>66</v>
      </c>
      <c r="U23" s="107">
        <v>6380</v>
      </c>
      <c r="V23" s="107">
        <v>4895</v>
      </c>
      <c r="W23" s="108">
        <v>4180</v>
      </c>
      <c r="X23" s="108">
        <v>1705</v>
      </c>
      <c r="Y23" s="108">
        <v>1375</v>
      </c>
      <c r="Z23" s="108">
        <v>1045</v>
      </c>
      <c r="AA23" s="105" t="s">
        <v>1284</v>
      </c>
      <c r="AC23" s="102" t="s">
        <v>305</v>
      </c>
      <c r="AD23" s="105" t="s">
        <v>1284</v>
      </c>
      <c r="AE23" s="106"/>
      <c r="AF23" s="104"/>
      <c r="AH23" s="120" t="s">
        <v>457</v>
      </c>
      <c r="AI23" s="121">
        <v>1815</v>
      </c>
      <c r="AK23" s="111" t="s">
        <v>1584</v>
      </c>
      <c r="AL23" s="111" t="s">
        <v>1584</v>
      </c>
      <c r="AM23" s="116" t="s">
        <v>1259</v>
      </c>
    </row>
    <row r="24" spans="1:51" ht="16.5" customHeight="1">
      <c r="A24" s="922" t="s">
        <v>50</v>
      </c>
      <c r="B24" s="102" t="s">
        <v>70</v>
      </c>
      <c r="C24" s="103">
        <v>1320</v>
      </c>
      <c r="D24" s="104" t="s">
        <v>148</v>
      </c>
      <c r="E24" s="104"/>
      <c r="F24" s="104"/>
      <c r="G24" s="104"/>
      <c r="H24" s="105" t="s">
        <v>294</v>
      </c>
      <c r="J24" s="922" t="s">
        <v>50</v>
      </c>
      <c r="K24" s="102" t="s">
        <v>70</v>
      </c>
      <c r="L24" s="103">
        <v>2650</v>
      </c>
      <c r="N24" s="102" t="s">
        <v>306</v>
      </c>
      <c r="O24" s="105" t="s">
        <v>294</v>
      </c>
      <c r="P24" s="106"/>
      <c r="Q24" s="104"/>
      <c r="S24" s="922" t="s">
        <v>50</v>
      </c>
      <c r="T24" s="102" t="s">
        <v>70</v>
      </c>
      <c r="U24" s="107">
        <v>6380</v>
      </c>
      <c r="V24" s="107">
        <v>4895</v>
      </c>
      <c r="W24" s="108">
        <v>4180</v>
      </c>
      <c r="X24" s="108">
        <v>1705</v>
      </c>
      <c r="Y24" s="108">
        <v>1375</v>
      </c>
      <c r="Z24" s="108">
        <v>1045</v>
      </c>
      <c r="AA24" s="105" t="s">
        <v>1284</v>
      </c>
      <c r="AC24" s="102" t="s">
        <v>306</v>
      </c>
      <c r="AD24" s="105" t="s">
        <v>1284</v>
      </c>
      <c r="AE24" s="106"/>
      <c r="AF24" s="104"/>
      <c r="AH24" s="122" t="s">
        <v>458</v>
      </c>
      <c r="AI24" s="123">
        <v>1485</v>
      </c>
      <c r="AK24" s="111" t="s">
        <v>1585</v>
      </c>
      <c r="AL24" s="111" t="s">
        <v>1585</v>
      </c>
      <c r="AM24" s="119" t="s">
        <v>1260</v>
      </c>
    </row>
    <row r="25" spans="1:51" ht="16.5" customHeight="1">
      <c r="A25" s="922"/>
      <c r="B25" s="102" t="s">
        <v>71</v>
      </c>
      <c r="C25" s="103">
        <v>1320</v>
      </c>
      <c r="D25" s="104" t="s">
        <v>148</v>
      </c>
      <c r="E25" s="104"/>
      <c r="F25" s="104"/>
      <c r="G25" s="104"/>
      <c r="H25" s="105" t="s">
        <v>294</v>
      </c>
      <c r="J25" s="922"/>
      <c r="K25" s="102" t="s">
        <v>71</v>
      </c>
      <c r="L25" s="103">
        <v>2650</v>
      </c>
      <c r="N25" s="102" t="s">
        <v>307</v>
      </c>
      <c r="O25" s="105" t="s">
        <v>294</v>
      </c>
      <c r="P25" s="106"/>
      <c r="Q25" s="104"/>
      <c r="S25" s="922"/>
      <c r="T25" s="102" t="s">
        <v>71</v>
      </c>
      <c r="U25" s="107">
        <v>6380</v>
      </c>
      <c r="V25" s="107">
        <v>4895</v>
      </c>
      <c r="W25" s="108">
        <v>4180</v>
      </c>
      <c r="X25" s="108">
        <v>1705</v>
      </c>
      <c r="Y25" s="108">
        <v>1375</v>
      </c>
      <c r="Z25" s="108">
        <v>1045</v>
      </c>
      <c r="AA25" s="105" t="s">
        <v>1284</v>
      </c>
      <c r="AC25" s="102" t="s">
        <v>307</v>
      </c>
      <c r="AD25" s="105" t="s">
        <v>1284</v>
      </c>
      <c r="AE25" s="106"/>
      <c r="AF25" s="104"/>
      <c r="AH25" s="124" t="s">
        <v>459</v>
      </c>
      <c r="AI25" s="125">
        <v>1155</v>
      </c>
      <c r="AK25" s="111" t="s">
        <v>1582</v>
      </c>
      <c r="AL25" s="111" t="s">
        <v>1582</v>
      </c>
      <c r="AM25" s="116" t="s">
        <v>1259</v>
      </c>
    </row>
    <row r="26" spans="1:51" ht="16.5" customHeight="1">
      <c r="A26" s="922"/>
      <c r="B26" s="102" t="s">
        <v>72</v>
      </c>
      <c r="C26" s="103">
        <v>1320</v>
      </c>
      <c r="D26" s="104" t="s">
        <v>148</v>
      </c>
      <c r="E26" s="104"/>
      <c r="F26" s="104"/>
      <c r="G26" s="104"/>
      <c r="H26" s="105" t="s">
        <v>294</v>
      </c>
      <c r="J26" s="922"/>
      <c r="K26" s="102" t="s">
        <v>72</v>
      </c>
      <c r="L26" s="103">
        <v>2650</v>
      </c>
      <c r="N26" s="102" t="s">
        <v>293</v>
      </c>
      <c r="O26" s="105" t="s">
        <v>294</v>
      </c>
      <c r="P26" s="106"/>
      <c r="Q26" s="104"/>
      <c r="S26" s="922"/>
      <c r="T26" s="102" t="s">
        <v>72</v>
      </c>
      <c r="U26" s="107">
        <v>6380</v>
      </c>
      <c r="V26" s="107">
        <v>4895</v>
      </c>
      <c r="W26" s="108">
        <v>4180</v>
      </c>
      <c r="X26" s="108">
        <v>1705</v>
      </c>
      <c r="Y26" s="108">
        <v>1375</v>
      </c>
      <c r="Z26" s="108">
        <v>1045</v>
      </c>
      <c r="AA26" s="105" t="s">
        <v>1284</v>
      </c>
      <c r="AC26" s="102" t="s">
        <v>293</v>
      </c>
      <c r="AD26" s="105" t="s">
        <v>1284</v>
      </c>
      <c r="AE26" s="106"/>
      <c r="AF26" s="104"/>
      <c r="AH26" s="109" t="s">
        <v>1420</v>
      </c>
      <c r="AI26" s="110">
        <v>7095</v>
      </c>
    </row>
    <row r="27" spans="1:51" ht="16.5" customHeight="1">
      <c r="A27" s="922"/>
      <c r="B27" s="102" t="s">
        <v>73</v>
      </c>
      <c r="C27" s="103">
        <v>1320</v>
      </c>
      <c r="D27" s="104" t="s">
        <v>148</v>
      </c>
      <c r="E27" s="104"/>
      <c r="F27" s="104"/>
      <c r="G27" s="104"/>
      <c r="H27" s="105" t="s">
        <v>294</v>
      </c>
      <c r="J27" s="922"/>
      <c r="K27" s="102" t="s">
        <v>73</v>
      </c>
      <c r="L27" s="103">
        <v>2650</v>
      </c>
      <c r="N27" s="102" t="s">
        <v>308</v>
      </c>
      <c r="O27" s="105" t="s">
        <v>294</v>
      </c>
      <c r="P27" s="106"/>
      <c r="Q27" s="104"/>
      <c r="S27" s="922"/>
      <c r="T27" s="102" t="s">
        <v>73</v>
      </c>
      <c r="U27" s="107">
        <v>6380</v>
      </c>
      <c r="V27" s="107">
        <v>4895</v>
      </c>
      <c r="W27" s="108">
        <v>4180</v>
      </c>
      <c r="X27" s="108">
        <v>1705</v>
      </c>
      <c r="Y27" s="108">
        <v>1375</v>
      </c>
      <c r="Z27" s="108">
        <v>1045</v>
      </c>
      <c r="AA27" s="105" t="s">
        <v>1284</v>
      </c>
      <c r="AC27" s="102" t="s">
        <v>308</v>
      </c>
      <c r="AD27" s="105" t="s">
        <v>1284</v>
      </c>
      <c r="AE27" s="106"/>
      <c r="AF27" s="104"/>
      <c r="AH27" s="109" t="s">
        <v>1330</v>
      </c>
      <c r="AI27" s="110">
        <v>7095</v>
      </c>
    </row>
    <row r="28" spans="1:51" ht="16.5" customHeight="1">
      <c r="A28" s="922" t="s">
        <v>42</v>
      </c>
      <c r="B28" s="102" t="s">
        <v>74</v>
      </c>
      <c r="C28" s="103">
        <v>1458</v>
      </c>
      <c r="D28" s="104" t="s">
        <v>148</v>
      </c>
      <c r="E28" s="104" t="s">
        <v>148</v>
      </c>
      <c r="F28" s="104"/>
      <c r="G28" s="104"/>
      <c r="H28" s="105" t="s">
        <v>294</v>
      </c>
      <c r="J28" s="922" t="s">
        <v>42</v>
      </c>
      <c r="K28" s="102" t="s">
        <v>74</v>
      </c>
      <c r="L28" s="103">
        <v>2650</v>
      </c>
      <c r="N28" s="102" t="s">
        <v>309</v>
      </c>
      <c r="O28" s="105" t="s">
        <v>294</v>
      </c>
      <c r="P28" s="106"/>
      <c r="Q28" s="104"/>
      <c r="S28" s="922" t="s">
        <v>42</v>
      </c>
      <c r="T28" s="102" t="s">
        <v>74</v>
      </c>
      <c r="U28" s="107">
        <v>6380</v>
      </c>
      <c r="V28" s="107">
        <v>5005</v>
      </c>
      <c r="W28" s="108">
        <v>4180</v>
      </c>
      <c r="X28" s="108">
        <v>1760</v>
      </c>
      <c r="Y28" s="108">
        <v>1430</v>
      </c>
      <c r="Z28" s="108">
        <v>1100</v>
      </c>
      <c r="AA28" s="105" t="s">
        <v>1284</v>
      </c>
      <c r="AC28" s="102" t="s">
        <v>309</v>
      </c>
      <c r="AD28" s="105" t="s">
        <v>1284</v>
      </c>
      <c r="AE28" s="106"/>
      <c r="AF28" s="104"/>
      <c r="AH28" s="109" t="s">
        <v>460</v>
      </c>
      <c r="AI28" s="110">
        <v>7095</v>
      </c>
    </row>
    <row r="29" spans="1:51" ht="16.5" customHeight="1">
      <c r="A29" s="922"/>
      <c r="B29" s="102" t="s">
        <v>100</v>
      </c>
      <c r="C29" s="103">
        <v>1458</v>
      </c>
      <c r="D29" s="104" t="s">
        <v>148</v>
      </c>
      <c r="E29" s="104" t="s">
        <v>148</v>
      </c>
      <c r="F29" s="104"/>
      <c r="G29" s="104"/>
      <c r="H29" s="105" t="s">
        <v>294</v>
      </c>
      <c r="J29" s="922"/>
      <c r="K29" s="102" t="s">
        <v>100</v>
      </c>
      <c r="L29" s="103">
        <v>2650</v>
      </c>
      <c r="N29" s="102" t="s">
        <v>310</v>
      </c>
      <c r="O29" s="105" t="s">
        <v>294</v>
      </c>
      <c r="P29" s="106"/>
      <c r="Q29" s="104"/>
      <c r="S29" s="922"/>
      <c r="T29" s="102" t="s">
        <v>100</v>
      </c>
      <c r="U29" s="107">
        <v>6380</v>
      </c>
      <c r="V29" s="107">
        <v>5005</v>
      </c>
      <c r="W29" s="108">
        <v>4180</v>
      </c>
      <c r="X29" s="108">
        <v>1760</v>
      </c>
      <c r="Y29" s="108">
        <v>1430</v>
      </c>
      <c r="Z29" s="108">
        <v>1100</v>
      </c>
      <c r="AA29" s="105" t="s">
        <v>1284</v>
      </c>
      <c r="AC29" s="102" t="s">
        <v>310</v>
      </c>
      <c r="AD29" s="105" t="s">
        <v>1284</v>
      </c>
      <c r="AE29" s="106"/>
      <c r="AF29" s="104"/>
      <c r="AH29" s="109" t="s">
        <v>461</v>
      </c>
      <c r="AI29" s="110">
        <v>5390</v>
      </c>
    </row>
    <row r="30" spans="1:51" ht="16.5" customHeight="1">
      <c r="A30" s="922"/>
      <c r="B30" s="102" t="s">
        <v>101</v>
      </c>
      <c r="C30" s="103">
        <v>1458</v>
      </c>
      <c r="D30" s="104" t="s">
        <v>148</v>
      </c>
      <c r="E30" s="104" t="s">
        <v>148</v>
      </c>
      <c r="F30" s="104"/>
      <c r="G30" s="104"/>
      <c r="H30" s="105" t="s">
        <v>294</v>
      </c>
      <c r="J30" s="922"/>
      <c r="K30" s="102" t="s">
        <v>101</v>
      </c>
      <c r="L30" s="103">
        <v>2650</v>
      </c>
      <c r="N30" s="102" t="s">
        <v>311</v>
      </c>
      <c r="O30" s="105" t="s">
        <v>294</v>
      </c>
      <c r="P30" s="106"/>
      <c r="Q30" s="104"/>
      <c r="S30" s="922"/>
      <c r="T30" s="102" t="s">
        <v>101</v>
      </c>
      <c r="U30" s="107">
        <v>6380</v>
      </c>
      <c r="V30" s="107">
        <v>5005</v>
      </c>
      <c r="W30" s="108">
        <v>4180</v>
      </c>
      <c r="X30" s="108">
        <v>1760</v>
      </c>
      <c r="Y30" s="108">
        <v>1430</v>
      </c>
      <c r="Z30" s="108">
        <v>1100</v>
      </c>
      <c r="AA30" s="105" t="s">
        <v>1284</v>
      </c>
      <c r="AC30" s="102" t="s">
        <v>311</v>
      </c>
      <c r="AD30" s="105" t="s">
        <v>1284</v>
      </c>
      <c r="AE30" s="106"/>
      <c r="AF30" s="104"/>
      <c r="AH30" s="117" t="s">
        <v>462</v>
      </c>
      <c r="AI30" s="118">
        <v>4565</v>
      </c>
    </row>
    <row r="31" spans="1:51" ht="16.5" customHeight="1">
      <c r="A31" s="922"/>
      <c r="B31" s="102" t="s">
        <v>77</v>
      </c>
      <c r="C31" s="103">
        <v>1458</v>
      </c>
      <c r="D31" s="104" t="s">
        <v>148</v>
      </c>
      <c r="E31" s="104" t="s">
        <v>148</v>
      </c>
      <c r="F31" s="104"/>
      <c r="G31" s="104"/>
      <c r="H31" s="105" t="s">
        <v>294</v>
      </c>
      <c r="J31" s="922"/>
      <c r="K31" s="102" t="s">
        <v>77</v>
      </c>
      <c r="L31" s="103">
        <v>2650</v>
      </c>
      <c r="N31" s="102" t="s">
        <v>312</v>
      </c>
      <c r="O31" s="105" t="s">
        <v>294</v>
      </c>
      <c r="P31" s="106"/>
      <c r="Q31" s="104"/>
      <c r="S31" s="922"/>
      <c r="T31" s="102" t="s">
        <v>77</v>
      </c>
      <c r="U31" s="107">
        <v>6380</v>
      </c>
      <c r="V31" s="107">
        <v>5005</v>
      </c>
      <c r="W31" s="108">
        <v>4180</v>
      </c>
      <c r="X31" s="108">
        <v>1760</v>
      </c>
      <c r="Y31" s="108">
        <v>1430</v>
      </c>
      <c r="Z31" s="108">
        <v>1100</v>
      </c>
      <c r="AA31" s="105" t="s">
        <v>1284</v>
      </c>
      <c r="AC31" s="102" t="s">
        <v>312</v>
      </c>
      <c r="AD31" s="105" t="s">
        <v>1284</v>
      </c>
      <c r="AE31" s="106"/>
      <c r="AF31" s="104"/>
      <c r="AH31" s="117" t="s">
        <v>463</v>
      </c>
      <c r="AI31" s="118">
        <v>4565</v>
      </c>
    </row>
    <row r="32" spans="1:51" ht="16.5" customHeight="1">
      <c r="A32" s="922"/>
      <c r="B32" s="102" t="s">
        <v>75</v>
      </c>
      <c r="C32" s="103">
        <v>1458</v>
      </c>
      <c r="D32" s="104" t="s">
        <v>148</v>
      </c>
      <c r="E32" s="104" t="s">
        <v>148</v>
      </c>
      <c r="F32" s="104"/>
      <c r="G32" s="104"/>
      <c r="H32" s="105" t="s">
        <v>294</v>
      </c>
      <c r="J32" s="922"/>
      <c r="K32" s="102" t="s">
        <v>75</v>
      </c>
      <c r="L32" s="103">
        <v>2650</v>
      </c>
      <c r="N32" s="102" t="s">
        <v>313</v>
      </c>
      <c r="O32" s="105" t="s">
        <v>294</v>
      </c>
      <c r="P32" s="106"/>
      <c r="Q32" s="104"/>
      <c r="S32" s="922"/>
      <c r="T32" s="102" t="s">
        <v>75</v>
      </c>
      <c r="U32" s="107">
        <v>6380</v>
      </c>
      <c r="V32" s="107">
        <v>5005</v>
      </c>
      <c r="W32" s="108">
        <v>4180</v>
      </c>
      <c r="X32" s="108">
        <v>1760</v>
      </c>
      <c r="Y32" s="108">
        <v>1430</v>
      </c>
      <c r="Z32" s="108">
        <v>1100</v>
      </c>
      <c r="AA32" s="105" t="s">
        <v>1284</v>
      </c>
      <c r="AC32" s="102" t="s">
        <v>313</v>
      </c>
      <c r="AD32" s="105" t="s">
        <v>1284</v>
      </c>
      <c r="AE32" s="106"/>
      <c r="AF32" s="104"/>
      <c r="AH32" s="117" t="s">
        <v>464</v>
      </c>
      <c r="AI32" s="118">
        <v>4565</v>
      </c>
    </row>
    <row r="33" spans="1:35" ht="16.5" customHeight="1">
      <c r="A33" s="922"/>
      <c r="B33" s="102" t="s">
        <v>76</v>
      </c>
      <c r="C33" s="103">
        <v>1458</v>
      </c>
      <c r="D33" s="104" t="s">
        <v>148</v>
      </c>
      <c r="E33" s="104" t="s">
        <v>148</v>
      </c>
      <c r="F33" s="104"/>
      <c r="G33" s="104"/>
      <c r="H33" s="105" t="s">
        <v>294</v>
      </c>
      <c r="J33" s="922"/>
      <c r="K33" s="102" t="s">
        <v>76</v>
      </c>
      <c r="L33" s="103">
        <v>2650</v>
      </c>
      <c r="N33" s="102" t="s">
        <v>314</v>
      </c>
      <c r="O33" s="105" t="s">
        <v>294</v>
      </c>
      <c r="P33" s="106"/>
      <c r="Q33" s="104"/>
      <c r="S33" s="922"/>
      <c r="T33" s="102" t="s">
        <v>76</v>
      </c>
      <c r="U33" s="107">
        <v>6380</v>
      </c>
      <c r="V33" s="107">
        <v>5005</v>
      </c>
      <c r="W33" s="108">
        <v>4180</v>
      </c>
      <c r="X33" s="108">
        <v>1760</v>
      </c>
      <c r="Y33" s="108">
        <v>1430</v>
      </c>
      <c r="Z33" s="108">
        <v>1100</v>
      </c>
      <c r="AA33" s="105" t="s">
        <v>1284</v>
      </c>
      <c r="AC33" s="102" t="s">
        <v>314</v>
      </c>
      <c r="AD33" s="105" t="s">
        <v>1284</v>
      </c>
      <c r="AE33" s="106"/>
      <c r="AF33" s="104"/>
      <c r="AH33" s="120" t="s">
        <v>465</v>
      </c>
      <c r="AI33" s="121">
        <v>1815</v>
      </c>
    </row>
    <row r="34" spans="1:35" ht="16.5" customHeight="1">
      <c r="A34" s="922" t="s">
        <v>51</v>
      </c>
      <c r="B34" s="102" t="s">
        <v>78</v>
      </c>
      <c r="C34" s="103">
        <v>1590</v>
      </c>
      <c r="D34" s="104"/>
      <c r="E34" s="104" t="s">
        <v>148</v>
      </c>
      <c r="F34" s="104" t="s">
        <v>148</v>
      </c>
      <c r="G34" s="104"/>
      <c r="H34" s="105" t="s">
        <v>294</v>
      </c>
      <c r="J34" s="922" t="s">
        <v>51</v>
      </c>
      <c r="K34" s="102" t="s">
        <v>78</v>
      </c>
      <c r="L34" s="103">
        <v>2650</v>
      </c>
      <c r="N34" s="102" t="s">
        <v>315</v>
      </c>
      <c r="O34" s="105" t="s">
        <v>294</v>
      </c>
      <c r="P34" s="106"/>
      <c r="Q34" s="104"/>
      <c r="S34" s="922" t="s">
        <v>51</v>
      </c>
      <c r="T34" s="102" t="s">
        <v>78</v>
      </c>
      <c r="U34" s="107">
        <v>7095</v>
      </c>
      <c r="V34" s="107">
        <v>5445</v>
      </c>
      <c r="W34" s="108">
        <v>4565</v>
      </c>
      <c r="X34" s="108">
        <v>1870</v>
      </c>
      <c r="Y34" s="108">
        <v>1540</v>
      </c>
      <c r="Z34" s="108">
        <v>1210</v>
      </c>
      <c r="AA34" s="105" t="s">
        <v>1284</v>
      </c>
      <c r="AC34" s="102" t="s">
        <v>315</v>
      </c>
      <c r="AD34" s="105" t="s">
        <v>1284</v>
      </c>
      <c r="AE34" s="106"/>
      <c r="AF34" s="104"/>
      <c r="AH34" s="120" t="s">
        <v>466</v>
      </c>
      <c r="AI34" s="121">
        <v>1815</v>
      </c>
    </row>
    <row r="35" spans="1:35" ht="16.5" customHeight="1">
      <c r="A35" s="922"/>
      <c r="B35" s="102" t="s">
        <v>79</v>
      </c>
      <c r="C35" s="103">
        <v>1590</v>
      </c>
      <c r="D35" s="104"/>
      <c r="E35" s="104" t="s">
        <v>148</v>
      </c>
      <c r="F35" s="104" t="s">
        <v>148</v>
      </c>
      <c r="G35" s="104"/>
      <c r="H35" s="105" t="s">
        <v>294</v>
      </c>
      <c r="J35" s="922"/>
      <c r="K35" s="102" t="s">
        <v>79</v>
      </c>
      <c r="L35" s="103">
        <v>2650</v>
      </c>
      <c r="N35" s="102" t="s">
        <v>316</v>
      </c>
      <c r="O35" s="105" t="s">
        <v>294</v>
      </c>
      <c r="P35" s="106"/>
      <c r="Q35" s="104"/>
      <c r="S35" s="922"/>
      <c r="T35" s="102" t="s">
        <v>79</v>
      </c>
      <c r="U35" s="107">
        <v>7095</v>
      </c>
      <c r="V35" s="107">
        <v>5445</v>
      </c>
      <c r="W35" s="108">
        <v>4565</v>
      </c>
      <c r="X35" s="108">
        <v>1870</v>
      </c>
      <c r="Y35" s="108">
        <v>1540</v>
      </c>
      <c r="Z35" s="108">
        <v>1210</v>
      </c>
      <c r="AA35" s="105" t="s">
        <v>1284</v>
      </c>
      <c r="AC35" s="102" t="s">
        <v>316</v>
      </c>
      <c r="AD35" s="105" t="s">
        <v>1284</v>
      </c>
      <c r="AE35" s="106"/>
      <c r="AF35" s="104"/>
      <c r="AH35" s="122" t="s">
        <v>467</v>
      </c>
      <c r="AI35" s="123">
        <v>1485</v>
      </c>
    </row>
    <row r="36" spans="1:35" ht="16.5" customHeight="1">
      <c r="A36" s="922"/>
      <c r="B36" s="102" t="s">
        <v>80</v>
      </c>
      <c r="C36" s="103">
        <v>1590</v>
      </c>
      <c r="D36" s="104"/>
      <c r="E36" s="104" t="s">
        <v>148</v>
      </c>
      <c r="F36" s="104" t="s">
        <v>148</v>
      </c>
      <c r="G36" s="104"/>
      <c r="H36" s="105" t="s">
        <v>294</v>
      </c>
      <c r="J36" s="922"/>
      <c r="K36" s="102" t="s">
        <v>80</v>
      </c>
      <c r="L36" s="103">
        <v>2650</v>
      </c>
      <c r="N36" s="102" t="s">
        <v>317</v>
      </c>
      <c r="O36" s="105" t="s">
        <v>294</v>
      </c>
      <c r="P36" s="106"/>
      <c r="Q36" s="104"/>
      <c r="S36" s="922"/>
      <c r="T36" s="102" t="s">
        <v>80</v>
      </c>
      <c r="U36" s="107">
        <v>7095</v>
      </c>
      <c r="V36" s="107">
        <v>5445</v>
      </c>
      <c r="W36" s="108">
        <v>4565</v>
      </c>
      <c r="X36" s="108">
        <v>1870</v>
      </c>
      <c r="Y36" s="108">
        <v>1540</v>
      </c>
      <c r="Z36" s="108">
        <v>1210</v>
      </c>
      <c r="AA36" s="105" t="s">
        <v>1284</v>
      </c>
      <c r="AC36" s="102" t="s">
        <v>317</v>
      </c>
      <c r="AD36" s="105" t="s">
        <v>1284</v>
      </c>
      <c r="AE36" s="106"/>
      <c r="AF36" s="104"/>
      <c r="AH36" s="124" t="s">
        <v>468</v>
      </c>
      <c r="AI36" s="125">
        <v>1155</v>
      </c>
    </row>
    <row r="37" spans="1:35" ht="16.5" customHeight="1">
      <c r="A37" s="922"/>
      <c r="B37" s="102" t="s">
        <v>81</v>
      </c>
      <c r="C37" s="103">
        <v>1590</v>
      </c>
      <c r="D37" s="104"/>
      <c r="E37" s="104" t="s">
        <v>148</v>
      </c>
      <c r="F37" s="104" t="s">
        <v>148</v>
      </c>
      <c r="G37" s="104"/>
      <c r="H37" s="105" t="s">
        <v>294</v>
      </c>
      <c r="J37" s="922"/>
      <c r="K37" s="102" t="s">
        <v>81</v>
      </c>
      <c r="L37" s="103">
        <v>2650</v>
      </c>
      <c r="N37" s="102" t="s">
        <v>318</v>
      </c>
      <c r="O37" s="105" t="s">
        <v>294</v>
      </c>
      <c r="P37" s="106"/>
      <c r="Q37" s="104"/>
      <c r="S37" s="922"/>
      <c r="T37" s="102" t="s">
        <v>81</v>
      </c>
      <c r="U37" s="107">
        <v>7095</v>
      </c>
      <c r="V37" s="107">
        <v>5445</v>
      </c>
      <c r="W37" s="108">
        <v>4565</v>
      </c>
      <c r="X37" s="108">
        <v>1870</v>
      </c>
      <c r="Y37" s="108">
        <v>1540</v>
      </c>
      <c r="Z37" s="108">
        <v>1210</v>
      </c>
      <c r="AA37" s="105" t="s">
        <v>1284</v>
      </c>
      <c r="AC37" s="102" t="s">
        <v>318</v>
      </c>
      <c r="AD37" s="105" t="s">
        <v>1284</v>
      </c>
      <c r="AE37" s="106"/>
      <c r="AF37" s="104"/>
      <c r="AH37" s="109" t="s">
        <v>1421</v>
      </c>
      <c r="AI37" s="110">
        <v>7095</v>
      </c>
    </row>
    <row r="38" spans="1:35" ht="16.5" customHeight="1">
      <c r="A38" s="922"/>
      <c r="B38" s="102" t="s">
        <v>82</v>
      </c>
      <c r="C38" s="103">
        <v>1590</v>
      </c>
      <c r="D38" s="104"/>
      <c r="E38" s="104" t="s">
        <v>148</v>
      </c>
      <c r="F38" s="104" t="s">
        <v>148</v>
      </c>
      <c r="G38" s="104"/>
      <c r="H38" s="105" t="s">
        <v>294</v>
      </c>
      <c r="J38" s="922"/>
      <c r="K38" s="102" t="s">
        <v>82</v>
      </c>
      <c r="L38" s="103">
        <v>2650</v>
      </c>
      <c r="N38" s="102" t="s">
        <v>319</v>
      </c>
      <c r="O38" s="105" t="s">
        <v>294</v>
      </c>
      <c r="P38" s="106"/>
      <c r="Q38" s="104"/>
      <c r="S38" s="922"/>
      <c r="T38" s="102" t="s">
        <v>82</v>
      </c>
      <c r="U38" s="107">
        <v>7095</v>
      </c>
      <c r="V38" s="107">
        <v>5445</v>
      </c>
      <c r="W38" s="108">
        <v>4565</v>
      </c>
      <c r="X38" s="108">
        <v>1870</v>
      </c>
      <c r="Y38" s="108">
        <v>1540</v>
      </c>
      <c r="Z38" s="108">
        <v>1210</v>
      </c>
      <c r="AA38" s="105" t="s">
        <v>1284</v>
      </c>
      <c r="AC38" s="102" t="s">
        <v>319</v>
      </c>
      <c r="AD38" s="105" t="s">
        <v>1284</v>
      </c>
      <c r="AE38" s="106"/>
      <c r="AF38" s="104"/>
      <c r="AH38" s="109" t="s">
        <v>1331</v>
      </c>
      <c r="AI38" s="110">
        <v>7095</v>
      </c>
    </row>
    <row r="39" spans="1:35" ht="16.5" customHeight="1">
      <c r="A39" s="922" t="s">
        <v>43</v>
      </c>
      <c r="B39" s="102" t="s">
        <v>84</v>
      </c>
      <c r="C39" s="103">
        <v>1590</v>
      </c>
      <c r="D39" s="104"/>
      <c r="E39" s="104" t="s">
        <v>148</v>
      </c>
      <c r="F39" s="104" t="s">
        <v>148</v>
      </c>
      <c r="G39" s="104"/>
      <c r="H39" s="105" t="s">
        <v>294</v>
      </c>
      <c r="J39" s="922" t="s">
        <v>43</v>
      </c>
      <c r="K39" s="102" t="s">
        <v>84</v>
      </c>
      <c r="L39" s="103">
        <v>2650</v>
      </c>
      <c r="N39" s="102" t="s">
        <v>320</v>
      </c>
      <c r="O39" s="105" t="s">
        <v>294</v>
      </c>
      <c r="P39" s="106"/>
      <c r="Q39" s="104"/>
      <c r="S39" s="922" t="s">
        <v>43</v>
      </c>
      <c r="T39" s="102" t="s">
        <v>84</v>
      </c>
      <c r="U39" s="107">
        <v>7095</v>
      </c>
      <c r="V39" s="107">
        <v>5445</v>
      </c>
      <c r="W39" s="108">
        <v>4565</v>
      </c>
      <c r="X39" s="108">
        <v>1980</v>
      </c>
      <c r="Y39" s="108">
        <v>1650</v>
      </c>
      <c r="Z39" s="108">
        <v>1320</v>
      </c>
      <c r="AA39" s="105" t="s">
        <v>1284</v>
      </c>
      <c r="AC39" s="102" t="s">
        <v>320</v>
      </c>
      <c r="AD39" s="105" t="s">
        <v>1284</v>
      </c>
      <c r="AE39" s="106"/>
      <c r="AF39" s="104"/>
      <c r="AH39" s="109" t="s">
        <v>469</v>
      </c>
      <c r="AI39" s="110">
        <v>7095</v>
      </c>
    </row>
    <row r="40" spans="1:35" ht="16.5" customHeight="1">
      <c r="A40" s="922"/>
      <c r="B40" s="102" t="s">
        <v>83</v>
      </c>
      <c r="C40" s="103">
        <v>1590</v>
      </c>
      <c r="D40" s="104"/>
      <c r="E40" s="104" t="s">
        <v>148</v>
      </c>
      <c r="F40" s="104" t="s">
        <v>148</v>
      </c>
      <c r="G40" s="104"/>
      <c r="H40" s="105" t="s">
        <v>294</v>
      </c>
      <c r="J40" s="922"/>
      <c r="K40" s="102" t="s">
        <v>83</v>
      </c>
      <c r="L40" s="103">
        <v>2650</v>
      </c>
      <c r="N40" s="102" t="s">
        <v>321</v>
      </c>
      <c r="O40" s="105" t="s">
        <v>294</v>
      </c>
      <c r="P40" s="106"/>
      <c r="Q40" s="104"/>
      <c r="S40" s="922"/>
      <c r="T40" s="102" t="s">
        <v>83</v>
      </c>
      <c r="U40" s="107">
        <v>7095</v>
      </c>
      <c r="V40" s="107">
        <v>5445</v>
      </c>
      <c r="W40" s="108">
        <v>4565</v>
      </c>
      <c r="X40" s="108">
        <v>1980</v>
      </c>
      <c r="Y40" s="108">
        <v>1650</v>
      </c>
      <c r="Z40" s="108">
        <v>1320</v>
      </c>
      <c r="AA40" s="105" t="s">
        <v>1284</v>
      </c>
      <c r="AC40" s="102" t="s">
        <v>321</v>
      </c>
      <c r="AD40" s="105" t="s">
        <v>1284</v>
      </c>
      <c r="AE40" s="106"/>
      <c r="AF40" s="104"/>
      <c r="AH40" s="109" t="s">
        <v>470</v>
      </c>
      <c r="AI40" s="110">
        <v>5390</v>
      </c>
    </row>
    <row r="41" spans="1:35" ht="16.5" customHeight="1">
      <c r="A41" s="922"/>
      <c r="B41" s="102" t="s">
        <v>85</v>
      </c>
      <c r="C41" s="103">
        <v>1590</v>
      </c>
      <c r="D41" s="104"/>
      <c r="E41" s="104" t="s">
        <v>148</v>
      </c>
      <c r="F41" s="104" t="s">
        <v>148</v>
      </c>
      <c r="G41" s="104"/>
      <c r="H41" s="105" t="s">
        <v>294</v>
      </c>
      <c r="J41" s="922"/>
      <c r="K41" s="102" t="s">
        <v>85</v>
      </c>
      <c r="L41" s="103">
        <v>2650</v>
      </c>
      <c r="N41" s="102" t="s">
        <v>322</v>
      </c>
      <c r="O41" s="105" t="s">
        <v>294</v>
      </c>
      <c r="P41" s="106"/>
      <c r="Q41" s="104"/>
      <c r="S41" s="922"/>
      <c r="T41" s="102" t="s">
        <v>85</v>
      </c>
      <c r="U41" s="107">
        <v>7095</v>
      </c>
      <c r="V41" s="107">
        <v>5445</v>
      </c>
      <c r="W41" s="108">
        <v>4565</v>
      </c>
      <c r="X41" s="108">
        <v>1980</v>
      </c>
      <c r="Y41" s="108">
        <v>1650</v>
      </c>
      <c r="Z41" s="108">
        <v>1320</v>
      </c>
      <c r="AA41" s="105" t="s">
        <v>1284</v>
      </c>
      <c r="AC41" s="102" t="s">
        <v>322</v>
      </c>
      <c r="AD41" s="105" t="s">
        <v>1284</v>
      </c>
      <c r="AE41" s="106"/>
      <c r="AF41" s="104"/>
      <c r="AH41" s="117" t="s">
        <v>471</v>
      </c>
      <c r="AI41" s="118">
        <v>4565</v>
      </c>
    </row>
    <row r="42" spans="1:35" ht="16.5" customHeight="1">
      <c r="A42" s="922"/>
      <c r="B42" s="102" t="s">
        <v>86</v>
      </c>
      <c r="C42" s="103">
        <v>1590</v>
      </c>
      <c r="D42" s="104"/>
      <c r="E42" s="104" t="s">
        <v>148</v>
      </c>
      <c r="F42" s="104" t="s">
        <v>148</v>
      </c>
      <c r="G42" s="104"/>
      <c r="H42" s="105" t="s">
        <v>294</v>
      </c>
      <c r="J42" s="922"/>
      <c r="K42" s="102" t="s">
        <v>86</v>
      </c>
      <c r="L42" s="103">
        <v>2650</v>
      </c>
      <c r="N42" s="102" t="s">
        <v>323</v>
      </c>
      <c r="O42" s="105" t="s">
        <v>294</v>
      </c>
      <c r="P42" s="106"/>
      <c r="Q42" s="104"/>
      <c r="S42" s="922"/>
      <c r="T42" s="102" t="s">
        <v>86</v>
      </c>
      <c r="U42" s="107">
        <v>7095</v>
      </c>
      <c r="V42" s="107">
        <v>5445</v>
      </c>
      <c r="W42" s="108">
        <v>4565</v>
      </c>
      <c r="X42" s="108">
        <v>1980</v>
      </c>
      <c r="Y42" s="108">
        <v>1650</v>
      </c>
      <c r="Z42" s="108">
        <v>1320</v>
      </c>
      <c r="AA42" s="105" t="s">
        <v>1284</v>
      </c>
      <c r="AC42" s="102" t="s">
        <v>323</v>
      </c>
      <c r="AD42" s="105" t="s">
        <v>1284</v>
      </c>
      <c r="AE42" s="106"/>
      <c r="AF42" s="104"/>
      <c r="AH42" s="117" t="s">
        <v>472</v>
      </c>
      <c r="AI42" s="118">
        <v>4565</v>
      </c>
    </row>
    <row r="43" spans="1:35" ht="16.5" customHeight="1">
      <c r="A43" s="922" t="s">
        <v>46</v>
      </c>
      <c r="B43" s="102" t="s">
        <v>87</v>
      </c>
      <c r="C43" s="103">
        <v>2387</v>
      </c>
      <c r="D43" s="104"/>
      <c r="E43" s="104" t="s">
        <v>148</v>
      </c>
      <c r="F43" s="104" t="s">
        <v>148</v>
      </c>
      <c r="G43" s="104" t="s">
        <v>148</v>
      </c>
      <c r="H43" s="105" t="s">
        <v>294</v>
      </c>
      <c r="J43" s="922" t="s">
        <v>46</v>
      </c>
      <c r="K43" s="102" t="s">
        <v>87</v>
      </c>
      <c r="L43" s="103">
        <v>2650</v>
      </c>
      <c r="N43" s="102" t="s">
        <v>324</v>
      </c>
      <c r="O43" s="105" t="s">
        <v>294</v>
      </c>
      <c r="P43" s="106"/>
      <c r="Q43" s="104"/>
      <c r="S43" s="908" t="s">
        <v>430</v>
      </c>
      <c r="T43" s="102" t="s">
        <v>87</v>
      </c>
      <c r="U43" s="107">
        <v>7810</v>
      </c>
      <c r="V43" s="107">
        <v>5940</v>
      </c>
      <c r="W43" s="108">
        <v>5005</v>
      </c>
      <c r="X43" s="108">
        <v>2090</v>
      </c>
      <c r="Y43" s="108">
        <v>1760</v>
      </c>
      <c r="Z43" s="108">
        <v>1430</v>
      </c>
      <c r="AA43" s="105" t="s">
        <v>1284</v>
      </c>
      <c r="AC43" s="102" t="s">
        <v>324</v>
      </c>
      <c r="AD43" s="105" t="s">
        <v>1284</v>
      </c>
      <c r="AE43" s="106"/>
      <c r="AF43" s="104"/>
      <c r="AH43" s="117" t="s">
        <v>473</v>
      </c>
      <c r="AI43" s="118">
        <v>4565</v>
      </c>
    </row>
    <row r="44" spans="1:35" ht="16.5" customHeight="1">
      <c r="A44" s="922"/>
      <c r="B44" s="102" t="s">
        <v>90</v>
      </c>
      <c r="C44" s="103">
        <v>2387</v>
      </c>
      <c r="D44" s="104"/>
      <c r="E44" s="104" t="s">
        <v>148</v>
      </c>
      <c r="F44" s="104" t="s">
        <v>148</v>
      </c>
      <c r="G44" s="104" t="s">
        <v>148</v>
      </c>
      <c r="H44" s="105" t="s">
        <v>294</v>
      </c>
      <c r="J44" s="922"/>
      <c r="K44" s="102" t="s">
        <v>90</v>
      </c>
      <c r="L44" s="103">
        <v>2650</v>
      </c>
      <c r="N44" s="102" t="s">
        <v>325</v>
      </c>
      <c r="O44" s="105" t="s">
        <v>294</v>
      </c>
      <c r="P44" s="106"/>
      <c r="Q44" s="104"/>
      <c r="S44" s="909"/>
      <c r="T44" s="102" t="s">
        <v>90</v>
      </c>
      <c r="U44" s="107">
        <v>7810</v>
      </c>
      <c r="V44" s="107">
        <v>5940</v>
      </c>
      <c r="W44" s="108">
        <v>5005</v>
      </c>
      <c r="X44" s="108">
        <v>2090</v>
      </c>
      <c r="Y44" s="108">
        <v>1760</v>
      </c>
      <c r="Z44" s="108">
        <v>1430</v>
      </c>
      <c r="AA44" s="105" t="s">
        <v>1284</v>
      </c>
      <c r="AC44" s="102" t="s">
        <v>325</v>
      </c>
      <c r="AD44" s="105" t="s">
        <v>1284</v>
      </c>
      <c r="AE44" s="106"/>
      <c r="AF44" s="104"/>
      <c r="AH44" s="120" t="s">
        <v>474</v>
      </c>
      <c r="AI44" s="121">
        <v>1815</v>
      </c>
    </row>
    <row r="45" spans="1:35" ht="16.5" customHeight="1">
      <c r="A45" s="922"/>
      <c r="B45" s="102" t="s">
        <v>91</v>
      </c>
      <c r="C45" s="103">
        <v>2387</v>
      </c>
      <c r="D45" s="104"/>
      <c r="E45" s="104" t="s">
        <v>148</v>
      </c>
      <c r="F45" s="104" t="s">
        <v>148</v>
      </c>
      <c r="G45" s="104" t="s">
        <v>148</v>
      </c>
      <c r="H45" s="105" t="s">
        <v>294</v>
      </c>
      <c r="J45" s="922"/>
      <c r="K45" s="102" t="s">
        <v>91</v>
      </c>
      <c r="L45" s="103">
        <v>2650</v>
      </c>
      <c r="N45" s="102" t="s">
        <v>326</v>
      </c>
      <c r="O45" s="105" t="s">
        <v>294</v>
      </c>
      <c r="P45" s="106"/>
      <c r="Q45" s="104"/>
      <c r="S45" s="909"/>
      <c r="T45" s="102" t="s">
        <v>91</v>
      </c>
      <c r="U45" s="107">
        <v>7810</v>
      </c>
      <c r="V45" s="107">
        <v>5940</v>
      </c>
      <c r="W45" s="108">
        <v>5005</v>
      </c>
      <c r="X45" s="108">
        <v>2090</v>
      </c>
      <c r="Y45" s="108">
        <v>1760</v>
      </c>
      <c r="Z45" s="108">
        <v>1430</v>
      </c>
      <c r="AA45" s="105" t="s">
        <v>1284</v>
      </c>
      <c r="AC45" s="102" t="s">
        <v>326</v>
      </c>
      <c r="AD45" s="105" t="s">
        <v>1284</v>
      </c>
      <c r="AE45" s="106"/>
      <c r="AF45" s="104"/>
      <c r="AH45" s="120" t="s">
        <v>475</v>
      </c>
      <c r="AI45" s="121">
        <v>1815</v>
      </c>
    </row>
    <row r="46" spans="1:35" ht="16.5" customHeight="1">
      <c r="A46" s="922"/>
      <c r="B46" s="102" t="s">
        <v>92</v>
      </c>
      <c r="C46" s="103">
        <v>2387</v>
      </c>
      <c r="D46" s="104"/>
      <c r="E46" s="104" t="s">
        <v>148</v>
      </c>
      <c r="F46" s="104" t="s">
        <v>148</v>
      </c>
      <c r="G46" s="104" t="s">
        <v>148</v>
      </c>
      <c r="H46" s="105" t="s">
        <v>294</v>
      </c>
      <c r="J46" s="922"/>
      <c r="K46" s="102" t="s">
        <v>92</v>
      </c>
      <c r="L46" s="103">
        <v>2650</v>
      </c>
      <c r="N46" s="102" t="s">
        <v>327</v>
      </c>
      <c r="O46" s="105" t="s">
        <v>294</v>
      </c>
      <c r="P46" s="106"/>
      <c r="Q46" s="104"/>
      <c r="S46" s="909"/>
      <c r="T46" s="102" t="s">
        <v>92</v>
      </c>
      <c r="U46" s="107">
        <v>7810</v>
      </c>
      <c r="V46" s="107">
        <v>5940</v>
      </c>
      <c r="W46" s="108">
        <v>5005</v>
      </c>
      <c r="X46" s="108">
        <v>2090</v>
      </c>
      <c r="Y46" s="108">
        <v>1760</v>
      </c>
      <c r="Z46" s="108">
        <v>1430</v>
      </c>
      <c r="AA46" s="105" t="s">
        <v>1284</v>
      </c>
      <c r="AC46" s="102" t="s">
        <v>327</v>
      </c>
      <c r="AD46" s="105" t="s">
        <v>1284</v>
      </c>
      <c r="AE46" s="106"/>
      <c r="AF46" s="104"/>
      <c r="AH46" s="122" t="s">
        <v>476</v>
      </c>
      <c r="AI46" s="123">
        <v>1485</v>
      </c>
    </row>
    <row r="47" spans="1:35" ht="16.5" customHeight="1">
      <c r="A47" s="922"/>
      <c r="B47" s="102" t="s">
        <v>88</v>
      </c>
      <c r="C47" s="103">
        <v>2387</v>
      </c>
      <c r="D47" s="104"/>
      <c r="E47" s="104" t="s">
        <v>148</v>
      </c>
      <c r="F47" s="104" t="s">
        <v>148</v>
      </c>
      <c r="G47" s="104" t="s">
        <v>148</v>
      </c>
      <c r="H47" s="105" t="s">
        <v>294</v>
      </c>
      <c r="J47" s="922"/>
      <c r="K47" s="102" t="s">
        <v>88</v>
      </c>
      <c r="L47" s="103">
        <v>2650</v>
      </c>
      <c r="N47" s="102" t="s">
        <v>328</v>
      </c>
      <c r="O47" s="105" t="s">
        <v>294</v>
      </c>
      <c r="P47" s="106"/>
      <c r="Q47" s="104"/>
      <c r="S47" s="910"/>
      <c r="T47" s="102" t="s">
        <v>88</v>
      </c>
      <c r="U47" s="107">
        <v>7810</v>
      </c>
      <c r="V47" s="107">
        <v>5940</v>
      </c>
      <c r="W47" s="108">
        <v>5005</v>
      </c>
      <c r="X47" s="108">
        <v>2090</v>
      </c>
      <c r="Y47" s="108">
        <v>1760</v>
      </c>
      <c r="Z47" s="108">
        <v>1430</v>
      </c>
      <c r="AA47" s="105" t="s">
        <v>1284</v>
      </c>
      <c r="AC47" s="102" t="s">
        <v>328</v>
      </c>
      <c r="AD47" s="105" t="s">
        <v>1284</v>
      </c>
      <c r="AE47" s="106"/>
      <c r="AF47" s="104"/>
      <c r="AH47" s="124" t="s">
        <v>477</v>
      </c>
      <c r="AI47" s="125">
        <v>1155</v>
      </c>
    </row>
    <row r="48" spans="1:35" ht="16.5" customHeight="1">
      <c r="A48" s="922"/>
      <c r="B48" s="102" t="s">
        <v>89</v>
      </c>
      <c r="C48" s="103">
        <v>2387</v>
      </c>
      <c r="D48" s="104"/>
      <c r="E48" s="104" t="s">
        <v>148</v>
      </c>
      <c r="F48" s="104" t="s">
        <v>148</v>
      </c>
      <c r="G48" s="104" t="s">
        <v>148</v>
      </c>
      <c r="H48" s="105" t="s">
        <v>294</v>
      </c>
      <c r="J48" s="922"/>
      <c r="K48" s="102" t="s">
        <v>89</v>
      </c>
      <c r="L48" s="103">
        <v>2650</v>
      </c>
      <c r="N48" s="102" t="s">
        <v>329</v>
      </c>
      <c r="O48" s="105" t="s">
        <v>294</v>
      </c>
      <c r="P48" s="106"/>
      <c r="Q48" s="104"/>
      <c r="S48" s="908" t="s">
        <v>225</v>
      </c>
      <c r="T48" s="102" t="s">
        <v>89</v>
      </c>
      <c r="U48" s="107">
        <v>8690</v>
      </c>
      <c r="V48" s="107">
        <v>6545</v>
      </c>
      <c r="W48" s="108">
        <v>5500</v>
      </c>
      <c r="X48" s="108">
        <v>2090</v>
      </c>
      <c r="Y48" s="108">
        <v>1760</v>
      </c>
      <c r="Z48" s="108">
        <v>1430</v>
      </c>
      <c r="AA48" s="105" t="s">
        <v>1284</v>
      </c>
      <c r="AC48" s="102" t="s">
        <v>329</v>
      </c>
      <c r="AD48" s="105" t="s">
        <v>1284</v>
      </c>
      <c r="AE48" s="106"/>
      <c r="AF48" s="104"/>
      <c r="AH48" s="109" t="s">
        <v>1422</v>
      </c>
      <c r="AI48" s="110">
        <v>6600</v>
      </c>
    </row>
    <row r="49" spans="1:35" ht="16.5" customHeight="1">
      <c r="A49" s="922"/>
      <c r="B49" s="102" t="s">
        <v>93</v>
      </c>
      <c r="C49" s="103">
        <v>2387</v>
      </c>
      <c r="D49" s="104"/>
      <c r="E49" s="104" t="s">
        <v>148</v>
      </c>
      <c r="F49" s="104" t="s">
        <v>148</v>
      </c>
      <c r="G49" s="104" t="s">
        <v>148</v>
      </c>
      <c r="H49" s="105" t="s">
        <v>294</v>
      </c>
      <c r="J49" s="922"/>
      <c r="K49" s="102" t="s">
        <v>93</v>
      </c>
      <c r="L49" s="103">
        <v>2650</v>
      </c>
      <c r="N49" s="102" t="s">
        <v>330</v>
      </c>
      <c r="O49" s="105" t="s">
        <v>294</v>
      </c>
      <c r="P49" s="106"/>
      <c r="Q49" s="104"/>
      <c r="S49" s="910"/>
      <c r="T49" s="102" t="s">
        <v>93</v>
      </c>
      <c r="U49" s="107">
        <v>8690</v>
      </c>
      <c r="V49" s="107">
        <v>6545</v>
      </c>
      <c r="W49" s="108">
        <v>5500</v>
      </c>
      <c r="X49" s="108">
        <v>2090</v>
      </c>
      <c r="Y49" s="108">
        <v>1760</v>
      </c>
      <c r="Z49" s="108">
        <v>1430</v>
      </c>
      <c r="AA49" s="105" t="s">
        <v>1284</v>
      </c>
      <c r="AC49" s="102" t="s">
        <v>330</v>
      </c>
      <c r="AD49" s="105" t="s">
        <v>1284</v>
      </c>
      <c r="AE49" s="106"/>
      <c r="AF49" s="104"/>
      <c r="AH49" s="109" t="s">
        <v>1332</v>
      </c>
      <c r="AI49" s="110">
        <v>6600</v>
      </c>
    </row>
    <row r="50" spans="1:35" ht="16.5" customHeight="1">
      <c r="A50" s="101" t="s">
        <v>45</v>
      </c>
      <c r="B50" s="102" t="s">
        <v>94</v>
      </c>
      <c r="C50" s="103">
        <v>2475</v>
      </c>
      <c r="D50" s="104"/>
      <c r="E50" s="104"/>
      <c r="F50" s="104"/>
      <c r="G50" s="104" t="s">
        <v>148</v>
      </c>
      <c r="H50" s="105" t="s">
        <v>294</v>
      </c>
      <c r="J50" s="101" t="s">
        <v>45</v>
      </c>
      <c r="K50" s="102" t="s">
        <v>94</v>
      </c>
      <c r="L50" s="103">
        <v>2650</v>
      </c>
      <c r="N50" s="102" t="s">
        <v>331</v>
      </c>
      <c r="O50" s="105" t="s">
        <v>294</v>
      </c>
      <c r="P50" s="106"/>
      <c r="Q50" s="104"/>
      <c r="S50" s="101" t="s">
        <v>45</v>
      </c>
      <c r="T50" s="102" t="s">
        <v>94</v>
      </c>
      <c r="U50" s="107"/>
      <c r="V50" s="107"/>
      <c r="W50" s="108"/>
      <c r="X50" s="108"/>
      <c r="Y50" s="108"/>
      <c r="Z50" s="108"/>
      <c r="AA50" s="105" t="s">
        <v>1284</v>
      </c>
      <c r="AC50" s="102" t="s">
        <v>331</v>
      </c>
      <c r="AD50" s="105" t="s">
        <v>1284</v>
      </c>
      <c r="AE50" s="106"/>
      <c r="AF50" s="104"/>
      <c r="AH50" s="109" t="s">
        <v>478</v>
      </c>
      <c r="AI50" s="110">
        <v>6600</v>
      </c>
    </row>
    <row r="51" spans="1:35" ht="16.5" customHeight="1">
      <c r="A51" s="126" t="s">
        <v>44</v>
      </c>
      <c r="B51" s="127" t="s">
        <v>44</v>
      </c>
      <c r="C51" s="128">
        <v>1958</v>
      </c>
      <c r="D51" s="129"/>
      <c r="E51" s="129"/>
      <c r="F51" s="129"/>
      <c r="G51" s="129" t="s">
        <v>147</v>
      </c>
      <c r="H51" s="130" t="s">
        <v>294</v>
      </c>
      <c r="J51" s="126" t="s">
        <v>44</v>
      </c>
      <c r="K51" s="127" t="s">
        <v>44</v>
      </c>
      <c r="L51" s="128">
        <v>2650</v>
      </c>
      <c r="N51" s="102" t="s">
        <v>332</v>
      </c>
      <c r="O51" s="105" t="s">
        <v>294</v>
      </c>
      <c r="P51" s="106"/>
      <c r="Q51" s="104"/>
      <c r="S51" s="126" t="s">
        <v>44</v>
      </c>
      <c r="T51" s="127" t="s">
        <v>44</v>
      </c>
      <c r="U51" s="131">
        <v>8745</v>
      </c>
      <c r="V51" s="131">
        <v>6985</v>
      </c>
      <c r="W51" s="132">
        <v>5500</v>
      </c>
      <c r="X51" s="132">
        <v>2090</v>
      </c>
      <c r="Y51" s="132">
        <v>1760</v>
      </c>
      <c r="Z51" s="132">
        <v>1430</v>
      </c>
      <c r="AA51" s="130" t="s">
        <v>1284</v>
      </c>
      <c r="AC51" s="102" t="s">
        <v>332</v>
      </c>
      <c r="AD51" s="105" t="s">
        <v>1284</v>
      </c>
      <c r="AE51" s="106"/>
      <c r="AF51" s="104"/>
      <c r="AH51" s="109" t="s">
        <v>479</v>
      </c>
      <c r="AI51" s="110">
        <v>5060</v>
      </c>
    </row>
    <row r="52" spans="1:35" ht="16.5" customHeight="1">
      <c r="A52" s="917" t="s">
        <v>47</v>
      </c>
      <c r="B52" s="127" t="s">
        <v>102</v>
      </c>
      <c r="C52" s="128">
        <v>1320</v>
      </c>
      <c r="D52" s="129" t="s">
        <v>147</v>
      </c>
      <c r="E52" s="129" t="s">
        <v>147</v>
      </c>
      <c r="F52" s="129"/>
      <c r="G52" s="129"/>
      <c r="H52" s="130" t="s">
        <v>294</v>
      </c>
      <c r="J52" s="917" t="s">
        <v>47</v>
      </c>
      <c r="K52" s="127" t="s">
        <v>102</v>
      </c>
      <c r="L52" s="128">
        <v>2650</v>
      </c>
      <c r="N52" s="102" t="s">
        <v>333</v>
      </c>
      <c r="O52" s="105" t="s">
        <v>294</v>
      </c>
      <c r="P52" s="106"/>
      <c r="Q52" s="104"/>
      <c r="S52" s="911" t="s">
        <v>429</v>
      </c>
      <c r="T52" s="127" t="s">
        <v>102</v>
      </c>
      <c r="U52" s="131">
        <v>7095</v>
      </c>
      <c r="V52" s="131">
        <v>5390</v>
      </c>
      <c r="W52" s="132">
        <v>4565</v>
      </c>
      <c r="X52" s="132">
        <v>1815</v>
      </c>
      <c r="Y52" s="132">
        <v>1485</v>
      </c>
      <c r="Z52" s="132">
        <v>1155</v>
      </c>
      <c r="AA52" s="130" t="s">
        <v>1284</v>
      </c>
      <c r="AC52" s="102" t="s">
        <v>333</v>
      </c>
      <c r="AD52" s="105" t="s">
        <v>1284</v>
      </c>
      <c r="AE52" s="106"/>
      <c r="AF52" s="104"/>
      <c r="AH52" s="117" t="s">
        <v>480</v>
      </c>
      <c r="AI52" s="118">
        <v>4290</v>
      </c>
    </row>
    <row r="53" spans="1:35" ht="16.5" customHeight="1">
      <c r="A53" s="917"/>
      <c r="B53" s="127" t="s">
        <v>103</v>
      </c>
      <c r="C53" s="128">
        <v>1320</v>
      </c>
      <c r="D53" s="129" t="s">
        <v>147</v>
      </c>
      <c r="E53" s="129" t="s">
        <v>147</v>
      </c>
      <c r="F53" s="129"/>
      <c r="G53" s="129"/>
      <c r="H53" s="130" t="s">
        <v>294</v>
      </c>
      <c r="J53" s="917"/>
      <c r="K53" s="127" t="s">
        <v>103</v>
      </c>
      <c r="L53" s="128">
        <v>2650</v>
      </c>
      <c r="N53" s="102" t="s">
        <v>334</v>
      </c>
      <c r="O53" s="105" t="s">
        <v>294</v>
      </c>
      <c r="P53" s="106"/>
      <c r="Q53" s="104"/>
      <c r="S53" s="912"/>
      <c r="T53" s="127" t="s">
        <v>103</v>
      </c>
      <c r="U53" s="131">
        <v>7095</v>
      </c>
      <c r="V53" s="131">
        <v>5390</v>
      </c>
      <c r="W53" s="132">
        <v>4565</v>
      </c>
      <c r="X53" s="132">
        <v>1815</v>
      </c>
      <c r="Y53" s="132">
        <v>1485</v>
      </c>
      <c r="Z53" s="132">
        <v>1155</v>
      </c>
      <c r="AA53" s="130" t="s">
        <v>1284</v>
      </c>
      <c r="AC53" s="102" t="s">
        <v>334</v>
      </c>
      <c r="AD53" s="105" t="s">
        <v>1284</v>
      </c>
      <c r="AE53" s="106"/>
      <c r="AF53" s="104"/>
      <c r="AH53" s="117" t="s">
        <v>481</v>
      </c>
      <c r="AI53" s="118">
        <v>4290</v>
      </c>
    </row>
    <row r="54" spans="1:35" ht="16.5" customHeight="1">
      <c r="A54" s="917"/>
      <c r="B54" s="127" t="s">
        <v>104</v>
      </c>
      <c r="C54" s="128">
        <v>1320</v>
      </c>
      <c r="D54" s="129" t="s">
        <v>147</v>
      </c>
      <c r="E54" s="129" t="s">
        <v>147</v>
      </c>
      <c r="F54" s="129"/>
      <c r="G54" s="129"/>
      <c r="H54" s="130" t="s">
        <v>294</v>
      </c>
      <c r="J54" s="917"/>
      <c r="K54" s="127" t="s">
        <v>104</v>
      </c>
      <c r="L54" s="128">
        <v>2650</v>
      </c>
      <c r="N54" s="102" t="s">
        <v>335</v>
      </c>
      <c r="O54" s="105" t="s">
        <v>294</v>
      </c>
      <c r="P54" s="106"/>
      <c r="Q54" s="104"/>
      <c r="S54" s="913"/>
      <c r="T54" s="127" t="s">
        <v>105</v>
      </c>
      <c r="U54" s="131">
        <v>7095</v>
      </c>
      <c r="V54" s="131">
        <v>5390</v>
      </c>
      <c r="W54" s="132">
        <v>4565</v>
      </c>
      <c r="X54" s="132">
        <v>1815</v>
      </c>
      <c r="Y54" s="132">
        <v>1485</v>
      </c>
      <c r="Z54" s="132">
        <v>1155</v>
      </c>
      <c r="AA54" s="130" t="s">
        <v>1284</v>
      </c>
      <c r="AC54" s="102" t="s">
        <v>335</v>
      </c>
      <c r="AD54" s="105" t="s">
        <v>1284</v>
      </c>
      <c r="AE54" s="106"/>
      <c r="AF54" s="104"/>
      <c r="AH54" s="117" t="s">
        <v>482</v>
      </c>
      <c r="AI54" s="118">
        <v>4290</v>
      </c>
    </row>
    <row r="55" spans="1:35" ht="16.5" customHeight="1">
      <c r="A55" s="917"/>
      <c r="B55" s="127" t="s">
        <v>105</v>
      </c>
      <c r="C55" s="128">
        <v>1320</v>
      </c>
      <c r="D55" s="129" t="s">
        <v>147</v>
      </c>
      <c r="E55" s="129" t="s">
        <v>147</v>
      </c>
      <c r="F55" s="129"/>
      <c r="G55" s="129"/>
      <c r="H55" s="130" t="s">
        <v>294</v>
      </c>
      <c r="J55" s="917"/>
      <c r="K55" s="127" t="s">
        <v>105</v>
      </c>
      <c r="L55" s="128">
        <v>2650</v>
      </c>
      <c r="N55" s="102" t="s">
        <v>336</v>
      </c>
      <c r="O55" s="105" t="s">
        <v>294</v>
      </c>
      <c r="P55" s="106"/>
      <c r="Q55" s="104"/>
      <c r="S55" s="911" t="s">
        <v>221</v>
      </c>
      <c r="T55" s="127" t="s">
        <v>104</v>
      </c>
      <c r="U55" s="131">
        <v>6600</v>
      </c>
      <c r="V55" s="131">
        <v>5060</v>
      </c>
      <c r="W55" s="132">
        <v>4290</v>
      </c>
      <c r="X55" s="132">
        <v>1705</v>
      </c>
      <c r="Y55" s="132">
        <v>1375</v>
      </c>
      <c r="Z55" s="132">
        <v>1045</v>
      </c>
      <c r="AA55" s="130" t="s">
        <v>1284</v>
      </c>
      <c r="AC55" s="102" t="s">
        <v>336</v>
      </c>
      <c r="AD55" s="105" t="s">
        <v>1284</v>
      </c>
      <c r="AE55" s="106"/>
      <c r="AF55" s="104"/>
      <c r="AH55" s="120" t="s">
        <v>483</v>
      </c>
      <c r="AI55" s="121">
        <v>1705</v>
      </c>
    </row>
    <row r="56" spans="1:35" ht="16.5" customHeight="1">
      <c r="A56" s="917"/>
      <c r="B56" s="127" t="s">
        <v>106</v>
      </c>
      <c r="C56" s="128">
        <v>1320</v>
      </c>
      <c r="D56" s="129" t="s">
        <v>147</v>
      </c>
      <c r="E56" s="129"/>
      <c r="F56" s="129"/>
      <c r="G56" s="129"/>
      <c r="H56" s="130" t="s">
        <v>294</v>
      </c>
      <c r="J56" s="917"/>
      <c r="K56" s="127" t="s">
        <v>106</v>
      </c>
      <c r="L56" s="128">
        <v>2650</v>
      </c>
      <c r="N56" s="102" t="s">
        <v>337</v>
      </c>
      <c r="O56" s="105" t="s">
        <v>294</v>
      </c>
      <c r="P56" s="106"/>
      <c r="Q56" s="104"/>
      <c r="S56" s="912"/>
      <c r="T56" s="127" t="s">
        <v>106</v>
      </c>
      <c r="U56" s="131">
        <v>6600</v>
      </c>
      <c r="V56" s="131">
        <v>5060</v>
      </c>
      <c r="W56" s="132">
        <v>4290</v>
      </c>
      <c r="X56" s="132">
        <v>1705</v>
      </c>
      <c r="Y56" s="132">
        <v>1375</v>
      </c>
      <c r="Z56" s="132">
        <v>1045</v>
      </c>
      <c r="AA56" s="130" t="s">
        <v>1284</v>
      </c>
      <c r="AC56" s="102" t="s">
        <v>337</v>
      </c>
      <c r="AD56" s="105" t="s">
        <v>1284</v>
      </c>
      <c r="AE56" s="106"/>
      <c r="AF56" s="104"/>
      <c r="AH56" s="120" t="s">
        <v>484</v>
      </c>
      <c r="AI56" s="121">
        <v>1705</v>
      </c>
    </row>
    <row r="57" spans="1:35" ht="16.5" customHeight="1">
      <c r="A57" s="917"/>
      <c r="B57" s="127" t="s">
        <v>107</v>
      </c>
      <c r="C57" s="128">
        <v>1320</v>
      </c>
      <c r="D57" s="129" t="s">
        <v>147</v>
      </c>
      <c r="E57" s="129"/>
      <c r="F57" s="129"/>
      <c r="G57" s="129"/>
      <c r="H57" s="130" t="s">
        <v>294</v>
      </c>
      <c r="J57" s="917"/>
      <c r="K57" s="127" t="s">
        <v>107</v>
      </c>
      <c r="L57" s="128">
        <v>2650</v>
      </c>
      <c r="N57" s="102" t="s">
        <v>338</v>
      </c>
      <c r="O57" s="105" t="s">
        <v>294</v>
      </c>
      <c r="P57" s="106"/>
      <c r="Q57" s="104"/>
      <c r="S57" s="913"/>
      <c r="T57" s="127" t="s">
        <v>107</v>
      </c>
      <c r="U57" s="131">
        <v>6600</v>
      </c>
      <c r="V57" s="131">
        <v>5060</v>
      </c>
      <c r="W57" s="132">
        <v>4290</v>
      </c>
      <c r="X57" s="132">
        <v>1705</v>
      </c>
      <c r="Y57" s="132">
        <v>1375</v>
      </c>
      <c r="Z57" s="132">
        <v>1045</v>
      </c>
      <c r="AA57" s="130" t="s">
        <v>1284</v>
      </c>
      <c r="AC57" s="102" t="s">
        <v>338</v>
      </c>
      <c r="AD57" s="105" t="s">
        <v>1284</v>
      </c>
      <c r="AE57" s="106"/>
      <c r="AF57" s="104"/>
      <c r="AH57" s="122" t="s">
        <v>485</v>
      </c>
      <c r="AI57" s="123">
        <v>1375</v>
      </c>
    </row>
    <row r="58" spans="1:35" ht="16.5" customHeight="1">
      <c r="A58" s="911" t="s">
        <v>41</v>
      </c>
      <c r="B58" s="127" t="s">
        <v>108</v>
      </c>
      <c r="C58" s="128">
        <v>1320</v>
      </c>
      <c r="D58" s="129" t="s">
        <v>147</v>
      </c>
      <c r="E58" s="129"/>
      <c r="F58" s="129"/>
      <c r="G58" s="129"/>
      <c r="H58" s="130" t="s">
        <v>294</v>
      </c>
      <c r="J58" s="911" t="s">
        <v>41</v>
      </c>
      <c r="K58" s="127" t="s">
        <v>108</v>
      </c>
      <c r="L58" s="128">
        <v>2650</v>
      </c>
      <c r="N58" s="102" t="s">
        <v>339</v>
      </c>
      <c r="O58" s="105" t="s">
        <v>294</v>
      </c>
      <c r="P58" s="106"/>
      <c r="Q58" s="104"/>
      <c r="S58" s="911" t="s">
        <v>41</v>
      </c>
      <c r="T58" s="127" t="s">
        <v>108</v>
      </c>
      <c r="U58" s="131">
        <v>4895</v>
      </c>
      <c r="V58" s="131">
        <v>3795</v>
      </c>
      <c r="W58" s="132">
        <v>3245</v>
      </c>
      <c r="X58" s="132">
        <v>1705</v>
      </c>
      <c r="Y58" s="132">
        <v>1375</v>
      </c>
      <c r="Z58" s="132">
        <v>1045</v>
      </c>
      <c r="AA58" s="130" t="s">
        <v>1284</v>
      </c>
      <c r="AC58" s="102" t="s">
        <v>339</v>
      </c>
      <c r="AD58" s="105" t="s">
        <v>1284</v>
      </c>
      <c r="AE58" s="106"/>
      <c r="AF58" s="104"/>
      <c r="AH58" s="124" t="s">
        <v>486</v>
      </c>
      <c r="AI58" s="125">
        <v>1045</v>
      </c>
    </row>
    <row r="59" spans="1:35" ht="16.5" customHeight="1">
      <c r="A59" s="912"/>
      <c r="B59" s="127" t="s">
        <v>109</v>
      </c>
      <c r="C59" s="128">
        <v>1320</v>
      </c>
      <c r="D59" s="129" t="s">
        <v>147</v>
      </c>
      <c r="E59" s="129"/>
      <c r="F59" s="129"/>
      <c r="G59" s="129"/>
      <c r="H59" s="130" t="s">
        <v>294</v>
      </c>
      <c r="J59" s="912"/>
      <c r="K59" s="127" t="s">
        <v>109</v>
      </c>
      <c r="L59" s="128">
        <v>2650</v>
      </c>
      <c r="N59" s="102" t="s">
        <v>340</v>
      </c>
      <c r="O59" s="105" t="s">
        <v>294</v>
      </c>
      <c r="P59" s="106"/>
      <c r="Q59" s="104"/>
      <c r="S59" s="912"/>
      <c r="T59" s="127" t="s">
        <v>109</v>
      </c>
      <c r="U59" s="131">
        <v>4895</v>
      </c>
      <c r="V59" s="131">
        <v>3795</v>
      </c>
      <c r="W59" s="132">
        <v>3245</v>
      </c>
      <c r="X59" s="132">
        <v>1705</v>
      </c>
      <c r="Y59" s="132">
        <v>1375</v>
      </c>
      <c r="Z59" s="132">
        <v>1045</v>
      </c>
      <c r="AA59" s="130" t="s">
        <v>1284</v>
      </c>
      <c r="AC59" s="102" t="s">
        <v>340</v>
      </c>
      <c r="AD59" s="105" t="s">
        <v>1284</v>
      </c>
      <c r="AE59" s="106"/>
      <c r="AF59" s="104"/>
      <c r="AH59" s="109" t="s">
        <v>1423</v>
      </c>
      <c r="AI59" s="110">
        <v>6600</v>
      </c>
    </row>
    <row r="60" spans="1:35" ht="16.5" customHeight="1">
      <c r="A60" s="912"/>
      <c r="B60" s="127" t="s">
        <v>110</v>
      </c>
      <c r="C60" s="128">
        <v>1320</v>
      </c>
      <c r="D60" s="129" t="s">
        <v>147</v>
      </c>
      <c r="E60" s="129"/>
      <c r="F60" s="129"/>
      <c r="G60" s="129"/>
      <c r="H60" s="130" t="s">
        <v>294</v>
      </c>
      <c r="J60" s="912"/>
      <c r="K60" s="127" t="s">
        <v>110</v>
      </c>
      <c r="L60" s="128">
        <v>2650</v>
      </c>
      <c r="N60" s="102" t="s">
        <v>341</v>
      </c>
      <c r="O60" s="105" t="s">
        <v>294</v>
      </c>
      <c r="P60" s="106"/>
      <c r="Q60" s="104"/>
      <c r="S60" s="912"/>
      <c r="T60" s="127" t="s">
        <v>110</v>
      </c>
      <c r="U60" s="131">
        <v>4895</v>
      </c>
      <c r="V60" s="131">
        <v>3795</v>
      </c>
      <c r="W60" s="132">
        <v>3245</v>
      </c>
      <c r="X60" s="132">
        <v>1705</v>
      </c>
      <c r="Y60" s="132">
        <v>1375</v>
      </c>
      <c r="Z60" s="132">
        <v>1045</v>
      </c>
      <c r="AA60" s="130" t="s">
        <v>1284</v>
      </c>
      <c r="AC60" s="102" t="s">
        <v>341</v>
      </c>
      <c r="AD60" s="105" t="s">
        <v>1284</v>
      </c>
      <c r="AE60" s="106"/>
      <c r="AF60" s="104"/>
      <c r="AH60" s="109" t="s">
        <v>1333</v>
      </c>
      <c r="AI60" s="110">
        <v>6600</v>
      </c>
    </row>
    <row r="61" spans="1:35" ht="16.5" customHeight="1">
      <c r="A61" s="912"/>
      <c r="B61" s="127" t="s">
        <v>111</v>
      </c>
      <c r="C61" s="128">
        <v>1320</v>
      </c>
      <c r="D61" s="129" t="s">
        <v>147</v>
      </c>
      <c r="E61" s="129"/>
      <c r="F61" s="129"/>
      <c r="G61" s="129"/>
      <c r="H61" s="130" t="s">
        <v>294</v>
      </c>
      <c r="J61" s="912"/>
      <c r="K61" s="127" t="s">
        <v>111</v>
      </c>
      <c r="L61" s="128">
        <v>2650</v>
      </c>
      <c r="N61" s="102" t="s">
        <v>342</v>
      </c>
      <c r="O61" s="105" t="s">
        <v>294</v>
      </c>
      <c r="P61" s="106"/>
      <c r="Q61" s="104"/>
      <c r="S61" s="912"/>
      <c r="T61" s="127" t="s">
        <v>111</v>
      </c>
      <c r="U61" s="131">
        <v>4895</v>
      </c>
      <c r="V61" s="131">
        <v>3795</v>
      </c>
      <c r="W61" s="132">
        <v>3245</v>
      </c>
      <c r="X61" s="132">
        <v>1705</v>
      </c>
      <c r="Y61" s="132">
        <v>1375</v>
      </c>
      <c r="Z61" s="132">
        <v>1045</v>
      </c>
      <c r="AA61" s="130" t="s">
        <v>1284</v>
      </c>
      <c r="AC61" s="102" t="s">
        <v>342</v>
      </c>
      <c r="AD61" s="105" t="s">
        <v>1284</v>
      </c>
      <c r="AE61" s="106"/>
      <c r="AF61" s="104"/>
      <c r="AH61" s="109" t="s">
        <v>487</v>
      </c>
      <c r="AI61" s="110">
        <v>6600</v>
      </c>
    </row>
    <row r="62" spans="1:35" ht="16.5" customHeight="1">
      <c r="A62" s="912"/>
      <c r="B62" s="127" t="s">
        <v>112</v>
      </c>
      <c r="C62" s="128">
        <v>1320</v>
      </c>
      <c r="D62" s="129" t="s">
        <v>147</v>
      </c>
      <c r="E62" s="129"/>
      <c r="F62" s="129"/>
      <c r="G62" s="129"/>
      <c r="H62" s="130" t="s">
        <v>294</v>
      </c>
      <c r="J62" s="912"/>
      <c r="K62" s="127" t="s">
        <v>112</v>
      </c>
      <c r="L62" s="128">
        <v>2650</v>
      </c>
      <c r="N62" s="102" t="s">
        <v>343</v>
      </c>
      <c r="O62" s="105" t="s">
        <v>294</v>
      </c>
      <c r="P62" s="106"/>
      <c r="Q62" s="104"/>
      <c r="S62" s="912"/>
      <c r="T62" s="127" t="s">
        <v>112</v>
      </c>
      <c r="U62" s="131">
        <v>4895</v>
      </c>
      <c r="V62" s="131">
        <v>3795</v>
      </c>
      <c r="W62" s="132">
        <v>3245</v>
      </c>
      <c r="X62" s="132">
        <v>1705</v>
      </c>
      <c r="Y62" s="132">
        <v>1375</v>
      </c>
      <c r="Z62" s="132">
        <v>1045</v>
      </c>
      <c r="AA62" s="130" t="s">
        <v>1284</v>
      </c>
      <c r="AC62" s="102" t="s">
        <v>343</v>
      </c>
      <c r="AD62" s="105" t="s">
        <v>1284</v>
      </c>
      <c r="AE62" s="106"/>
      <c r="AF62" s="104"/>
      <c r="AH62" s="109" t="s">
        <v>488</v>
      </c>
      <c r="AI62" s="110">
        <v>5060</v>
      </c>
    </row>
    <row r="63" spans="1:35" ht="16.5" customHeight="1">
      <c r="A63" s="912"/>
      <c r="B63" s="127" t="s">
        <v>144</v>
      </c>
      <c r="C63" s="128">
        <v>1260</v>
      </c>
      <c r="D63" s="129" t="s">
        <v>147</v>
      </c>
      <c r="E63" s="129"/>
      <c r="F63" s="129"/>
      <c r="G63" s="129"/>
      <c r="H63" s="129" t="s">
        <v>292</v>
      </c>
      <c r="J63" s="912"/>
      <c r="K63" s="127" t="s">
        <v>144</v>
      </c>
      <c r="L63" s="128">
        <v>2650</v>
      </c>
      <c r="N63" s="102" t="s">
        <v>344</v>
      </c>
      <c r="O63" s="105" t="s">
        <v>294</v>
      </c>
      <c r="P63" s="106"/>
      <c r="Q63" s="104"/>
      <c r="S63" s="912"/>
      <c r="T63" s="127" t="s">
        <v>144</v>
      </c>
      <c r="U63" s="131">
        <v>4895</v>
      </c>
      <c r="V63" s="131">
        <v>3795</v>
      </c>
      <c r="W63" s="132">
        <v>3245</v>
      </c>
      <c r="X63" s="132">
        <v>1705</v>
      </c>
      <c r="Y63" s="132">
        <v>1375</v>
      </c>
      <c r="Z63" s="132">
        <v>1045</v>
      </c>
      <c r="AA63" s="104" t="s">
        <v>292</v>
      </c>
      <c r="AC63" s="102" t="s">
        <v>344</v>
      </c>
      <c r="AD63" s="105" t="s">
        <v>1284</v>
      </c>
      <c r="AE63" s="106"/>
      <c r="AF63" s="104"/>
      <c r="AH63" s="117" t="s">
        <v>489</v>
      </c>
      <c r="AI63" s="118">
        <v>4290</v>
      </c>
    </row>
    <row r="64" spans="1:35" ht="16.5" customHeight="1">
      <c r="A64" s="913"/>
      <c r="B64" s="127" t="s">
        <v>113</v>
      </c>
      <c r="C64" s="128">
        <v>1320</v>
      </c>
      <c r="D64" s="129" t="s">
        <v>147</v>
      </c>
      <c r="E64" s="129"/>
      <c r="F64" s="129"/>
      <c r="G64" s="129"/>
      <c r="H64" s="130" t="s">
        <v>294</v>
      </c>
      <c r="J64" s="913"/>
      <c r="K64" s="127" t="s">
        <v>113</v>
      </c>
      <c r="L64" s="128">
        <v>2650</v>
      </c>
      <c r="N64" s="102" t="s">
        <v>345</v>
      </c>
      <c r="O64" s="105" t="s">
        <v>294</v>
      </c>
      <c r="P64" s="106"/>
      <c r="Q64" s="104"/>
      <c r="S64" s="913"/>
      <c r="T64" s="127" t="s">
        <v>113</v>
      </c>
      <c r="U64" s="131">
        <v>4895</v>
      </c>
      <c r="V64" s="131">
        <v>3795</v>
      </c>
      <c r="W64" s="132">
        <v>3245</v>
      </c>
      <c r="X64" s="132">
        <v>1705</v>
      </c>
      <c r="Y64" s="132">
        <v>1375</v>
      </c>
      <c r="Z64" s="132">
        <v>1045</v>
      </c>
      <c r="AA64" s="130" t="s">
        <v>1284</v>
      </c>
      <c r="AC64" s="102" t="s">
        <v>345</v>
      </c>
      <c r="AD64" s="105" t="s">
        <v>1284</v>
      </c>
      <c r="AE64" s="106"/>
      <c r="AF64" s="104"/>
      <c r="AH64" s="117" t="s">
        <v>490</v>
      </c>
      <c r="AI64" s="118">
        <v>4290</v>
      </c>
    </row>
    <row r="65" spans="1:35" ht="16.5" customHeight="1">
      <c r="A65" s="917" t="s">
        <v>48</v>
      </c>
      <c r="B65" s="127" t="s">
        <v>114</v>
      </c>
      <c r="C65" s="128">
        <v>1320</v>
      </c>
      <c r="D65" s="129" t="s">
        <v>147</v>
      </c>
      <c r="E65" s="129"/>
      <c r="F65" s="129"/>
      <c r="G65" s="129"/>
      <c r="H65" s="130" t="s">
        <v>294</v>
      </c>
      <c r="J65" s="917" t="s">
        <v>48</v>
      </c>
      <c r="K65" s="127" t="s">
        <v>114</v>
      </c>
      <c r="L65" s="128">
        <v>2650</v>
      </c>
      <c r="N65" s="127" t="s">
        <v>346</v>
      </c>
      <c r="O65" s="129" t="s">
        <v>292</v>
      </c>
      <c r="P65" s="133">
        <v>2530</v>
      </c>
      <c r="Q65" s="914" t="s">
        <v>215</v>
      </c>
      <c r="S65" s="917" t="s">
        <v>48</v>
      </c>
      <c r="T65" s="127" t="s">
        <v>114</v>
      </c>
      <c r="U65" s="131">
        <v>6380</v>
      </c>
      <c r="V65" s="131">
        <v>4895</v>
      </c>
      <c r="W65" s="132">
        <v>4180</v>
      </c>
      <c r="X65" s="132">
        <v>1705</v>
      </c>
      <c r="Y65" s="132">
        <v>1375</v>
      </c>
      <c r="Z65" s="132">
        <v>1045</v>
      </c>
      <c r="AA65" s="130" t="s">
        <v>1284</v>
      </c>
      <c r="AC65" s="127" t="s">
        <v>346</v>
      </c>
      <c r="AD65" s="129" t="s">
        <v>292</v>
      </c>
      <c r="AE65" s="133">
        <v>3850</v>
      </c>
      <c r="AF65" s="914" t="s">
        <v>215</v>
      </c>
      <c r="AH65" s="117" t="s">
        <v>491</v>
      </c>
      <c r="AI65" s="118">
        <v>4290</v>
      </c>
    </row>
    <row r="66" spans="1:35" ht="16.5" customHeight="1">
      <c r="A66" s="917"/>
      <c r="B66" s="127" t="s">
        <v>115</v>
      </c>
      <c r="C66" s="128">
        <v>1320</v>
      </c>
      <c r="D66" s="129" t="s">
        <v>147</v>
      </c>
      <c r="E66" s="129"/>
      <c r="F66" s="129"/>
      <c r="G66" s="129"/>
      <c r="H66" s="130" t="s">
        <v>294</v>
      </c>
      <c r="J66" s="917"/>
      <c r="K66" s="127" t="s">
        <v>115</v>
      </c>
      <c r="L66" s="128">
        <v>2650</v>
      </c>
      <c r="N66" s="127" t="s">
        <v>347</v>
      </c>
      <c r="O66" s="129" t="s">
        <v>292</v>
      </c>
      <c r="P66" s="133">
        <v>2530</v>
      </c>
      <c r="Q66" s="915"/>
      <c r="S66" s="917"/>
      <c r="T66" s="127" t="s">
        <v>115</v>
      </c>
      <c r="U66" s="131">
        <v>6380</v>
      </c>
      <c r="V66" s="131">
        <v>4895</v>
      </c>
      <c r="W66" s="132">
        <v>4180</v>
      </c>
      <c r="X66" s="132">
        <v>1705</v>
      </c>
      <c r="Y66" s="132">
        <v>1375</v>
      </c>
      <c r="Z66" s="132">
        <v>1045</v>
      </c>
      <c r="AA66" s="130" t="s">
        <v>1284</v>
      </c>
      <c r="AC66" s="127" t="s">
        <v>347</v>
      </c>
      <c r="AD66" s="129" t="s">
        <v>292</v>
      </c>
      <c r="AE66" s="133">
        <v>3850</v>
      </c>
      <c r="AF66" s="915"/>
      <c r="AH66" s="120" t="s">
        <v>492</v>
      </c>
      <c r="AI66" s="121">
        <v>1705</v>
      </c>
    </row>
    <row r="67" spans="1:35" ht="16.5" customHeight="1">
      <c r="A67" s="917" t="s">
        <v>49</v>
      </c>
      <c r="B67" s="127" t="s">
        <v>116</v>
      </c>
      <c r="C67" s="128">
        <v>1320</v>
      </c>
      <c r="D67" s="129" t="s">
        <v>147</v>
      </c>
      <c r="E67" s="129"/>
      <c r="F67" s="129"/>
      <c r="G67" s="129"/>
      <c r="H67" s="130" t="s">
        <v>294</v>
      </c>
      <c r="J67" s="917" t="s">
        <v>49</v>
      </c>
      <c r="K67" s="127" t="s">
        <v>116</v>
      </c>
      <c r="L67" s="128">
        <v>2650</v>
      </c>
      <c r="N67" s="127" t="s">
        <v>348</v>
      </c>
      <c r="O67" s="129" t="s">
        <v>292</v>
      </c>
      <c r="P67" s="133">
        <v>2530</v>
      </c>
      <c r="Q67" s="915"/>
      <c r="S67" s="917" t="s">
        <v>49</v>
      </c>
      <c r="T67" s="127" t="s">
        <v>116</v>
      </c>
      <c r="U67" s="131">
        <v>6380</v>
      </c>
      <c r="V67" s="131">
        <v>4895</v>
      </c>
      <c r="W67" s="132">
        <v>4180</v>
      </c>
      <c r="X67" s="132">
        <v>1705</v>
      </c>
      <c r="Y67" s="132">
        <v>1375</v>
      </c>
      <c r="Z67" s="132">
        <v>1045</v>
      </c>
      <c r="AA67" s="130" t="s">
        <v>1284</v>
      </c>
      <c r="AC67" s="127" t="s">
        <v>348</v>
      </c>
      <c r="AD67" s="129" t="s">
        <v>292</v>
      </c>
      <c r="AE67" s="133">
        <v>3850</v>
      </c>
      <c r="AF67" s="915"/>
      <c r="AH67" s="120" t="s">
        <v>493</v>
      </c>
      <c r="AI67" s="121">
        <v>1705</v>
      </c>
    </row>
    <row r="68" spans="1:35" ht="16.5" customHeight="1">
      <c r="A68" s="917"/>
      <c r="B68" s="127" t="s">
        <v>117</v>
      </c>
      <c r="C68" s="128">
        <v>1320</v>
      </c>
      <c r="D68" s="129" t="s">
        <v>147</v>
      </c>
      <c r="E68" s="129"/>
      <c r="F68" s="129"/>
      <c r="G68" s="129"/>
      <c r="H68" s="130" t="s">
        <v>294</v>
      </c>
      <c r="J68" s="917"/>
      <c r="K68" s="127" t="s">
        <v>117</v>
      </c>
      <c r="L68" s="128">
        <v>2650</v>
      </c>
      <c r="N68" s="127" t="s">
        <v>349</v>
      </c>
      <c r="O68" s="129" t="s">
        <v>292</v>
      </c>
      <c r="P68" s="133">
        <v>2530</v>
      </c>
      <c r="Q68" s="915"/>
      <c r="S68" s="917"/>
      <c r="T68" s="127" t="s">
        <v>117</v>
      </c>
      <c r="U68" s="131">
        <v>6380</v>
      </c>
      <c r="V68" s="131">
        <v>4895</v>
      </c>
      <c r="W68" s="132">
        <v>4180</v>
      </c>
      <c r="X68" s="132">
        <v>1705</v>
      </c>
      <c r="Y68" s="132">
        <v>1375</v>
      </c>
      <c r="Z68" s="132">
        <v>1045</v>
      </c>
      <c r="AA68" s="130" t="s">
        <v>1284</v>
      </c>
      <c r="AC68" s="127" t="s">
        <v>349</v>
      </c>
      <c r="AD68" s="129" t="s">
        <v>292</v>
      </c>
      <c r="AE68" s="133">
        <v>3850</v>
      </c>
      <c r="AF68" s="915"/>
      <c r="AH68" s="122" t="s">
        <v>494</v>
      </c>
      <c r="AI68" s="123">
        <v>1375</v>
      </c>
    </row>
    <row r="69" spans="1:35" ht="16.5" customHeight="1">
      <c r="A69" s="917"/>
      <c r="B69" s="127" t="s">
        <v>118</v>
      </c>
      <c r="C69" s="128">
        <v>1320</v>
      </c>
      <c r="D69" s="129" t="s">
        <v>147</v>
      </c>
      <c r="E69" s="129"/>
      <c r="F69" s="129"/>
      <c r="G69" s="129"/>
      <c r="H69" s="130" t="s">
        <v>294</v>
      </c>
      <c r="J69" s="917"/>
      <c r="K69" s="127" t="s">
        <v>118</v>
      </c>
      <c r="L69" s="128">
        <v>2650</v>
      </c>
      <c r="N69" s="127" t="s">
        <v>350</v>
      </c>
      <c r="O69" s="129" t="s">
        <v>292</v>
      </c>
      <c r="P69" s="133">
        <v>2530</v>
      </c>
      <c r="Q69" s="915"/>
      <c r="S69" s="917"/>
      <c r="T69" s="127" t="s">
        <v>118</v>
      </c>
      <c r="U69" s="131">
        <v>6380</v>
      </c>
      <c r="V69" s="131">
        <v>4895</v>
      </c>
      <c r="W69" s="132">
        <v>4180</v>
      </c>
      <c r="X69" s="132">
        <v>1705</v>
      </c>
      <c r="Y69" s="132">
        <v>1375</v>
      </c>
      <c r="Z69" s="132">
        <v>1045</v>
      </c>
      <c r="AA69" s="130" t="s">
        <v>1284</v>
      </c>
      <c r="AC69" s="127" t="s">
        <v>350</v>
      </c>
      <c r="AD69" s="129" t="s">
        <v>292</v>
      </c>
      <c r="AE69" s="133">
        <v>3850</v>
      </c>
      <c r="AF69" s="915"/>
      <c r="AH69" s="124" t="s">
        <v>495</v>
      </c>
      <c r="AI69" s="125">
        <v>1045</v>
      </c>
    </row>
    <row r="70" spans="1:35" ht="16.5" customHeight="1">
      <c r="A70" s="917"/>
      <c r="B70" s="127" t="s">
        <v>119</v>
      </c>
      <c r="C70" s="128">
        <v>1320</v>
      </c>
      <c r="D70" s="129" t="s">
        <v>147</v>
      </c>
      <c r="E70" s="129"/>
      <c r="F70" s="129"/>
      <c r="G70" s="129"/>
      <c r="H70" s="130" t="s">
        <v>294</v>
      </c>
      <c r="J70" s="917"/>
      <c r="K70" s="127" t="s">
        <v>119</v>
      </c>
      <c r="L70" s="128">
        <v>2650</v>
      </c>
      <c r="N70" s="127" t="s">
        <v>351</v>
      </c>
      <c r="O70" s="129" t="s">
        <v>292</v>
      </c>
      <c r="P70" s="133">
        <v>2530</v>
      </c>
      <c r="Q70" s="915"/>
      <c r="S70" s="917"/>
      <c r="T70" s="127" t="s">
        <v>119</v>
      </c>
      <c r="U70" s="131">
        <v>6380</v>
      </c>
      <c r="V70" s="131">
        <v>4895</v>
      </c>
      <c r="W70" s="132">
        <v>4180</v>
      </c>
      <c r="X70" s="132">
        <v>1705</v>
      </c>
      <c r="Y70" s="132">
        <v>1375</v>
      </c>
      <c r="Z70" s="132">
        <v>1045</v>
      </c>
      <c r="AA70" s="130" t="s">
        <v>1284</v>
      </c>
      <c r="AC70" s="127" t="s">
        <v>351</v>
      </c>
      <c r="AD70" s="129" t="s">
        <v>292</v>
      </c>
      <c r="AE70" s="133">
        <v>3850</v>
      </c>
      <c r="AF70" s="915"/>
      <c r="AH70" s="109" t="s">
        <v>1424</v>
      </c>
      <c r="AI70" s="110">
        <v>6600</v>
      </c>
    </row>
    <row r="71" spans="1:35" ht="16.5" customHeight="1">
      <c r="A71" s="917" t="s">
        <v>50</v>
      </c>
      <c r="B71" s="127" t="s">
        <v>120</v>
      </c>
      <c r="C71" s="128">
        <v>1320</v>
      </c>
      <c r="D71" s="129" t="s">
        <v>147</v>
      </c>
      <c r="E71" s="129"/>
      <c r="F71" s="129"/>
      <c r="G71" s="129"/>
      <c r="H71" s="130" t="s">
        <v>294</v>
      </c>
      <c r="J71" s="917" t="s">
        <v>50</v>
      </c>
      <c r="K71" s="127" t="s">
        <v>120</v>
      </c>
      <c r="L71" s="128">
        <v>2650</v>
      </c>
      <c r="N71" s="127" t="s">
        <v>352</v>
      </c>
      <c r="O71" s="129" t="s">
        <v>292</v>
      </c>
      <c r="P71" s="133">
        <v>2530</v>
      </c>
      <c r="Q71" s="915"/>
      <c r="S71" s="917" t="s">
        <v>50</v>
      </c>
      <c r="T71" s="127" t="s">
        <v>120</v>
      </c>
      <c r="U71" s="131">
        <v>6380</v>
      </c>
      <c r="V71" s="131">
        <v>4895</v>
      </c>
      <c r="W71" s="132">
        <v>4180</v>
      </c>
      <c r="X71" s="132">
        <v>1705</v>
      </c>
      <c r="Y71" s="132">
        <v>1375</v>
      </c>
      <c r="Z71" s="132">
        <v>1045</v>
      </c>
      <c r="AA71" s="130" t="s">
        <v>1284</v>
      </c>
      <c r="AC71" s="127" t="s">
        <v>352</v>
      </c>
      <c r="AD71" s="129" t="s">
        <v>292</v>
      </c>
      <c r="AE71" s="133">
        <v>3850</v>
      </c>
      <c r="AF71" s="915"/>
      <c r="AH71" s="109" t="s">
        <v>1334</v>
      </c>
      <c r="AI71" s="110">
        <v>6600</v>
      </c>
    </row>
    <row r="72" spans="1:35" ht="16.5" customHeight="1">
      <c r="A72" s="917"/>
      <c r="B72" s="127" t="s">
        <v>121</v>
      </c>
      <c r="C72" s="128">
        <v>1320</v>
      </c>
      <c r="D72" s="129" t="s">
        <v>147</v>
      </c>
      <c r="E72" s="129"/>
      <c r="F72" s="129"/>
      <c r="G72" s="129"/>
      <c r="H72" s="130" t="s">
        <v>294</v>
      </c>
      <c r="J72" s="917"/>
      <c r="K72" s="127" t="s">
        <v>121</v>
      </c>
      <c r="L72" s="128">
        <v>2650</v>
      </c>
      <c r="N72" s="127" t="s">
        <v>353</v>
      </c>
      <c r="O72" s="129" t="s">
        <v>292</v>
      </c>
      <c r="P72" s="133">
        <v>2530</v>
      </c>
      <c r="Q72" s="915"/>
      <c r="S72" s="917"/>
      <c r="T72" s="127" t="s">
        <v>121</v>
      </c>
      <c r="U72" s="131">
        <v>6380</v>
      </c>
      <c r="V72" s="131">
        <v>4895</v>
      </c>
      <c r="W72" s="132">
        <v>4180</v>
      </c>
      <c r="X72" s="132">
        <v>1705</v>
      </c>
      <c r="Y72" s="132">
        <v>1375</v>
      </c>
      <c r="Z72" s="132">
        <v>1045</v>
      </c>
      <c r="AA72" s="130" t="s">
        <v>1284</v>
      </c>
      <c r="AC72" s="127" t="s">
        <v>353</v>
      </c>
      <c r="AD72" s="129" t="s">
        <v>292</v>
      </c>
      <c r="AE72" s="133">
        <v>3850</v>
      </c>
      <c r="AF72" s="915"/>
      <c r="AH72" s="109" t="s">
        <v>496</v>
      </c>
      <c r="AI72" s="110">
        <v>6600</v>
      </c>
    </row>
    <row r="73" spans="1:35" ht="16.5" customHeight="1">
      <c r="A73" s="917"/>
      <c r="B73" s="127" t="s">
        <v>122</v>
      </c>
      <c r="C73" s="128">
        <v>1320</v>
      </c>
      <c r="D73" s="129" t="s">
        <v>147</v>
      </c>
      <c r="E73" s="129"/>
      <c r="F73" s="129"/>
      <c r="G73" s="129"/>
      <c r="H73" s="130" t="s">
        <v>294</v>
      </c>
      <c r="J73" s="917"/>
      <c r="K73" s="127" t="s">
        <v>122</v>
      </c>
      <c r="L73" s="128">
        <v>2650</v>
      </c>
      <c r="N73" s="127" t="s">
        <v>354</v>
      </c>
      <c r="O73" s="129" t="s">
        <v>292</v>
      </c>
      <c r="P73" s="133">
        <v>2530</v>
      </c>
      <c r="Q73" s="915"/>
      <c r="S73" s="917"/>
      <c r="T73" s="127" t="s">
        <v>122</v>
      </c>
      <c r="U73" s="131">
        <v>6380</v>
      </c>
      <c r="V73" s="131">
        <v>4895</v>
      </c>
      <c r="W73" s="132">
        <v>4180</v>
      </c>
      <c r="X73" s="132">
        <v>1705</v>
      </c>
      <c r="Y73" s="132">
        <v>1375</v>
      </c>
      <c r="Z73" s="132">
        <v>1045</v>
      </c>
      <c r="AA73" s="130" t="s">
        <v>1284</v>
      </c>
      <c r="AC73" s="127" t="s">
        <v>354</v>
      </c>
      <c r="AD73" s="129" t="s">
        <v>292</v>
      </c>
      <c r="AE73" s="133">
        <v>3850</v>
      </c>
      <c r="AF73" s="915"/>
      <c r="AH73" s="109" t="s">
        <v>497</v>
      </c>
      <c r="AI73" s="110">
        <v>5060</v>
      </c>
    </row>
    <row r="74" spans="1:35" ht="16.5" customHeight="1">
      <c r="A74" s="917"/>
      <c r="B74" s="127" t="s">
        <v>123</v>
      </c>
      <c r="C74" s="128">
        <v>1320</v>
      </c>
      <c r="D74" s="129" t="s">
        <v>147</v>
      </c>
      <c r="E74" s="129"/>
      <c r="F74" s="129"/>
      <c r="G74" s="129"/>
      <c r="H74" s="130" t="s">
        <v>294</v>
      </c>
      <c r="J74" s="917"/>
      <c r="K74" s="127" t="s">
        <v>123</v>
      </c>
      <c r="L74" s="128">
        <v>2650</v>
      </c>
      <c r="N74" s="127" t="s">
        <v>355</v>
      </c>
      <c r="O74" s="129" t="s">
        <v>292</v>
      </c>
      <c r="P74" s="133">
        <v>2530</v>
      </c>
      <c r="Q74" s="916"/>
      <c r="S74" s="917"/>
      <c r="T74" s="127" t="s">
        <v>123</v>
      </c>
      <c r="U74" s="131">
        <v>6380</v>
      </c>
      <c r="V74" s="131">
        <v>4895</v>
      </c>
      <c r="W74" s="132">
        <v>4180</v>
      </c>
      <c r="X74" s="132">
        <v>1705</v>
      </c>
      <c r="Y74" s="132">
        <v>1375</v>
      </c>
      <c r="Z74" s="132">
        <v>1045</v>
      </c>
      <c r="AA74" s="130" t="s">
        <v>1284</v>
      </c>
      <c r="AC74" s="127" t="s">
        <v>355</v>
      </c>
      <c r="AD74" s="129" t="s">
        <v>292</v>
      </c>
      <c r="AE74" s="133">
        <v>3850</v>
      </c>
      <c r="AF74" s="916"/>
      <c r="AH74" s="117" t="s">
        <v>498</v>
      </c>
      <c r="AI74" s="118">
        <v>4290</v>
      </c>
    </row>
    <row r="75" spans="1:35" ht="16.5" customHeight="1">
      <c r="A75" s="917" t="s">
        <v>42</v>
      </c>
      <c r="B75" s="127" t="s">
        <v>124</v>
      </c>
      <c r="C75" s="128">
        <v>1458</v>
      </c>
      <c r="D75" s="129" t="s">
        <v>147</v>
      </c>
      <c r="E75" s="129" t="s">
        <v>147</v>
      </c>
      <c r="F75" s="129"/>
      <c r="G75" s="129"/>
      <c r="H75" s="130" t="s">
        <v>294</v>
      </c>
      <c r="J75" s="917" t="s">
        <v>42</v>
      </c>
      <c r="K75" s="127" t="s">
        <v>124</v>
      </c>
      <c r="L75" s="128">
        <v>2650</v>
      </c>
      <c r="N75" s="127" t="s">
        <v>356</v>
      </c>
      <c r="O75" s="130" t="s">
        <v>294</v>
      </c>
      <c r="P75" s="133"/>
      <c r="Q75" s="129"/>
      <c r="S75" s="917" t="s">
        <v>42</v>
      </c>
      <c r="T75" s="127" t="s">
        <v>124</v>
      </c>
      <c r="U75" s="131">
        <v>6380</v>
      </c>
      <c r="V75" s="131">
        <v>5005</v>
      </c>
      <c r="W75" s="132">
        <v>4180</v>
      </c>
      <c r="X75" s="132">
        <v>1760</v>
      </c>
      <c r="Y75" s="132">
        <v>1430</v>
      </c>
      <c r="Z75" s="132">
        <v>1100</v>
      </c>
      <c r="AA75" s="130" t="s">
        <v>1284</v>
      </c>
      <c r="AC75" s="127" t="s">
        <v>356</v>
      </c>
      <c r="AD75" s="129" t="s">
        <v>292</v>
      </c>
      <c r="AE75" s="133">
        <v>5500</v>
      </c>
      <c r="AF75" s="129"/>
      <c r="AH75" s="117" t="s">
        <v>499</v>
      </c>
      <c r="AI75" s="118">
        <v>4290</v>
      </c>
    </row>
    <row r="76" spans="1:35" ht="16.5" customHeight="1">
      <c r="A76" s="917"/>
      <c r="B76" s="127" t="s">
        <v>145</v>
      </c>
      <c r="C76" s="128">
        <v>1458</v>
      </c>
      <c r="D76" s="129" t="s">
        <v>147</v>
      </c>
      <c r="E76" s="129" t="s">
        <v>147</v>
      </c>
      <c r="F76" s="129"/>
      <c r="G76" s="129"/>
      <c r="H76" s="130" t="s">
        <v>294</v>
      </c>
      <c r="J76" s="917"/>
      <c r="K76" s="127" t="s">
        <v>145</v>
      </c>
      <c r="L76" s="128">
        <v>2650</v>
      </c>
      <c r="N76" s="127" t="s">
        <v>357</v>
      </c>
      <c r="O76" s="130" t="s">
        <v>294</v>
      </c>
      <c r="P76" s="133"/>
      <c r="Q76" s="129"/>
      <c r="S76" s="917"/>
      <c r="T76" s="127" t="s">
        <v>145</v>
      </c>
      <c r="U76" s="131">
        <v>6380</v>
      </c>
      <c r="V76" s="131">
        <v>5005</v>
      </c>
      <c r="W76" s="132">
        <v>4180</v>
      </c>
      <c r="X76" s="132">
        <v>1760</v>
      </c>
      <c r="Y76" s="132">
        <v>1430</v>
      </c>
      <c r="Z76" s="132">
        <v>1100</v>
      </c>
      <c r="AA76" s="130" t="s">
        <v>1284</v>
      </c>
      <c r="AC76" s="127" t="s">
        <v>357</v>
      </c>
      <c r="AD76" s="130" t="s">
        <v>1284</v>
      </c>
      <c r="AE76" s="133"/>
      <c r="AF76" s="129"/>
      <c r="AH76" s="117" t="s">
        <v>500</v>
      </c>
      <c r="AI76" s="118">
        <v>4290</v>
      </c>
    </row>
    <row r="77" spans="1:35" ht="16.5" customHeight="1">
      <c r="A77" s="917"/>
      <c r="B77" s="127" t="s">
        <v>146</v>
      </c>
      <c r="C77" s="128">
        <v>1458</v>
      </c>
      <c r="D77" s="129" t="s">
        <v>147</v>
      </c>
      <c r="E77" s="129" t="s">
        <v>147</v>
      </c>
      <c r="F77" s="129"/>
      <c r="G77" s="129"/>
      <c r="H77" s="130" t="s">
        <v>294</v>
      </c>
      <c r="J77" s="917"/>
      <c r="K77" s="127" t="s">
        <v>146</v>
      </c>
      <c r="L77" s="128">
        <v>2650</v>
      </c>
      <c r="N77" s="127" t="s">
        <v>358</v>
      </c>
      <c r="O77" s="130" t="s">
        <v>294</v>
      </c>
      <c r="P77" s="133"/>
      <c r="Q77" s="129"/>
      <c r="S77" s="917"/>
      <c r="T77" s="127" t="s">
        <v>146</v>
      </c>
      <c r="U77" s="131">
        <v>6380</v>
      </c>
      <c r="V77" s="131">
        <v>5005</v>
      </c>
      <c r="W77" s="132">
        <v>4180</v>
      </c>
      <c r="X77" s="132">
        <v>1760</v>
      </c>
      <c r="Y77" s="132">
        <v>1430</v>
      </c>
      <c r="Z77" s="132">
        <v>1100</v>
      </c>
      <c r="AA77" s="130" t="s">
        <v>1284</v>
      </c>
      <c r="AC77" s="127" t="s">
        <v>358</v>
      </c>
      <c r="AD77" s="129" t="s">
        <v>292</v>
      </c>
      <c r="AE77" s="133">
        <v>5500</v>
      </c>
      <c r="AF77" s="129"/>
      <c r="AH77" s="120" t="s">
        <v>501</v>
      </c>
      <c r="AI77" s="121">
        <v>1705</v>
      </c>
    </row>
    <row r="78" spans="1:35" ht="16.5" customHeight="1">
      <c r="A78" s="917"/>
      <c r="B78" s="127" t="s">
        <v>125</v>
      </c>
      <c r="C78" s="128">
        <v>1458</v>
      </c>
      <c r="D78" s="129" t="s">
        <v>147</v>
      </c>
      <c r="E78" s="129" t="s">
        <v>147</v>
      </c>
      <c r="F78" s="129"/>
      <c r="G78" s="129"/>
      <c r="H78" s="130" t="s">
        <v>294</v>
      </c>
      <c r="J78" s="917"/>
      <c r="K78" s="127" t="s">
        <v>125</v>
      </c>
      <c r="L78" s="128">
        <v>2650</v>
      </c>
      <c r="N78" s="127" t="s">
        <v>359</v>
      </c>
      <c r="O78" s="130" t="s">
        <v>294</v>
      </c>
      <c r="P78" s="133"/>
      <c r="Q78" s="129"/>
      <c r="S78" s="917"/>
      <c r="T78" s="127" t="s">
        <v>125</v>
      </c>
      <c r="U78" s="131">
        <v>6380</v>
      </c>
      <c r="V78" s="131">
        <v>5005</v>
      </c>
      <c r="W78" s="132">
        <v>4180</v>
      </c>
      <c r="X78" s="132">
        <v>1760</v>
      </c>
      <c r="Y78" s="132">
        <v>1430</v>
      </c>
      <c r="Z78" s="132">
        <v>1100</v>
      </c>
      <c r="AA78" s="130" t="s">
        <v>1284</v>
      </c>
      <c r="AC78" s="127" t="s">
        <v>359</v>
      </c>
      <c r="AD78" s="130" t="s">
        <v>1284</v>
      </c>
      <c r="AE78" s="133"/>
      <c r="AF78" s="129"/>
      <c r="AH78" s="120" t="s">
        <v>502</v>
      </c>
      <c r="AI78" s="121">
        <v>1705</v>
      </c>
    </row>
    <row r="79" spans="1:35" ht="16.5" customHeight="1">
      <c r="A79" s="917"/>
      <c r="B79" s="127" t="s">
        <v>126</v>
      </c>
      <c r="C79" s="128">
        <v>1458</v>
      </c>
      <c r="D79" s="129" t="s">
        <v>147</v>
      </c>
      <c r="E79" s="129" t="s">
        <v>147</v>
      </c>
      <c r="F79" s="129"/>
      <c r="G79" s="129"/>
      <c r="H79" s="130" t="s">
        <v>294</v>
      </c>
      <c r="J79" s="917"/>
      <c r="K79" s="127" t="s">
        <v>126</v>
      </c>
      <c r="L79" s="128">
        <v>2650</v>
      </c>
      <c r="N79" s="127" t="s">
        <v>360</v>
      </c>
      <c r="O79" s="130" t="s">
        <v>294</v>
      </c>
      <c r="P79" s="133"/>
      <c r="Q79" s="129"/>
      <c r="S79" s="917"/>
      <c r="T79" s="127" t="s">
        <v>126</v>
      </c>
      <c r="U79" s="131">
        <v>6380</v>
      </c>
      <c r="V79" s="131">
        <v>5005</v>
      </c>
      <c r="W79" s="132">
        <v>4180</v>
      </c>
      <c r="X79" s="132">
        <v>1760</v>
      </c>
      <c r="Y79" s="132">
        <v>1430</v>
      </c>
      <c r="Z79" s="132">
        <v>1100</v>
      </c>
      <c r="AA79" s="130" t="s">
        <v>1284</v>
      </c>
      <c r="AC79" s="127" t="s">
        <v>360</v>
      </c>
      <c r="AD79" s="130" t="s">
        <v>1284</v>
      </c>
      <c r="AE79" s="133"/>
      <c r="AF79" s="129"/>
      <c r="AH79" s="122" t="s">
        <v>503</v>
      </c>
      <c r="AI79" s="123">
        <v>1375</v>
      </c>
    </row>
    <row r="80" spans="1:35" ht="16.5" customHeight="1">
      <c r="A80" s="917"/>
      <c r="B80" s="127" t="s">
        <v>127</v>
      </c>
      <c r="C80" s="128">
        <v>1458</v>
      </c>
      <c r="D80" s="129" t="s">
        <v>147</v>
      </c>
      <c r="E80" s="129" t="s">
        <v>147</v>
      </c>
      <c r="F80" s="129"/>
      <c r="G80" s="129"/>
      <c r="H80" s="130" t="s">
        <v>294</v>
      </c>
      <c r="J80" s="917"/>
      <c r="K80" s="127" t="s">
        <v>127</v>
      </c>
      <c r="L80" s="128">
        <v>2650</v>
      </c>
      <c r="N80" s="127" t="s">
        <v>361</v>
      </c>
      <c r="O80" s="130" t="s">
        <v>294</v>
      </c>
      <c r="P80" s="133"/>
      <c r="Q80" s="129"/>
      <c r="S80" s="917"/>
      <c r="T80" s="127" t="s">
        <v>127</v>
      </c>
      <c r="U80" s="131">
        <v>6380</v>
      </c>
      <c r="V80" s="131">
        <v>5005</v>
      </c>
      <c r="W80" s="132">
        <v>4180</v>
      </c>
      <c r="X80" s="132">
        <v>1760</v>
      </c>
      <c r="Y80" s="132">
        <v>1430</v>
      </c>
      <c r="Z80" s="132">
        <v>1100</v>
      </c>
      <c r="AA80" s="130" t="s">
        <v>1284</v>
      </c>
      <c r="AC80" s="127" t="s">
        <v>361</v>
      </c>
      <c r="AD80" s="129" t="s">
        <v>292</v>
      </c>
      <c r="AE80" s="133">
        <v>3850</v>
      </c>
      <c r="AF80" s="129"/>
      <c r="AH80" s="124" t="s">
        <v>504</v>
      </c>
      <c r="AI80" s="125">
        <v>1045</v>
      </c>
    </row>
    <row r="81" spans="1:35" ht="16.5" customHeight="1">
      <c r="A81" s="917" t="s">
        <v>51</v>
      </c>
      <c r="B81" s="127" t="s">
        <v>128</v>
      </c>
      <c r="C81" s="128">
        <v>1590</v>
      </c>
      <c r="D81" s="129"/>
      <c r="E81" s="129" t="s">
        <v>147</v>
      </c>
      <c r="F81" s="129" t="s">
        <v>147</v>
      </c>
      <c r="G81" s="129"/>
      <c r="H81" s="130" t="s">
        <v>294</v>
      </c>
      <c r="J81" s="917" t="s">
        <v>51</v>
      </c>
      <c r="K81" s="127" t="s">
        <v>128</v>
      </c>
      <c r="L81" s="128">
        <v>2650</v>
      </c>
      <c r="N81" s="127" t="s">
        <v>362</v>
      </c>
      <c r="O81" s="130" t="s">
        <v>294</v>
      </c>
      <c r="P81" s="133"/>
      <c r="Q81" s="129"/>
      <c r="S81" s="917" t="s">
        <v>51</v>
      </c>
      <c r="T81" s="127" t="s">
        <v>128</v>
      </c>
      <c r="U81" s="131">
        <v>7095</v>
      </c>
      <c r="V81" s="131">
        <v>5445</v>
      </c>
      <c r="W81" s="132">
        <v>4565</v>
      </c>
      <c r="X81" s="132">
        <v>1870</v>
      </c>
      <c r="Y81" s="132">
        <v>1540</v>
      </c>
      <c r="Z81" s="132">
        <v>1210</v>
      </c>
      <c r="AA81" s="130" t="s">
        <v>1284</v>
      </c>
      <c r="AC81" s="127" t="s">
        <v>362</v>
      </c>
      <c r="AD81" s="130" t="s">
        <v>1284</v>
      </c>
      <c r="AE81" s="133"/>
      <c r="AF81" s="129"/>
      <c r="AH81" s="109" t="s">
        <v>1425</v>
      </c>
      <c r="AI81" s="110">
        <v>4895</v>
      </c>
    </row>
    <row r="82" spans="1:35" ht="16.5" customHeight="1">
      <c r="A82" s="917"/>
      <c r="B82" s="127" t="s">
        <v>129</v>
      </c>
      <c r="C82" s="128">
        <v>1590</v>
      </c>
      <c r="D82" s="129"/>
      <c r="E82" s="129" t="s">
        <v>147</v>
      </c>
      <c r="F82" s="129" t="s">
        <v>147</v>
      </c>
      <c r="G82" s="129"/>
      <c r="H82" s="130" t="s">
        <v>294</v>
      </c>
      <c r="J82" s="917"/>
      <c r="K82" s="127" t="s">
        <v>129</v>
      </c>
      <c r="L82" s="128">
        <v>2650</v>
      </c>
      <c r="N82" s="127" t="s">
        <v>363</v>
      </c>
      <c r="O82" s="130" t="s">
        <v>294</v>
      </c>
      <c r="P82" s="133"/>
      <c r="Q82" s="129"/>
      <c r="S82" s="917"/>
      <c r="T82" s="127" t="s">
        <v>129</v>
      </c>
      <c r="U82" s="131">
        <v>7095</v>
      </c>
      <c r="V82" s="131">
        <v>5445</v>
      </c>
      <c r="W82" s="132">
        <v>4565</v>
      </c>
      <c r="X82" s="132">
        <v>1870</v>
      </c>
      <c r="Y82" s="132">
        <v>1540</v>
      </c>
      <c r="Z82" s="132">
        <v>1210</v>
      </c>
      <c r="AA82" s="130" t="s">
        <v>1284</v>
      </c>
      <c r="AC82" s="127" t="s">
        <v>363</v>
      </c>
      <c r="AD82" s="130" t="s">
        <v>1284</v>
      </c>
      <c r="AE82" s="133"/>
      <c r="AF82" s="129"/>
      <c r="AH82" s="109" t="s">
        <v>1335</v>
      </c>
      <c r="AI82" s="110">
        <v>4895</v>
      </c>
    </row>
    <row r="83" spans="1:35" ht="16.5" customHeight="1">
      <c r="A83" s="917"/>
      <c r="B83" s="127" t="s">
        <v>130</v>
      </c>
      <c r="C83" s="128">
        <v>1590</v>
      </c>
      <c r="D83" s="129"/>
      <c r="E83" s="129" t="s">
        <v>147</v>
      </c>
      <c r="F83" s="129" t="s">
        <v>147</v>
      </c>
      <c r="G83" s="129"/>
      <c r="H83" s="130" t="s">
        <v>294</v>
      </c>
      <c r="J83" s="917"/>
      <c r="K83" s="127" t="s">
        <v>130</v>
      </c>
      <c r="L83" s="128">
        <v>2650</v>
      </c>
      <c r="N83" s="127" t="s">
        <v>364</v>
      </c>
      <c r="O83" s="130" t="s">
        <v>294</v>
      </c>
      <c r="P83" s="133"/>
      <c r="Q83" s="129"/>
      <c r="S83" s="917"/>
      <c r="T83" s="127" t="s">
        <v>130</v>
      </c>
      <c r="U83" s="131">
        <v>7095</v>
      </c>
      <c r="V83" s="131">
        <v>5445</v>
      </c>
      <c r="W83" s="132">
        <v>4565</v>
      </c>
      <c r="X83" s="132">
        <v>1870</v>
      </c>
      <c r="Y83" s="132">
        <v>1540</v>
      </c>
      <c r="Z83" s="132">
        <v>1210</v>
      </c>
      <c r="AA83" s="130" t="s">
        <v>1284</v>
      </c>
      <c r="AC83" s="127" t="s">
        <v>364</v>
      </c>
      <c r="AD83" s="130" t="s">
        <v>1284</v>
      </c>
      <c r="AE83" s="133"/>
      <c r="AF83" s="129"/>
      <c r="AH83" s="109" t="s">
        <v>1310</v>
      </c>
      <c r="AI83" s="110">
        <v>4895</v>
      </c>
    </row>
    <row r="84" spans="1:35" ht="16.5" customHeight="1">
      <c r="A84" s="917"/>
      <c r="B84" s="127" t="s">
        <v>131</v>
      </c>
      <c r="C84" s="128">
        <v>1590</v>
      </c>
      <c r="D84" s="129"/>
      <c r="E84" s="129" t="s">
        <v>147</v>
      </c>
      <c r="F84" s="129" t="s">
        <v>147</v>
      </c>
      <c r="G84" s="129"/>
      <c r="H84" s="130" t="s">
        <v>294</v>
      </c>
      <c r="J84" s="917"/>
      <c r="K84" s="127" t="s">
        <v>131</v>
      </c>
      <c r="L84" s="128">
        <v>2650</v>
      </c>
      <c r="N84" s="127" t="s">
        <v>365</v>
      </c>
      <c r="O84" s="130" t="s">
        <v>294</v>
      </c>
      <c r="P84" s="133"/>
      <c r="Q84" s="129"/>
      <c r="S84" s="917"/>
      <c r="T84" s="127" t="s">
        <v>131</v>
      </c>
      <c r="U84" s="131">
        <v>7095</v>
      </c>
      <c r="V84" s="131">
        <v>5445</v>
      </c>
      <c r="W84" s="132">
        <v>4565</v>
      </c>
      <c r="X84" s="132">
        <v>1870</v>
      </c>
      <c r="Y84" s="132">
        <v>1540</v>
      </c>
      <c r="Z84" s="132">
        <v>1210</v>
      </c>
      <c r="AA84" s="130" t="s">
        <v>1284</v>
      </c>
      <c r="AC84" s="127" t="s">
        <v>365</v>
      </c>
      <c r="AD84" s="130" t="s">
        <v>1284</v>
      </c>
      <c r="AE84" s="133"/>
      <c r="AF84" s="129"/>
      <c r="AH84" s="109" t="s">
        <v>1311</v>
      </c>
      <c r="AI84" s="110">
        <v>3795</v>
      </c>
    </row>
    <row r="85" spans="1:35" ht="16.5" customHeight="1">
      <c r="A85" s="917"/>
      <c r="B85" s="127" t="s">
        <v>132</v>
      </c>
      <c r="C85" s="128">
        <v>1590</v>
      </c>
      <c r="D85" s="129"/>
      <c r="E85" s="129" t="s">
        <v>147</v>
      </c>
      <c r="F85" s="129" t="s">
        <v>147</v>
      </c>
      <c r="G85" s="129"/>
      <c r="H85" s="130" t="s">
        <v>294</v>
      </c>
      <c r="J85" s="917"/>
      <c r="K85" s="127" t="s">
        <v>132</v>
      </c>
      <c r="L85" s="128">
        <v>2650</v>
      </c>
      <c r="N85" s="127" t="s">
        <v>366</v>
      </c>
      <c r="O85" s="130" t="s">
        <v>294</v>
      </c>
      <c r="P85" s="133"/>
      <c r="Q85" s="129"/>
      <c r="S85" s="917"/>
      <c r="T85" s="127" t="s">
        <v>132</v>
      </c>
      <c r="U85" s="131">
        <v>7095</v>
      </c>
      <c r="V85" s="131">
        <v>5445</v>
      </c>
      <c r="W85" s="132">
        <v>4565</v>
      </c>
      <c r="X85" s="132">
        <v>1870</v>
      </c>
      <c r="Y85" s="132">
        <v>1540</v>
      </c>
      <c r="Z85" s="132">
        <v>1210</v>
      </c>
      <c r="AA85" s="130" t="s">
        <v>1284</v>
      </c>
      <c r="AC85" s="127" t="s">
        <v>366</v>
      </c>
      <c r="AD85" s="130" t="s">
        <v>1284</v>
      </c>
      <c r="AE85" s="133"/>
      <c r="AF85" s="129"/>
      <c r="AH85" s="117" t="s">
        <v>1312</v>
      </c>
      <c r="AI85" s="118">
        <v>3245</v>
      </c>
    </row>
    <row r="86" spans="1:35" ht="16.5" customHeight="1">
      <c r="A86" s="917" t="s">
        <v>43</v>
      </c>
      <c r="B86" s="127" t="s">
        <v>133</v>
      </c>
      <c r="C86" s="128">
        <v>1590</v>
      </c>
      <c r="D86" s="129"/>
      <c r="E86" s="129" t="s">
        <v>147</v>
      </c>
      <c r="F86" s="129" t="s">
        <v>147</v>
      </c>
      <c r="G86" s="129"/>
      <c r="H86" s="130" t="s">
        <v>294</v>
      </c>
      <c r="J86" s="917" t="s">
        <v>43</v>
      </c>
      <c r="K86" s="127" t="s">
        <v>133</v>
      </c>
      <c r="L86" s="128">
        <v>2650</v>
      </c>
      <c r="N86" s="127" t="s">
        <v>367</v>
      </c>
      <c r="O86" s="130" t="s">
        <v>294</v>
      </c>
      <c r="P86" s="133"/>
      <c r="Q86" s="129"/>
      <c r="S86" s="917" t="s">
        <v>43</v>
      </c>
      <c r="T86" s="127" t="s">
        <v>133</v>
      </c>
      <c r="U86" s="131">
        <v>7095</v>
      </c>
      <c r="V86" s="131">
        <v>5445</v>
      </c>
      <c r="W86" s="132">
        <v>4565</v>
      </c>
      <c r="X86" s="132">
        <v>1980</v>
      </c>
      <c r="Y86" s="132">
        <v>1650</v>
      </c>
      <c r="Z86" s="132">
        <v>1320</v>
      </c>
      <c r="AA86" s="130" t="s">
        <v>1284</v>
      </c>
      <c r="AC86" s="127" t="s">
        <v>367</v>
      </c>
      <c r="AD86" s="130" t="s">
        <v>1284</v>
      </c>
      <c r="AE86" s="133"/>
      <c r="AF86" s="129"/>
      <c r="AH86" s="117" t="s">
        <v>1313</v>
      </c>
      <c r="AI86" s="118">
        <v>3245</v>
      </c>
    </row>
    <row r="87" spans="1:35" ht="16.5" customHeight="1">
      <c r="A87" s="917"/>
      <c r="B87" s="127" t="s">
        <v>134</v>
      </c>
      <c r="C87" s="128">
        <v>1590</v>
      </c>
      <c r="D87" s="129"/>
      <c r="E87" s="129" t="s">
        <v>147</v>
      </c>
      <c r="F87" s="129" t="s">
        <v>147</v>
      </c>
      <c r="G87" s="129"/>
      <c r="H87" s="130" t="s">
        <v>294</v>
      </c>
      <c r="J87" s="917"/>
      <c r="K87" s="127" t="s">
        <v>134</v>
      </c>
      <c r="L87" s="128">
        <v>2650</v>
      </c>
      <c r="N87" s="127" t="s">
        <v>368</v>
      </c>
      <c r="O87" s="130" t="s">
        <v>294</v>
      </c>
      <c r="P87" s="133"/>
      <c r="Q87" s="129"/>
      <c r="S87" s="917"/>
      <c r="T87" s="127" t="s">
        <v>134</v>
      </c>
      <c r="U87" s="131">
        <v>7095</v>
      </c>
      <c r="V87" s="131">
        <v>5445</v>
      </c>
      <c r="W87" s="132">
        <v>4565</v>
      </c>
      <c r="X87" s="132">
        <v>1980</v>
      </c>
      <c r="Y87" s="132">
        <v>1650</v>
      </c>
      <c r="Z87" s="132">
        <v>1320</v>
      </c>
      <c r="AA87" s="130" t="s">
        <v>1284</v>
      </c>
      <c r="AC87" s="127" t="s">
        <v>368</v>
      </c>
      <c r="AD87" s="130" t="s">
        <v>1284</v>
      </c>
      <c r="AE87" s="133"/>
      <c r="AF87" s="129"/>
      <c r="AH87" s="117" t="s">
        <v>1314</v>
      </c>
      <c r="AI87" s="118">
        <v>3245</v>
      </c>
    </row>
    <row r="88" spans="1:35" ht="16.5" customHeight="1">
      <c r="A88" s="917"/>
      <c r="B88" s="127" t="s">
        <v>135</v>
      </c>
      <c r="C88" s="128">
        <v>1590</v>
      </c>
      <c r="D88" s="129"/>
      <c r="E88" s="129" t="s">
        <v>147</v>
      </c>
      <c r="F88" s="129" t="s">
        <v>147</v>
      </c>
      <c r="G88" s="129"/>
      <c r="H88" s="130" t="s">
        <v>294</v>
      </c>
      <c r="J88" s="917"/>
      <c r="K88" s="127" t="s">
        <v>135</v>
      </c>
      <c r="L88" s="128">
        <v>2650</v>
      </c>
      <c r="N88" s="127" t="s">
        <v>369</v>
      </c>
      <c r="O88" s="130" t="s">
        <v>294</v>
      </c>
      <c r="P88" s="133"/>
      <c r="Q88" s="129"/>
      <c r="S88" s="917"/>
      <c r="T88" s="127" t="s">
        <v>135</v>
      </c>
      <c r="U88" s="131">
        <v>7095</v>
      </c>
      <c r="V88" s="131">
        <v>5445</v>
      </c>
      <c r="W88" s="132">
        <v>4565</v>
      </c>
      <c r="X88" s="132">
        <v>1980</v>
      </c>
      <c r="Y88" s="132">
        <v>1650</v>
      </c>
      <c r="Z88" s="132">
        <v>1320</v>
      </c>
      <c r="AA88" s="130" t="s">
        <v>1284</v>
      </c>
      <c r="AC88" s="127" t="s">
        <v>369</v>
      </c>
      <c r="AD88" s="130" t="s">
        <v>1284</v>
      </c>
      <c r="AE88" s="133"/>
      <c r="AF88" s="129"/>
      <c r="AH88" s="120" t="s">
        <v>1315</v>
      </c>
      <c r="AI88" s="121">
        <v>1705</v>
      </c>
    </row>
    <row r="89" spans="1:35" ht="16.5" customHeight="1">
      <c r="A89" s="917"/>
      <c r="B89" s="127" t="s">
        <v>136</v>
      </c>
      <c r="C89" s="128">
        <v>1590</v>
      </c>
      <c r="D89" s="129"/>
      <c r="E89" s="129" t="s">
        <v>147</v>
      </c>
      <c r="F89" s="129" t="s">
        <v>147</v>
      </c>
      <c r="G89" s="129"/>
      <c r="H89" s="130" t="s">
        <v>294</v>
      </c>
      <c r="J89" s="917"/>
      <c r="K89" s="127" t="s">
        <v>136</v>
      </c>
      <c r="L89" s="128">
        <v>2650</v>
      </c>
      <c r="N89" s="127" t="s">
        <v>370</v>
      </c>
      <c r="O89" s="130" t="s">
        <v>294</v>
      </c>
      <c r="P89" s="133"/>
      <c r="Q89" s="129"/>
      <c r="S89" s="917"/>
      <c r="T89" s="127" t="s">
        <v>136</v>
      </c>
      <c r="U89" s="131">
        <v>7095</v>
      </c>
      <c r="V89" s="131">
        <v>5445</v>
      </c>
      <c r="W89" s="132">
        <v>4565</v>
      </c>
      <c r="X89" s="132">
        <v>1980</v>
      </c>
      <c r="Y89" s="132">
        <v>1650</v>
      </c>
      <c r="Z89" s="132">
        <v>1320</v>
      </c>
      <c r="AA89" s="130" t="s">
        <v>1284</v>
      </c>
      <c r="AC89" s="127" t="s">
        <v>370</v>
      </c>
      <c r="AD89" s="130" t="s">
        <v>1284</v>
      </c>
      <c r="AE89" s="133"/>
      <c r="AF89" s="129"/>
      <c r="AH89" s="120" t="s">
        <v>1316</v>
      </c>
      <c r="AI89" s="121">
        <v>1705</v>
      </c>
    </row>
    <row r="90" spans="1:35" ht="16.5" customHeight="1">
      <c r="A90" s="917" t="s">
        <v>46</v>
      </c>
      <c r="B90" s="127" t="s">
        <v>137</v>
      </c>
      <c r="C90" s="128">
        <v>2387</v>
      </c>
      <c r="D90" s="129"/>
      <c r="E90" s="129" t="s">
        <v>147</v>
      </c>
      <c r="F90" s="129" t="s">
        <v>147</v>
      </c>
      <c r="G90" s="129" t="s">
        <v>147</v>
      </c>
      <c r="H90" s="130" t="s">
        <v>294</v>
      </c>
      <c r="J90" s="917" t="s">
        <v>46</v>
      </c>
      <c r="K90" s="127" t="s">
        <v>137</v>
      </c>
      <c r="L90" s="128">
        <v>2650</v>
      </c>
      <c r="N90" s="127" t="s">
        <v>371</v>
      </c>
      <c r="O90" s="130" t="s">
        <v>294</v>
      </c>
      <c r="P90" s="133"/>
      <c r="Q90" s="129"/>
      <c r="S90" s="911" t="s">
        <v>430</v>
      </c>
      <c r="T90" s="127" t="s">
        <v>137</v>
      </c>
      <c r="U90" s="131">
        <v>7810</v>
      </c>
      <c r="V90" s="131">
        <v>5940</v>
      </c>
      <c r="W90" s="132">
        <v>5005</v>
      </c>
      <c r="X90" s="132">
        <v>2090</v>
      </c>
      <c r="Y90" s="132">
        <v>1760</v>
      </c>
      <c r="Z90" s="132">
        <v>1430</v>
      </c>
      <c r="AA90" s="130" t="s">
        <v>1284</v>
      </c>
      <c r="AC90" s="127" t="s">
        <v>371</v>
      </c>
      <c r="AD90" s="130" t="s">
        <v>1284</v>
      </c>
      <c r="AE90" s="133"/>
      <c r="AF90" s="129"/>
      <c r="AH90" s="122" t="s">
        <v>1317</v>
      </c>
      <c r="AI90" s="123">
        <v>1375</v>
      </c>
    </row>
    <row r="91" spans="1:35" ht="16.5" customHeight="1">
      <c r="A91" s="917"/>
      <c r="B91" s="127" t="s">
        <v>138</v>
      </c>
      <c r="C91" s="128">
        <v>2387</v>
      </c>
      <c r="D91" s="129"/>
      <c r="E91" s="129" t="s">
        <v>147</v>
      </c>
      <c r="F91" s="129" t="s">
        <v>147</v>
      </c>
      <c r="G91" s="129" t="s">
        <v>147</v>
      </c>
      <c r="H91" s="130" t="s">
        <v>294</v>
      </c>
      <c r="J91" s="917"/>
      <c r="K91" s="127" t="s">
        <v>138</v>
      </c>
      <c r="L91" s="128">
        <v>2650</v>
      </c>
      <c r="N91" s="127" t="s">
        <v>372</v>
      </c>
      <c r="O91" s="130" t="s">
        <v>294</v>
      </c>
      <c r="P91" s="133"/>
      <c r="Q91" s="129"/>
      <c r="S91" s="912"/>
      <c r="T91" s="127" t="s">
        <v>138</v>
      </c>
      <c r="U91" s="131">
        <v>7810</v>
      </c>
      <c r="V91" s="131">
        <v>5940</v>
      </c>
      <c r="W91" s="132">
        <v>5005</v>
      </c>
      <c r="X91" s="132">
        <v>2090</v>
      </c>
      <c r="Y91" s="132">
        <v>1760</v>
      </c>
      <c r="Z91" s="132">
        <v>1430</v>
      </c>
      <c r="AA91" s="130" t="s">
        <v>1284</v>
      </c>
      <c r="AC91" s="127" t="s">
        <v>372</v>
      </c>
      <c r="AD91" s="130" t="s">
        <v>1284</v>
      </c>
      <c r="AE91" s="133"/>
      <c r="AF91" s="129"/>
      <c r="AH91" s="124" t="s">
        <v>1318</v>
      </c>
      <c r="AI91" s="125">
        <v>1045</v>
      </c>
    </row>
    <row r="92" spans="1:35" ht="16.5" customHeight="1">
      <c r="A92" s="917"/>
      <c r="B92" s="127" t="s">
        <v>139</v>
      </c>
      <c r="C92" s="128">
        <v>2387</v>
      </c>
      <c r="D92" s="129"/>
      <c r="E92" s="129" t="s">
        <v>147</v>
      </c>
      <c r="F92" s="129" t="s">
        <v>147</v>
      </c>
      <c r="G92" s="129" t="s">
        <v>147</v>
      </c>
      <c r="H92" s="130" t="s">
        <v>294</v>
      </c>
      <c r="J92" s="917"/>
      <c r="K92" s="127" t="s">
        <v>139</v>
      </c>
      <c r="L92" s="128">
        <v>2650</v>
      </c>
      <c r="N92" s="127" t="s">
        <v>373</v>
      </c>
      <c r="O92" s="130" t="s">
        <v>294</v>
      </c>
      <c r="P92" s="133"/>
      <c r="Q92" s="129"/>
      <c r="S92" s="912"/>
      <c r="T92" s="127" t="s">
        <v>139</v>
      </c>
      <c r="U92" s="131">
        <v>7810</v>
      </c>
      <c r="V92" s="131">
        <v>5940</v>
      </c>
      <c r="W92" s="132">
        <v>5005</v>
      </c>
      <c r="X92" s="132">
        <v>2090</v>
      </c>
      <c r="Y92" s="132">
        <v>1760</v>
      </c>
      <c r="Z92" s="132">
        <v>1430</v>
      </c>
      <c r="AA92" s="130" t="s">
        <v>1284</v>
      </c>
      <c r="AC92" s="127" t="s">
        <v>373</v>
      </c>
      <c r="AD92" s="130" t="s">
        <v>1284</v>
      </c>
      <c r="AE92" s="133"/>
      <c r="AF92" s="129"/>
      <c r="AH92" s="109" t="s">
        <v>1426</v>
      </c>
      <c r="AI92" s="110">
        <v>4895</v>
      </c>
    </row>
    <row r="93" spans="1:35" ht="16.5" customHeight="1">
      <c r="A93" s="917"/>
      <c r="B93" s="127" t="s">
        <v>140</v>
      </c>
      <c r="C93" s="128">
        <v>2387</v>
      </c>
      <c r="D93" s="129"/>
      <c r="E93" s="129" t="s">
        <v>147</v>
      </c>
      <c r="F93" s="129" t="s">
        <v>147</v>
      </c>
      <c r="G93" s="129" t="s">
        <v>147</v>
      </c>
      <c r="H93" s="130" t="s">
        <v>294</v>
      </c>
      <c r="J93" s="917"/>
      <c r="K93" s="127" t="s">
        <v>140</v>
      </c>
      <c r="L93" s="128">
        <v>2650</v>
      </c>
      <c r="N93" s="127" t="s">
        <v>374</v>
      </c>
      <c r="O93" s="130" t="s">
        <v>294</v>
      </c>
      <c r="P93" s="133"/>
      <c r="Q93" s="129"/>
      <c r="S93" s="912"/>
      <c r="T93" s="127" t="s">
        <v>140</v>
      </c>
      <c r="U93" s="131">
        <v>7810</v>
      </c>
      <c r="V93" s="131">
        <v>5940</v>
      </c>
      <c r="W93" s="132">
        <v>5005</v>
      </c>
      <c r="X93" s="132">
        <v>2090</v>
      </c>
      <c r="Y93" s="132">
        <v>1760</v>
      </c>
      <c r="Z93" s="132">
        <v>1430</v>
      </c>
      <c r="AA93" s="130" t="s">
        <v>1284</v>
      </c>
      <c r="AC93" s="127" t="s">
        <v>374</v>
      </c>
      <c r="AD93" s="130" t="s">
        <v>1284</v>
      </c>
      <c r="AE93" s="133"/>
      <c r="AF93" s="129"/>
      <c r="AH93" s="109" t="s">
        <v>1336</v>
      </c>
      <c r="AI93" s="110">
        <v>4895</v>
      </c>
    </row>
    <row r="94" spans="1:35" ht="16.5" customHeight="1">
      <c r="A94" s="917"/>
      <c r="B94" s="127" t="s">
        <v>141</v>
      </c>
      <c r="C94" s="128">
        <v>2387</v>
      </c>
      <c r="D94" s="129"/>
      <c r="E94" s="129" t="s">
        <v>147</v>
      </c>
      <c r="F94" s="129" t="s">
        <v>147</v>
      </c>
      <c r="G94" s="129" t="s">
        <v>147</v>
      </c>
      <c r="H94" s="130" t="s">
        <v>294</v>
      </c>
      <c r="J94" s="917"/>
      <c r="K94" s="127" t="s">
        <v>141</v>
      </c>
      <c r="L94" s="128">
        <v>2650</v>
      </c>
      <c r="N94" s="127" t="s">
        <v>375</v>
      </c>
      <c r="O94" s="130" t="s">
        <v>294</v>
      </c>
      <c r="P94" s="133"/>
      <c r="Q94" s="129"/>
      <c r="S94" s="913"/>
      <c r="T94" s="127" t="s">
        <v>141</v>
      </c>
      <c r="U94" s="131">
        <v>7810</v>
      </c>
      <c r="V94" s="131">
        <v>5940</v>
      </c>
      <c r="W94" s="132">
        <v>5005</v>
      </c>
      <c r="X94" s="132">
        <v>2090</v>
      </c>
      <c r="Y94" s="132">
        <v>1760</v>
      </c>
      <c r="Z94" s="132">
        <v>1430</v>
      </c>
      <c r="AA94" s="130" t="s">
        <v>1284</v>
      </c>
      <c r="AC94" s="127" t="s">
        <v>375</v>
      </c>
      <c r="AD94" s="130" t="s">
        <v>1284</v>
      </c>
      <c r="AE94" s="133"/>
      <c r="AF94" s="129"/>
      <c r="AH94" s="109" t="s">
        <v>505</v>
      </c>
      <c r="AI94" s="110">
        <v>4895</v>
      </c>
    </row>
    <row r="95" spans="1:35" ht="16.5" customHeight="1">
      <c r="A95" s="917"/>
      <c r="B95" s="127" t="s">
        <v>142</v>
      </c>
      <c r="C95" s="128">
        <v>2387</v>
      </c>
      <c r="D95" s="129"/>
      <c r="E95" s="129" t="s">
        <v>147</v>
      </c>
      <c r="F95" s="129" t="s">
        <v>147</v>
      </c>
      <c r="G95" s="129" t="s">
        <v>147</v>
      </c>
      <c r="H95" s="130" t="s">
        <v>294</v>
      </c>
      <c r="J95" s="917"/>
      <c r="K95" s="127" t="s">
        <v>142</v>
      </c>
      <c r="L95" s="128">
        <v>2650</v>
      </c>
      <c r="N95" s="127" t="s">
        <v>376</v>
      </c>
      <c r="O95" s="130" t="s">
        <v>294</v>
      </c>
      <c r="P95" s="133"/>
      <c r="Q95" s="129"/>
      <c r="S95" s="911" t="s">
        <v>225</v>
      </c>
      <c r="T95" s="127" t="s">
        <v>142</v>
      </c>
      <c r="U95" s="131">
        <v>8690</v>
      </c>
      <c r="V95" s="131">
        <v>6545</v>
      </c>
      <c r="W95" s="132">
        <v>5500</v>
      </c>
      <c r="X95" s="132">
        <v>2090</v>
      </c>
      <c r="Y95" s="132">
        <v>1760</v>
      </c>
      <c r="Z95" s="132">
        <v>1430</v>
      </c>
      <c r="AA95" s="130" t="s">
        <v>1284</v>
      </c>
      <c r="AC95" s="127" t="s">
        <v>376</v>
      </c>
      <c r="AD95" s="130" t="s">
        <v>1284</v>
      </c>
      <c r="AE95" s="133"/>
      <c r="AF95" s="129"/>
      <c r="AH95" s="109" t="s">
        <v>506</v>
      </c>
      <c r="AI95" s="110">
        <v>3795</v>
      </c>
    </row>
    <row r="96" spans="1:35" ht="16.5" customHeight="1">
      <c r="A96" s="917"/>
      <c r="B96" s="127" t="s">
        <v>143</v>
      </c>
      <c r="C96" s="128">
        <v>2387</v>
      </c>
      <c r="D96" s="129"/>
      <c r="E96" s="129" t="s">
        <v>147</v>
      </c>
      <c r="F96" s="129" t="s">
        <v>147</v>
      </c>
      <c r="G96" s="129" t="s">
        <v>147</v>
      </c>
      <c r="H96" s="130" t="s">
        <v>294</v>
      </c>
      <c r="J96" s="917"/>
      <c r="K96" s="127" t="s">
        <v>143</v>
      </c>
      <c r="L96" s="128">
        <v>2650</v>
      </c>
      <c r="N96" s="127" t="s">
        <v>377</v>
      </c>
      <c r="O96" s="130" t="s">
        <v>294</v>
      </c>
      <c r="P96" s="133"/>
      <c r="Q96" s="129"/>
      <c r="S96" s="913"/>
      <c r="T96" s="127" t="s">
        <v>143</v>
      </c>
      <c r="U96" s="131">
        <v>8690</v>
      </c>
      <c r="V96" s="131">
        <v>6545</v>
      </c>
      <c r="W96" s="132">
        <v>5500</v>
      </c>
      <c r="X96" s="132">
        <v>2090</v>
      </c>
      <c r="Y96" s="132">
        <v>1760</v>
      </c>
      <c r="Z96" s="132">
        <v>1430</v>
      </c>
      <c r="AA96" s="130" t="s">
        <v>1284</v>
      </c>
      <c r="AC96" s="127" t="s">
        <v>377</v>
      </c>
      <c r="AD96" s="130" t="s">
        <v>1284</v>
      </c>
      <c r="AE96" s="133"/>
      <c r="AF96" s="129"/>
      <c r="AH96" s="117" t="s">
        <v>507</v>
      </c>
      <c r="AI96" s="118">
        <v>3245</v>
      </c>
    </row>
    <row r="97" spans="1:35" ht="16.5" customHeight="1">
      <c r="A97" s="126" t="s">
        <v>45</v>
      </c>
      <c r="B97" s="127" t="s">
        <v>45</v>
      </c>
      <c r="C97" s="128">
        <v>2475</v>
      </c>
      <c r="D97" s="129"/>
      <c r="E97" s="129"/>
      <c r="F97" s="129"/>
      <c r="G97" s="129" t="s">
        <v>147</v>
      </c>
      <c r="H97" s="130" t="s">
        <v>294</v>
      </c>
      <c r="J97" s="126" t="s">
        <v>45</v>
      </c>
      <c r="K97" s="127" t="s">
        <v>45</v>
      </c>
      <c r="L97" s="128">
        <v>2650</v>
      </c>
      <c r="N97" s="127" t="s">
        <v>378</v>
      </c>
      <c r="O97" s="130" t="s">
        <v>294</v>
      </c>
      <c r="P97" s="133"/>
      <c r="Q97" s="129"/>
      <c r="S97" s="126" t="s">
        <v>45</v>
      </c>
      <c r="T97" s="127" t="s">
        <v>45</v>
      </c>
      <c r="U97" s="131"/>
      <c r="V97" s="131"/>
      <c r="W97" s="132"/>
      <c r="X97" s="132"/>
      <c r="Y97" s="132"/>
      <c r="Z97" s="132"/>
      <c r="AA97" s="130" t="s">
        <v>1284</v>
      </c>
      <c r="AC97" s="127" t="s">
        <v>378</v>
      </c>
      <c r="AD97" s="130" t="s">
        <v>1284</v>
      </c>
      <c r="AE97" s="133"/>
      <c r="AF97" s="129"/>
      <c r="AH97" s="117" t="s">
        <v>508</v>
      </c>
      <c r="AI97" s="118">
        <v>3245</v>
      </c>
    </row>
    <row r="98" spans="1:35" ht="16.5" customHeight="1">
      <c r="N98" s="127" t="s">
        <v>379</v>
      </c>
      <c r="O98" s="130" t="s">
        <v>294</v>
      </c>
      <c r="P98" s="133"/>
      <c r="Q98" s="129"/>
      <c r="AC98" s="127" t="s">
        <v>379</v>
      </c>
      <c r="AD98" s="130" t="s">
        <v>1284</v>
      </c>
      <c r="AE98" s="133"/>
      <c r="AF98" s="129"/>
      <c r="AH98" s="117" t="s">
        <v>509</v>
      </c>
      <c r="AI98" s="118">
        <v>3245</v>
      </c>
    </row>
    <row r="99" spans="1:35" ht="16.5" customHeight="1">
      <c r="N99" s="127" t="s">
        <v>391</v>
      </c>
      <c r="O99" s="130" t="s">
        <v>294</v>
      </c>
      <c r="P99" s="133"/>
      <c r="Q99" s="129"/>
      <c r="AC99" s="127" t="s">
        <v>391</v>
      </c>
      <c r="AD99" s="130" t="s">
        <v>1284</v>
      </c>
      <c r="AE99" s="133"/>
      <c r="AF99" s="129"/>
      <c r="AH99" s="120" t="s">
        <v>510</v>
      </c>
      <c r="AI99" s="121">
        <v>1705</v>
      </c>
    </row>
    <row r="100" spans="1:35" ht="16.5" customHeight="1">
      <c r="N100" s="127" t="s">
        <v>380</v>
      </c>
      <c r="O100" s="130" t="s">
        <v>294</v>
      </c>
      <c r="P100" s="133"/>
      <c r="Q100" s="129"/>
      <c r="AC100" s="127" t="s">
        <v>380</v>
      </c>
      <c r="AD100" s="130" t="s">
        <v>1284</v>
      </c>
      <c r="AE100" s="133"/>
      <c r="AF100" s="129"/>
      <c r="AH100" s="120" t="s">
        <v>511</v>
      </c>
      <c r="AI100" s="121">
        <v>1705</v>
      </c>
    </row>
    <row r="101" spans="1:35" ht="16.5" customHeight="1">
      <c r="N101" s="127" t="s">
        <v>381</v>
      </c>
      <c r="O101" s="130" t="s">
        <v>294</v>
      </c>
      <c r="P101" s="133"/>
      <c r="Q101" s="129"/>
      <c r="AC101" s="127" t="s">
        <v>381</v>
      </c>
      <c r="AD101" s="130" t="s">
        <v>1284</v>
      </c>
      <c r="AE101" s="133"/>
      <c r="AF101" s="129"/>
      <c r="AH101" s="122" t="s">
        <v>512</v>
      </c>
      <c r="AI101" s="123">
        <v>1375</v>
      </c>
    </row>
    <row r="102" spans="1:35" ht="16.5" customHeight="1">
      <c r="N102" s="127" t="s">
        <v>382</v>
      </c>
      <c r="O102" s="130" t="s">
        <v>294</v>
      </c>
      <c r="P102" s="133"/>
      <c r="Q102" s="129"/>
      <c r="AC102" s="127" t="s">
        <v>382</v>
      </c>
      <c r="AD102" s="130" t="s">
        <v>1284</v>
      </c>
      <c r="AE102" s="133"/>
      <c r="AF102" s="129"/>
      <c r="AH102" s="124" t="s">
        <v>513</v>
      </c>
      <c r="AI102" s="125">
        <v>1045</v>
      </c>
    </row>
    <row r="103" spans="1:35" ht="16.5" customHeight="1">
      <c r="N103" s="127" t="s">
        <v>383</v>
      </c>
      <c r="O103" s="130" t="s">
        <v>294</v>
      </c>
      <c r="P103" s="133"/>
      <c r="Q103" s="129"/>
      <c r="AC103" s="127" t="s">
        <v>383</v>
      </c>
      <c r="AD103" s="130" t="s">
        <v>1284</v>
      </c>
      <c r="AE103" s="133"/>
      <c r="AF103" s="129"/>
      <c r="AH103" s="109" t="s">
        <v>1427</v>
      </c>
      <c r="AI103" s="110">
        <v>4895</v>
      </c>
    </row>
    <row r="104" spans="1:35" ht="16.5" customHeight="1">
      <c r="N104" s="127" t="s">
        <v>384</v>
      </c>
      <c r="O104" s="130" t="s">
        <v>294</v>
      </c>
      <c r="P104" s="133"/>
      <c r="Q104" s="129"/>
      <c r="AC104" s="127" t="s">
        <v>384</v>
      </c>
      <c r="AD104" s="130" t="s">
        <v>1284</v>
      </c>
      <c r="AE104" s="133"/>
      <c r="AF104" s="129"/>
      <c r="AH104" s="109" t="s">
        <v>1337</v>
      </c>
      <c r="AI104" s="110">
        <v>4895</v>
      </c>
    </row>
    <row r="105" spans="1:35" ht="16.5" customHeight="1">
      <c r="N105" s="127" t="s">
        <v>385</v>
      </c>
      <c r="O105" s="130" t="s">
        <v>294</v>
      </c>
      <c r="P105" s="133"/>
      <c r="Q105" s="129"/>
      <c r="AC105" s="127" t="s">
        <v>385</v>
      </c>
      <c r="AD105" s="130" t="s">
        <v>1284</v>
      </c>
      <c r="AE105" s="133"/>
      <c r="AF105" s="129"/>
      <c r="AH105" s="109" t="s">
        <v>514</v>
      </c>
      <c r="AI105" s="110">
        <v>4895</v>
      </c>
    </row>
    <row r="106" spans="1:35" ht="16.5" customHeight="1">
      <c r="N106" s="127" t="s">
        <v>386</v>
      </c>
      <c r="O106" s="130" t="s">
        <v>294</v>
      </c>
      <c r="P106" s="133"/>
      <c r="Q106" s="129"/>
      <c r="AC106" s="127" t="s">
        <v>386</v>
      </c>
      <c r="AD106" s="130" t="s">
        <v>1284</v>
      </c>
      <c r="AE106" s="133"/>
      <c r="AF106" s="129"/>
      <c r="AH106" s="109" t="s">
        <v>515</v>
      </c>
      <c r="AI106" s="110">
        <v>3795</v>
      </c>
    </row>
    <row r="107" spans="1:35" ht="16.5" customHeight="1">
      <c r="N107" s="127" t="s">
        <v>392</v>
      </c>
      <c r="O107" s="130" t="s">
        <v>294</v>
      </c>
      <c r="P107" s="133"/>
      <c r="Q107" s="129"/>
      <c r="AC107" s="127" t="s">
        <v>392</v>
      </c>
      <c r="AD107" s="130" t="s">
        <v>1284</v>
      </c>
      <c r="AE107" s="133"/>
      <c r="AF107" s="129"/>
      <c r="AH107" s="117" t="s">
        <v>516</v>
      </c>
      <c r="AI107" s="118">
        <v>3245</v>
      </c>
    </row>
    <row r="108" spans="1:35" ht="16.5" customHeight="1">
      <c r="N108" s="127" t="s">
        <v>387</v>
      </c>
      <c r="O108" s="130" t="s">
        <v>294</v>
      </c>
      <c r="P108" s="133"/>
      <c r="Q108" s="129"/>
      <c r="AC108" s="127" t="s">
        <v>387</v>
      </c>
      <c r="AD108" s="130" t="s">
        <v>1284</v>
      </c>
      <c r="AE108" s="133"/>
      <c r="AF108" s="129"/>
      <c r="AH108" s="117" t="s">
        <v>517</v>
      </c>
      <c r="AI108" s="118">
        <v>3245</v>
      </c>
    </row>
    <row r="109" spans="1:35" ht="16.5" customHeight="1">
      <c r="N109" s="127" t="s">
        <v>388</v>
      </c>
      <c r="O109" s="130" t="s">
        <v>294</v>
      </c>
      <c r="P109" s="133"/>
      <c r="Q109" s="129"/>
      <c r="AC109" s="127" t="s">
        <v>388</v>
      </c>
      <c r="AD109" s="130" t="s">
        <v>1284</v>
      </c>
      <c r="AE109" s="133"/>
      <c r="AF109" s="129"/>
      <c r="AH109" s="117" t="s">
        <v>518</v>
      </c>
      <c r="AI109" s="118">
        <v>3245</v>
      </c>
    </row>
    <row r="110" spans="1:35" ht="16.5" customHeight="1">
      <c r="N110" s="127" t="s">
        <v>393</v>
      </c>
      <c r="O110" s="130" t="s">
        <v>294</v>
      </c>
      <c r="P110" s="133"/>
      <c r="Q110" s="129"/>
      <c r="AC110" s="127" t="s">
        <v>393</v>
      </c>
      <c r="AD110" s="130" t="s">
        <v>1284</v>
      </c>
      <c r="AE110" s="133"/>
      <c r="AF110" s="129"/>
      <c r="AH110" s="120" t="s">
        <v>519</v>
      </c>
      <c r="AI110" s="121">
        <v>1705</v>
      </c>
    </row>
    <row r="111" spans="1:35" ht="16.5" customHeight="1">
      <c r="N111" s="127" t="s">
        <v>389</v>
      </c>
      <c r="O111" s="130" t="s">
        <v>294</v>
      </c>
      <c r="P111" s="133"/>
      <c r="Q111" s="129"/>
      <c r="AC111" s="127" t="s">
        <v>389</v>
      </c>
      <c r="AD111" s="130" t="s">
        <v>1284</v>
      </c>
      <c r="AE111" s="133"/>
      <c r="AF111" s="129"/>
      <c r="AH111" s="120" t="s">
        <v>520</v>
      </c>
      <c r="AI111" s="121">
        <v>1705</v>
      </c>
    </row>
    <row r="112" spans="1:35" ht="16.5" customHeight="1">
      <c r="N112" s="127" t="s">
        <v>390</v>
      </c>
      <c r="O112" s="130" t="s">
        <v>294</v>
      </c>
      <c r="P112" s="133"/>
      <c r="Q112" s="129"/>
      <c r="AC112" s="127" t="s">
        <v>390</v>
      </c>
      <c r="AD112" s="130" t="s">
        <v>1284</v>
      </c>
      <c r="AE112" s="133"/>
      <c r="AF112" s="129"/>
      <c r="AH112" s="122" t="s">
        <v>521</v>
      </c>
      <c r="AI112" s="123">
        <v>1375</v>
      </c>
    </row>
    <row r="113" spans="14:35" ht="16.5" customHeight="1">
      <c r="N113" s="127" t="s">
        <v>333</v>
      </c>
      <c r="O113" s="130" t="s">
        <v>294</v>
      </c>
      <c r="P113" s="133"/>
      <c r="Q113" s="129"/>
      <c r="AC113" s="127" t="s">
        <v>333</v>
      </c>
      <c r="AD113" s="130" t="s">
        <v>1284</v>
      </c>
      <c r="AE113" s="133"/>
      <c r="AF113" s="129"/>
      <c r="AH113" s="124" t="s">
        <v>522</v>
      </c>
      <c r="AI113" s="125">
        <v>1045</v>
      </c>
    </row>
    <row r="114" spans="14:35" ht="16.5" customHeight="1">
      <c r="N114" s="127" t="s">
        <v>334</v>
      </c>
      <c r="O114" s="130" t="s">
        <v>294</v>
      </c>
      <c r="P114" s="133"/>
      <c r="Q114" s="129"/>
      <c r="AC114" s="127" t="s">
        <v>334</v>
      </c>
      <c r="AD114" s="130" t="s">
        <v>1284</v>
      </c>
      <c r="AE114" s="133"/>
      <c r="AF114" s="129"/>
      <c r="AH114" s="109" t="s">
        <v>1428</v>
      </c>
      <c r="AI114" s="110">
        <v>4895</v>
      </c>
    </row>
    <row r="115" spans="14:35" ht="16.5" customHeight="1">
      <c r="N115" s="127" t="s">
        <v>394</v>
      </c>
      <c r="O115" s="130" t="s">
        <v>294</v>
      </c>
      <c r="P115" s="133"/>
      <c r="Q115" s="129"/>
      <c r="AC115" s="127" t="s">
        <v>394</v>
      </c>
      <c r="AD115" s="130" t="s">
        <v>1284</v>
      </c>
      <c r="AE115" s="133"/>
      <c r="AF115" s="129"/>
      <c r="AH115" s="109" t="s">
        <v>1338</v>
      </c>
      <c r="AI115" s="110">
        <v>4895</v>
      </c>
    </row>
    <row r="116" spans="14:35" ht="16.5" customHeight="1">
      <c r="N116" s="127" t="s">
        <v>336</v>
      </c>
      <c r="O116" s="130" t="s">
        <v>294</v>
      </c>
      <c r="P116" s="133"/>
      <c r="Q116" s="129"/>
      <c r="AC116" s="127" t="s">
        <v>336</v>
      </c>
      <c r="AD116" s="130" t="s">
        <v>1284</v>
      </c>
      <c r="AE116" s="133"/>
      <c r="AF116" s="129"/>
      <c r="AH116" s="109" t="s">
        <v>523</v>
      </c>
      <c r="AI116" s="110">
        <v>4895</v>
      </c>
    </row>
    <row r="117" spans="14:35" ht="16.5" customHeight="1">
      <c r="N117" s="127" t="s">
        <v>337</v>
      </c>
      <c r="O117" s="130" t="s">
        <v>294</v>
      </c>
      <c r="P117" s="133"/>
      <c r="Q117" s="129"/>
      <c r="AC117" s="127" t="s">
        <v>337</v>
      </c>
      <c r="AD117" s="130" t="s">
        <v>1284</v>
      </c>
      <c r="AE117" s="133"/>
      <c r="AF117" s="129"/>
      <c r="AH117" s="109" t="s">
        <v>524</v>
      </c>
      <c r="AI117" s="110">
        <v>3795</v>
      </c>
    </row>
    <row r="118" spans="14:35" ht="16.5" customHeight="1">
      <c r="N118" s="127" t="s">
        <v>395</v>
      </c>
      <c r="O118" s="130" t="s">
        <v>294</v>
      </c>
      <c r="P118" s="133"/>
      <c r="Q118" s="129"/>
      <c r="AC118" s="127" t="s">
        <v>395</v>
      </c>
      <c r="AD118" s="130" t="s">
        <v>1284</v>
      </c>
      <c r="AE118" s="133"/>
      <c r="AF118" s="129"/>
      <c r="AH118" s="117" t="s">
        <v>525</v>
      </c>
      <c r="AI118" s="118">
        <v>3245</v>
      </c>
    </row>
    <row r="119" spans="14:35" ht="16.5" customHeight="1">
      <c r="N119" s="127" t="s">
        <v>396</v>
      </c>
      <c r="O119" s="130" t="s">
        <v>294</v>
      </c>
      <c r="P119" s="133"/>
      <c r="Q119" s="129"/>
      <c r="AC119" s="127" t="s">
        <v>396</v>
      </c>
      <c r="AD119" s="130" t="s">
        <v>1284</v>
      </c>
      <c r="AE119" s="133"/>
      <c r="AF119" s="129"/>
      <c r="AH119" s="117" t="s">
        <v>526</v>
      </c>
      <c r="AI119" s="118">
        <v>3245</v>
      </c>
    </row>
    <row r="120" spans="14:35" ht="16.5" customHeight="1">
      <c r="N120" s="127" t="s">
        <v>397</v>
      </c>
      <c r="O120" s="130" t="s">
        <v>294</v>
      </c>
      <c r="P120" s="133"/>
      <c r="Q120" s="129"/>
      <c r="AC120" s="127" t="s">
        <v>397</v>
      </c>
      <c r="AD120" s="130" t="s">
        <v>1284</v>
      </c>
      <c r="AE120" s="133"/>
      <c r="AF120" s="129"/>
      <c r="AH120" s="117" t="s">
        <v>527</v>
      </c>
      <c r="AI120" s="118">
        <v>3245</v>
      </c>
    </row>
    <row r="121" spans="14:35" ht="16.5" customHeight="1">
      <c r="N121" s="127" t="s">
        <v>398</v>
      </c>
      <c r="O121" s="130" t="s">
        <v>294</v>
      </c>
      <c r="P121" s="133"/>
      <c r="Q121" s="129"/>
      <c r="AC121" s="127" t="s">
        <v>398</v>
      </c>
      <c r="AD121" s="130" t="s">
        <v>1284</v>
      </c>
      <c r="AE121" s="133"/>
      <c r="AF121" s="129"/>
      <c r="AH121" s="120" t="s">
        <v>528</v>
      </c>
      <c r="AI121" s="121">
        <v>1705</v>
      </c>
    </row>
    <row r="122" spans="14:35" ht="16.5" customHeight="1">
      <c r="N122" s="127" t="s">
        <v>399</v>
      </c>
      <c r="O122" s="130" t="s">
        <v>294</v>
      </c>
      <c r="P122" s="133"/>
      <c r="Q122" s="129"/>
      <c r="AC122" s="127" t="s">
        <v>399</v>
      </c>
      <c r="AD122" s="130" t="s">
        <v>1284</v>
      </c>
      <c r="AE122" s="133"/>
      <c r="AF122" s="129"/>
      <c r="AH122" s="120" t="s">
        <v>529</v>
      </c>
      <c r="AI122" s="121">
        <v>1705</v>
      </c>
    </row>
    <row r="123" spans="14:35" ht="16.5" customHeight="1">
      <c r="N123" s="127" t="s">
        <v>343</v>
      </c>
      <c r="O123" s="130" t="s">
        <v>294</v>
      </c>
      <c r="P123" s="133"/>
      <c r="Q123" s="129"/>
      <c r="AC123" s="127" t="s">
        <v>343</v>
      </c>
      <c r="AD123" s="130" t="s">
        <v>1284</v>
      </c>
      <c r="AE123" s="133"/>
      <c r="AF123" s="129"/>
      <c r="AH123" s="122" t="s">
        <v>530</v>
      </c>
      <c r="AI123" s="123">
        <v>1375</v>
      </c>
    </row>
    <row r="124" spans="14:35" ht="16.5" customHeight="1">
      <c r="N124" s="127" t="s">
        <v>400</v>
      </c>
      <c r="O124" s="130" t="s">
        <v>294</v>
      </c>
      <c r="P124" s="133"/>
      <c r="Q124" s="129"/>
      <c r="AC124" s="127" t="s">
        <v>400</v>
      </c>
      <c r="AD124" s="130" t="s">
        <v>1284</v>
      </c>
      <c r="AE124" s="133"/>
      <c r="AF124" s="129"/>
      <c r="AH124" s="124" t="s">
        <v>531</v>
      </c>
      <c r="AI124" s="125">
        <v>1045</v>
      </c>
    </row>
    <row r="125" spans="14:35" ht="16.5" customHeight="1">
      <c r="N125" s="127" t="s">
        <v>401</v>
      </c>
      <c r="O125" s="130" t="s">
        <v>294</v>
      </c>
      <c r="P125" s="133"/>
      <c r="Q125" s="129"/>
      <c r="AC125" s="127" t="s">
        <v>401</v>
      </c>
      <c r="AD125" s="130" t="s">
        <v>1284</v>
      </c>
      <c r="AE125" s="133"/>
      <c r="AF125" s="129"/>
      <c r="AH125" s="109" t="s">
        <v>1429</v>
      </c>
      <c r="AI125" s="110">
        <v>4895</v>
      </c>
    </row>
    <row r="126" spans="14:35" ht="16.5" customHeight="1">
      <c r="AH126" s="109" t="s">
        <v>1339</v>
      </c>
      <c r="AI126" s="110">
        <v>4895</v>
      </c>
    </row>
    <row r="127" spans="14:35" ht="16.5" customHeight="1">
      <c r="AH127" s="109" t="s">
        <v>532</v>
      </c>
      <c r="AI127" s="110">
        <v>4895</v>
      </c>
    </row>
    <row r="128" spans="14:35" ht="16.5" customHeight="1">
      <c r="AH128" s="109" t="s">
        <v>533</v>
      </c>
      <c r="AI128" s="110">
        <v>3795</v>
      </c>
    </row>
    <row r="129" spans="34:35" ht="16.5" customHeight="1">
      <c r="AH129" s="117" t="s">
        <v>534</v>
      </c>
      <c r="AI129" s="118">
        <v>3245</v>
      </c>
    </row>
    <row r="130" spans="34:35" ht="16.5" customHeight="1">
      <c r="AH130" s="117" t="s">
        <v>535</v>
      </c>
      <c r="AI130" s="118">
        <v>3245</v>
      </c>
    </row>
    <row r="131" spans="34:35" ht="16.5" customHeight="1">
      <c r="AH131" s="117" t="s">
        <v>536</v>
      </c>
      <c r="AI131" s="118">
        <v>3245</v>
      </c>
    </row>
    <row r="132" spans="34:35" ht="16.5" customHeight="1">
      <c r="AH132" s="120" t="s">
        <v>537</v>
      </c>
      <c r="AI132" s="121">
        <v>1705</v>
      </c>
    </row>
    <row r="133" spans="34:35" ht="16.5" customHeight="1">
      <c r="AH133" s="120" t="s">
        <v>538</v>
      </c>
      <c r="AI133" s="121">
        <v>1705</v>
      </c>
    </row>
    <row r="134" spans="34:35" ht="16.5" customHeight="1">
      <c r="AH134" s="122" t="s">
        <v>539</v>
      </c>
      <c r="AI134" s="123">
        <v>1375</v>
      </c>
    </row>
    <row r="135" spans="34:35" ht="16.5" customHeight="1">
      <c r="AH135" s="124" t="s">
        <v>540</v>
      </c>
      <c r="AI135" s="125">
        <v>1045</v>
      </c>
    </row>
    <row r="136" spans="34:35" ht="16.5" customHeight="1">
      <c r="AH136" s="109" t="s">
        <v>1430</v>
      </c>
      <c r="AI136" s="110">
        <v>4895</v>
      </c>
    </row>
    <row r="137" spans="34:35" ht="16.5" customHeight="1">
      <c r="AH137" s="109" t="s">
        <v>1340</v>
      </c>
      <c r="AI137" s="110">
        <v>4895</v>
      </c>
    </row>
    <row r="138" spans="34:35" ht="16.5" customHeight="1">
      <c r="AH138" s="109" t="s">
        <v>432</v>
      </c>
      <c r="AI138" s="110">
        <v>4895</v>
      </c>
    </row>
    <row r="139" spans="34:35" ht="16.5" customHeight="1">
      <c r="AH139" s="109" t="s">
        <v>433</v>
      </c>
      <c r="AI139" s="110">
        <v>3795</v>
      </c>
    </row>
    <row r="140" spans="34:35" ht="16.5" customHeight="1">
      <c r="AH140" s="117" t="s">
        <v>434</v>
      </c>
      <c r="AI140" s="118">
        <v>3245</v>
      </c>
    </row>
    <row r="141" spans="34:35" ht="16.5" customHeight="1">
      <c r="AH141" s="117" t="s">
        <v>435</v>
      </c>
      <c r="AI141" s="118">
        <v>3245</v>
      </c>
    </row>
    <row r="142" spans="34:35" ht="16.5" customHeight="1">
      <c r="AH142" s="117" t="s">
        <v>436</v>
      </c>
      <c r="AI142" s="118">
        <v>3245</v>
      </c>
    </row>
    <row r="143" spans="34:35" ht="16.5" customHeight="1">
      <c r="AH143" s="120" t="s">
        <v>437</v>
      </c>
      <c r="AI143" s="121">
        <v>1705</v>
      </c>
    </row>
    <row r="144" spans="34:35" ht="16.5" customHeight="1">
      <c r="AH144" s="120" t="s">
        <v>438</v>
      </c>
      <c r="AI144" s="121">
        <v>1705</v>
      </c>
    </row>
    <row r="145" spans="34:35" ht="16.5" customHeight="1">
      <c r="AH145" s="122" t="s">
        <v>439</v>
      </c>
      <c r="AI145" s="123">
        <v>1375</v>
      </c>
    </row>
    <row r="146" spans="34:35" ht="16.5" customHeight="1">
      <c r="AH146" s="124" t="s">
        <v>440</v>
      </c>
      <c r="AI146" s="125">
        <v>1045</v>
      </c>
    </row>
    <row r="147" spans="34:35" ht="16.5" customHeight="1">
      <c r="AH147" s="109" t="s">
        <v>1431</v>
      </c>
      <c r="AI147" s="110">
        <v>4895</v>
      </c>
    </row>
    <row r="148" spans="34:35" ht="16.5" customHeight="1">
      <c r="AH148" s="109" t="s">
        <v>1341</v>
      </c>
      <c r="AI148" s="110">
        <v>4895</v>
      </c>
    </row>
    <row r="149" spans="34:35" ht="16.5" customHeight="1">
      <c r="AH149" s="109" t="s">
        <v>541</v>
      </c>
      <c r="AI149" s="110">
        <v>4895</v>
      </c>
    </row>
    <row r="150" spans="34:35" ht="16.5" customHeight="1">
      <c r="AH150" s="109" t="s">
        <v>542</v>
      </c>
      <c r="AI150" s="110">
        <v>3795</v>
      </c>
    </row>
    <row r="151" spans="34:35" ht="16.5" customHeight="1">
      <c r="AH151" s="117" t="s">
        <v>543</v>
      </c>
      <c r="AI151" s="118">
        <v>3245</v>
      </c>
    </row>
    <row r="152" spans="34:35" ht="16.5" customHeight="1">
      <c r="AH152" s="117" t="s">
        <v>544</v>
      </c>
      <c r="AI152" s="118">
        <v>3245</v>
      </c>
    </row>
    <row r="153" spans="34:35" ht="16.5" customHeight="1">
      <c r="AH153" s="117" t="s">
        <v>545</v>
      </c>
      <c r="AI153" s="118">
        <v>3245</v>
      </c>
    </row>
    <row r="154" spans="34:35" ht="16.5" customHeight="1">
      <c r="AH154" s="120" t="s">
        <v>546</v>
      </c>
      <c r="AI154" s="121">
        <v>1705</v>
      </c>
    </row>
    <row r="155" spans="34:35" ht="16.5" customHeight="1">
      <c r="AH155" s="120" t="s">
        <v>547</v>
      </c>
      <c r="AI155" s="121">
        <v>1705</v>
      </c>
    </row>
    <row r="156" spans="34:35" ht="16.5" customHeight="1">
      <c r="AH156" s="122" t="s">
        <v>548</v>
      </c>
      <c r="AI156" s="123">
        <v>1375</v>
      </c>
    </row>
    <row r="157" spans="34:35" ht="16.5" customHeight="1">
      <c r="AH157" s="124" t="s">
        <v>549</v>
      </c>
      <c r="AI157" s="125">
        <v>1045</v>
      </c>
    </row>
    <row r="158" spans="34:35" ht="16.5" customHeight="1">
      <c r="AH158" s="109" t="s">
        <v>1432</v>
      </c>
      <c r="AI158" s="110">
        <v>6380</v>
      </c>
    </row>
    <row r="159" spans="34:35" ht="16.5" customHeight="1">
      <c r="AH159" s="109" t="s">
        <v>1342</v>
      </c>
      <c r="AI159" s="110">
        <v>6380</v>
      </c>
    </row>
    <row r="160" spans="34:35" ht="16.5" customHeight="1">
      <c r="AH160" s="109" t="s">
        <v>550</v>
      </c>
      <c r="AI160" s="110">
        <v>6380</v>
      </c>
    </row>
    <row r="161" spans="34:35" ht="16.5" customHeight="1">
      <c r="AH161" s="109" t="s">
        <v>551</v>
      </c>
      <c r="AI161" s="110">
        <v>4895</v>
      </c>
    </row>
    <row r="162" spans="34:35" ht="16.5" customHeight="1">
      <c r="AH162" s="117" t="s">
        <v>552</v>
      </c>
      <c r="AI162" s="118">
        <v>4180</v>
      </c>
    </row>
    <row r="163" spans="34:35" ht="16.5" customHeight="1">
      <c r="AH163" s="117" t="s">
        <v>553</v>
      </c>
      <c r="AI163" s="118">
        <v>4180</v>
      </c>
    </row>
    <row r="164" spans="34:35" ht="16.5" customHeight="1">
      <c r="AH164" s="117" t="s">
        <v>554</v>
      </c>
      <c r="AI164" s="118">
        <v>4180</v>
      </c>
    </row>
    <row r="165" spans="34:35" ht="16.5" customHeight="1">
      <c r="AH165" s="120" t="s">
        <v>555</v>
      </c>
      <c r="AI165" s="121">
        <v>1705</v>
      </c>
    </row>
    <row r="166" spans="34:35" ht="16.5" customHeight="1">
      <c r="AH166" s="120" t="s">
        <v>556</v>
      </c>
      <c r="AI166" s="121">
        <v>1705</v>
      </c>
    </row>
    <row r="167" spans="34:35" ht="16.5" customHeight="1">
      <c r="AH167" s="122" t="s">
        <v>557</v>
      </c>
      <c r="AI167" s="123">
        <v>1320</v>
      </c>
    </row>
    <row r="168" spans="34:35" ht="16.5" customHeight="1">
      <c r="AH168" s="124" t="s">
        <v>558</v>
      </c>
      <c r="AI168" s="125">
        <v>1045</v>
      </c>
    </row>
    <row r="169" spans="34:35" ht="16.5" customHeight="1">
      <c r="AH169" s="109" t="s">
        <v>1433</v>
      </c>
      <c r="AI169" s="110">
        <v>6380</v>
      </c>
    </row>
    <row r="170" spans="34:35" ht="16.5" customHeight="1">
      <c r="AH170" s="109" t="s">
        <v>1343</v>
      </c>
      <c r="AI170" s="110">
        <v>6380</v>
      </c>
    </row>
    <row r="171" spans="34:35" ht="16.5" customHeight="1">
      <c r="AH171" s="109" t="s">
        <v>559</v>
      </c>
      <c r="AI171" s="110">
        <v>6380</v>
      </c>
    </row>
    <row r="172" spans="34:35" ht="16.5" customHeight="1">
      <c r="AH172" s="109" t="s">
        <v>560</v>
      </c>
      <c r="AI172" s="110">
        <v>4895</v>
      </c>
    </row>
    <row r="173" spans="34:35" ht="16.5" customHeight="1">
      <c r="AH173" s="117" t="s">
        <v>561</v>
      </c>
      <c r="AI173" s="118">
        <v>4180</v>
      </c>
    </row>
    <row r="174" spans="34:35" ht="16.5" customHeight="1">
      <c r="AH174" s="117" t="s">
        <v>562</v>
      </c>
      <c r="AI174" s="118">
        <v>4180</v>
      </c>
    </row>
    <row r="175" spans="34:35" ht="16.5" customHeight="1">
      <c r="AH175" s="117" t="s">
        <v>563</v>
      </c>
      <c r="AI175" s="118">
        <v>4180</v>
      </c>
    </row>
    <row r="176" spans="34:35" ht="16.5" customHeight="1">
      <c r="AH176" s="120" t="s">
        <v>564</v>
      </c>
      <c r="AI176" s="121">
        <v>1705</v>
      </c>
    </row>
    <row r="177" spans="34:35" ht="16.5" customHeight="1">
      <c r="AH177" s="120" t="s">
        <v>565</v>
      </c>
      <c r="AI177" s="121">
        <v>1705</v>
      </c>
    </row>
    <row r="178" spans="34:35" ht="16.5" customHeight="1">
      <c r="AH178" s="122" t="s">
        <v>566</v>
      </c>
      <c r="AI178" s="123">
        <v>1320</v>
      </c>
    </row>
    <row r="179" spans="34:35" ht="16.5" customHeight="1">
      <c r="AH179" s="124" t="s">
        <v>567</v>
      </c>
      <c r="AI179" s="125">
        <v>1045</v>
      </c>
    </row>
    <row r="180" spans="34:35" ht="16.5" customHeight="1">
      <c r="AH180" s="109" t="s">
        <v>1434</v>
      </c>
      <c r="AI180" s="110">
        <v>6380</v>
      </c>
    </row>
    <row r="181" spans="34:35" ht="16.5" customHeight="1">
      <c r="AH181" s="109" t="s">
        <v>1344</v>
      </c>
      <c r="AI181" s="110">
        <v>6380</v>
      </c>
    </row>
    <row r="182" spans="34:35" ht="16.5" customHeight="1">
      <c r="AH182" s="109" t="s">
        <v>568</v>
      </c>
      <c r="AI182" s="110">
        <v>6380</v>
      </c>
    </row>
    <row r="183" spans="34:35" ht="16.5" customHeight="1">
      <c r="AH183" s="109" t="s">
        <v>569</v>
      </c>
      <c r="AI183" s="110">
        <v>4895</v>
      </c>
    </row>
    <row r="184" spans="34:35" ht="16.5" customHeight="1">
      <c r="AH184" s="117" t="s">
        <v>570</v>
      </c>
      <c r="AI184" s="118">
        <v>4180</v>
      </c>
    </row>
    <row r="185" spans="34:35" ht="16.5" customHeight="1">
      <c r="AH185" s="117" t="s">
        <v>571</v>
      </c>
      <c r="AI185" s="118">
        <v>4180</v>
      </c>
    </row>
    <row r="186" spans="34:35" ht="16.5" customHeight="1">
      <c r="AH186" s="117" t="s">
        <v>572</v>
      </c>
      <c r="AI186" s="118">
        <v>4180</v>
      </c>
    </row>
    <row r="187" spans="34:35" ht="16.5" customHeight="1">
      <c r="AH187" s="120" t="s">
        <v>573</v>
      </c>
      <c r="AI187" s="121">
        <v>1705</v>
      </c>
    </row>
    <row r="188" spans="34:35" ht="16.5" customHeight="1">
      <c r="AH188" s="120" t="s">
        <v>574</v>
      </c>
      <c r="AI188" s="121">
        <v>1705</v>
      </c>
    </row>
    <row r="189" spans="34:35" ht="16.5" customHeight="1">
      <c r="AH189" s="122" t="s">
        <v>575</v>
      </c>
      <c r="AI189" s="123">
        <v>1320</v>
      </c>
    </row>
    <row r="190" spans="34:35" ht="16.5" customHeight="1">
      <c r="AH190" s="124" t="s">
        <v>576</v>
      </c>
      <c r="AI190" s="125">
        <v>1045</v>
      </c>
    </row>
    <row r="191" spans="34:35" ht="16.5" customHeight="1">
      <c r="AH191" s="109" t="s">
        <v>1435</v>
      </c>
      <c r="AI191" s="110">
        <v>6380</v>
      </c>
    </row>
    <row r="192" spans="34:35" ht="16.5" customHeight="1">
      <c r="AH192" s="109" t="s">
        <v>1345</v>
      </c>
      <c r="AI192" s="110">
        <v>6380</v>
      </c>
    </row>
    <row r="193" spans="34:35" ht="16.5" customHeight="1">
      <c r="AH193" s="109" t="s">
        <v>577</v>
      </c>
      <c r="AI193" s="110">
        <v>6380</v>
      </c>
    </row>
    <row r="194" spans="34:35" ht="16.5" customHeight="1">
      <c r="AH194" s="109" t="s">
        <v>578</v>
      </c>
      <c r="AI194" s="110">
        <v>4895</v>
      </c>
    </row>
    <row r="195" spans="34:35" ht="16.5" customHeight="1">
      <c r="AH195" s="117" t="s">
        <v>579</v>
      </c>
      <c r="AI195" s="118">
        <v>4180</v>
      </c>
    </row>
    <row r="196" spans="34:35" ht="16.5" customHeight="1">
      <c r="AH196" s="117" t="s">
        <v>580</v>
      </c>
      <c r="AI196" s="118">
        <v>4180</v>
      </c>
    </row>
    <row r="197" spans="34:35" ht="16.5" customHeight="1">
      <c r="AH197" s="117" t="s">
        <v>581</v>
      </c>
      <c r="AI197" s="118">
        <v>4180</v>
      </c>
    </row>
    <row r="198" spans="34:35" ht="16.5" customHeight="1">
      <c r="AH198" s="120" t="s">
        <v>582</v>
      </c>
      <c r="AI198" s="121">
        <v>1705</v>
      </c>
    </row>
    <row r="199" spans="34:35" ht="16.5" customHeight="1">
      <c r="AH199" s="120" t="s">
        <v>583</v>
      </c>
      <c r="AI199" s="121">
        <v>1705</v>
      </c>
    </row>
    <row r="200" spans="34:35" ht="16.5" customHeight="1">
      <c r="AH200" s="122" t="s">
        <v>584</v>
      </c>
      <c r="AI200" s="123">
        <v>1320</v>
      </c>
    </row>
    <row r="201" spans="34:35" ht="16.5" customHeight="1">
      <c r="AH201" s="124" t="s">
        <v>585</v>
      </c>
      <c r="AI201" s="125">
        <v>1045</v>
      </c>
    </row>
    <row r="202" spans="34:35" ht="16.5" customHeight="1">
      <c r="AH202" s="109" t="s">
        <v>1436</v>
      </c>
      <c r="AI202" s="110">
        <v>4895</v>
      </c>
    </row>
    <row r="203" spans="34:35" ht="16.5" customHeight="1">
      <c r="AH203" s="109" t="s">
        <v>1346</v>
      </c>
      <c r="AI203" s="110">
        <v>4895</v>
      </c>
    </row>
    <row r="204" spans="34:35" ht="16.5" customHeight="1">
      <c r="AH204" s="109" t="s">
        <v>586</v>
      </c>
      <c r="AI204" s="110">
        <v>4895</v>
      </c>
    </row>
    <row r="205" spans="34:35" ht="16.5" customHeight="1">
      <c r="AH205" s="109" t="s">
        <v>587</v>
      </c>
      <c r="AI205" s="110">
        <v>3795</v>
      </c>
    </row>
    <row r="206" spans="34:35" ht="16.5" customHeight="1">
      <c r="AH206" s="117" t="s">
        <v>588</v>
      </c>
      <c r="AI206" s="118">
        <v>3245</v>
      </c>
    </row>
    <row r="207" spans="34:35" ht="16.5" customHeight="1">
      <c r="AH207" s="117" t="s">
        <v>589</v>
      </c>
      <c r="AI207" s="118">
        <v>3245</v>
      </c>
    </row>
    <row r="208" spans="34:35" ht="16.5" customHeight="1">
      <c r="AH208" s="117" t="s">
        <v>590</v>
      </c>
      <c r="AI208" s="118">
        <v>3245</v>
      </c>
    </row>
    <row r="209" spans="34:35" ht="16.5" customHeight="1">
      <c r="AH209" s="120" t="s">
        <v>591</v>
      </c>
      <c r="AI209" s="121">
        <v>1705</v>
      </c>
    </row>
    <row r="210" spans="34:35" ht="16.5" customHeight="1">
      <c r="AH210" s="120" t="s">
        <v>592</v>
      </c>
      <c r="AI210" s="121">
        <v>1705</v>
      </c>
    </row>
    <row r="211" spans="34:35" ht="16.5" customHeight="1">
      <c r="AH211" s="122" t="s">
        <v>593</v>
      </c>
      <c r="AI211" s="123">
        <v>1375</v>
      </c>
    </row>
    <row r="212" spans="34:35" ht="16.5" customHeight="1">
      <c r="AH212" s="124" t="s">
        <v>594</v>
      </c>
      <c r="AI212" s="125">
        <v>1045</v>
      </c>
    </row>
    <row r="213" spans="34:35" ht="16.5" customHeight="1">
      <c r="AH213" s="109" t="s">
        <v>1437</v>
      </c>
      <c r="AI213" s="110">
        <v>6380</v>
      </c>
    </row>
    <row r="214" spans="34:35" ht="16.5" customHeight="1">
      <c r="AH214" s="109" t="s">
        <v>1347</v>
      </c>
      <c r="AI214" s="110">
        <v>6380</v>
      </c>
    </row>
    <row r="215" spans="34:35" ht="16.5" customHeight="1">
      <c r="AH215" s="109" t="s">
        <v>595</v>
      </c>
      <c r="AI215" s="110">
        <v>6380</v>
      </c>
    </row>
    <row r="216" spans="34:35" ht="16.5" customHeight="1">
      <c r="AH216" s="109" t="s">
        <v>596</v>
      </c>
      <c r="AI216" s="110">
        <v>4895</v>
      </c>
    </row>
    <row r="217" spans="34:35" ht="16.5" customHeight="1">
      <c r="AH217" s="117" t="s">
        <v>597</v>
      </c>
      <c r="AI217" s="118">
        <v>4180</v>
      </c>
    </row>
    <row r="218" spans="34:35" ht="16.5" customHeight="1">
      <c r="AH218" s="117" t="s">
        <v>598</v>
      </c>
      <c r="AI218" s="118">
        <v>4180</v>
      </c>
    </row>
    <row r="219" spans="34:35" ht="16.5" customHeight="1">
      <c r="AH219" s="117" t="s">
        <v>599</v>
      </c>
      <c r="AI219" s="118">
        <v>4180</v>
      </c>
    </row>
    <row r="220" spans="34:35" ht="16.5" customHeight="1">
      <c r="AH220" s="120" t="s">
        <v>600</v>
      </c>
      <c r="AI220" s="121">
        <v>1705</v>
      </c>
    </row>
    <row r="221" spans="34:35" ht="16.5" customHeight="1">
      <c r="AH221" s="120" t="s">
        <v>601</v>
      </c>
      <c r="AI221" s="121">
        <v>1705</v>
      </c>
    </row>
    <row r="222" spans="34:35" ht="16.5" customHeight="1">
      <c r="AH222" s="122" t="s">
        <v>602</v>
      </c>
      <c r="AI222" s="123">
        <v>1320</v>
      </c>
    </row>
    <row r="223" spans="34:35" ht="16.5" customHeight="1">
      <c r="AH223" s="124" t="s">
        <v>603</v>
      </c>
      <c r="AI223" s="125">
        <v>1045</v>
      </c>
    </row>
    <row r="224" spans="34:35" ht="16.5" customHeight="1">
      <c r="AH224" s="109" t="s">
        <v>1438</v>
      </c>
      <c r="AI224" s="110">
        <v>6380</v>
      </c>
    </row>
    <row r="225" spans="34:35" ht="16.5" customHeight="1">
      <c r="AH225" s="109" t="s">
        <v>1348</v>
      </c>
      <c r="AI225" s="110">
        <v>6380</v>
      </c>
    </row>
    <row r="226" spans="34:35" ht="16.5" customHeight="1">
      <c r="AH226" s="109" t="s">
        <v>604</v>
      </c>
      <c r="AI226" s="110">
        <v>6380</v>
      </c>
    </row>
    <row r="227" spans="34:35" ht="16.5" customHeight="1">
      <c r="AH227" s="109" t="s">
        <v>605</v>
      </c>
      <c r="AI227" s="110">
        <v>4895</v>
      </c>
    </row>
    <row r="228" spans="34:35" ht="16.5" customHeight="1">
      <c r="AH228" s="117" t="s">
        <v>606</v>
      </c>
      <c r="AI228" s="118">
        <v>4180</v>
      </c>
    </row>
    <row r="229" spans="34:35" ht="16.5" customHeight="1">
      <c r="AH229" s="117" t="s">
        <v>607</v>
      </c>
      <c r="AI229" s="118">
        <v>4180</v>
      </c>
    </row>
    <row r="230" spans="34:35" ht="16.5" customHeight="1">
      <c r="AH230" s="117" t="s">
        <v>608</v>
      </c>
      <c r="AI230" s="118">
        <v>4180</v>
      </c>
    </row>
    <row r="231" spans="34:35" ht="16.5" customHeight="1">
      <c r="AH231" s="120" t="s">
        <v>609</v>
      </c>
      <c r="AI231" s="121">
        <v>1705</v>
      </c>
    </row>
    <row r="232" spans="34:35" ht="16.5" customHeight="1">
      <c r="AH232" s="120" t="s">
        <v>610</v>
      </c>
      <c r="AI232" s="121">
        <v>1705</v>
      </c>
    </row>
    <row r="233" spans="34:35" ht="16.5" customHeight="1">
      <c r="AH233" s="122" t="s">
        <v>611</v>
      </c>
      <c r="AI233" s="123">
        <v>1320</v>
      </c>
    </row>
    <row r="234" spans="34:35" ht="16.5" customHeight="1">
      <c r="AH234" s="124" t="s">
        <v>612</v>
      </c>
      <c r="AI234" s="125">
        <v>1045</v>
      </c>
    </row>
    <row r="235" spans="34:35" ht="16.5" customHeight="1">
      <c r="AH235" s="109" t="s">
        <v>1439</v>
      </c>
      <c r="AI235" s="110">
        <v>6380</v>
      </c>
    </row>
    <row r="236" spans="34:35" ht="16.5" customHeight="1">
      <c r="AH236" s="109" t="s">
        <v>1349</v>
      </c>
      <c r="AI236" s="110">
        <v>6380</v>
      </c>
    </row>
    <row r="237" spans="34:35" ht="16.5" customHeight="1">
      <c r="AH237" s="109" t="s">
        <v>613</v>
      </c>
      <c r="AI237" s="110">
        <v>6380</v>
      </c>
    </row>
    <row r="238" spans="34:35" ht="16.5" customHeight="1">
      <c r="AH238" s="109" t="s">
        <v>614</v>
      </c>
      <c r="AI238" s="110">
        <v>4895</v>
      </c>
    </row>
    <row r="239" spans="34:35" ht="16.5" customHeight="1">
      <c r="AH239" s="117" t="s">
        <v>615</v>
      </c>
      <c r="AI239" s="118">
        <v>4180</v>
      </c>
    </row>
    <row r="240" spans="34:35" ht="16.5" customHeight="1">
      <c r="AH240" s="117" t="s">
        <v>616</v>
      </c>
      <c r="AI240" s="118">
        <v>4180</v>
      </c>
    </row>
    <row r="241" spans="34:35" ht="16.5" customHeight="1">
      <c r="AH241" s="117" t="s">
        <v>617</v>
      </c>
      <c r="AI241" s="118">
        <v>4180</v>
      </c>
    </row>
    <row r="242" spans="34:35" ht="16.5" customHeight="1">
      <c r="AH242" s="120" t="s">
        <v>618</v>
      </c>
      <c r="AI242" s="121">
        <v>1705</v>
      </c>
    </row>
    <row r="243" spans="34:35" ht="16.5" customHeight="1">
      <c r="AH243" s="120" t="s">
        <v>619</v>
      </c>
      <c r="AI243" s="121">
        <v>1705</v>
      </c>
    </row>
    <row r="244" spans="34:35" ht="16.5" customHeight="1">
      <c r="AH244" s="122" t="s">
        <v>620</v>
      </c>
      <c r="AI244" s="123">
        <v>1320</v>
      </c>
    </row>
    <row r="245" spans="34:35" ht="16.5" customHeight="1">
      <c r="AH245" s="124" t="s">
        <v>621</v>
      </c>
      <c r="AI245" s="125">
        <v>1045</v>
      </c>
    </row>
    <row r="246" spans="34:35" ht="16.5" customHeight="1">
      <c r="AH246" s="109" t="s">
        <v>1440</v>
      </c>
      <c r="AI246" s="110">
        <v>6380</v>
      </c>
    </row>
    <row r="247" spans="34:35" ht="16.5" customHeight="1">
      <c r="AH247" s="109" t="s">
        <v>1350</v>
      </c>
      <c r="AI247" s="110">
        <v>6380</v>
      </c>
    </row>
    <row r="248" spans="34:35" ht="16.5" customHeight="1">
      <c r="AH248" s="109" t="s">
        <v>622</v>
      </c>
      <c r="AI248" s="110">
        <v>6380</v>
      </c>
    </row>
    <row r="249" spans="34:35" ht="16.5" customHeight="1">
      <c r="AH249" s="109" t="s">
        <v>623</v>
      </c>
      <c r="AI249" s="110">
        <v>4895</v>
      </c>
    </row>
    <row r="250" spans="34:35" ht="16.5" customHeight="1">
      <c r="AH250" s="117" t="s">
        <v>624</v>
      </c>
      <c r="AI250" s="118">
        <v>4180</v>
      </c>
    </row>
    <row r="251" spans="34:35" ht="16.5" customHeight="1">
      <c r="AH251" s="117" t="s">
        <v>625</v>
      </c>
      <c r="AI251" s="118">
        <v>4180</v>
      </c>
    </row>
    <row r="252" spans="34:35" ht="16.5" customHeight="1">
      <c r="AH252" s="117" t="s">
        <v>626</v>
      </c>
      <c r="AI252" s="118">
        <v>4180</v>
      </c>
    </row>
    <row r="253" spans="34:35" ht="16.5" customHeight="1">
      <c r="AH253" s="120" t="s">
        <v>627</v>
      </c>
      <c r="AI253" s="121">
        <v>1705</v>
      </c>
    </row>
    <row r="254" spans="34:35" ht="16.5" customHeight="1">
      <c r="AH254" s="120" t="s">
        <v>628</v>
      </c>
      <c r="AI254" s="121">
        <v>1705</v>
      </c>
    </row>
    <row r="255" spans="34:35" ht="16.5" customHeight="1">
      <c r="AH255" s="122" t="s">
        <v>629</v>
      </c>
      <c r="AI255" s="123">
        <v>1320</v>
      </c>
    </row>
    <row r="256" spans="34:35" ht="16.5" customHeight="1">
      <c r="AH256" s="124" t="s">
        <v>630</v>
      </c>
      <c r="AI256" s="125">
        <v>1045</v>
      </c>
    </row>
    <row r="257" spans="34:35" ht="16.5" customHeight="1">
      <c r="AH257" s="109" t="s">
        <v>1441</v>
      </c>
      <c r="AI257" s="110">
        <v>6380</v>
      </c>
    </row>
    <row r="258" spans="34:35" ht="16.5" customHeight="1">
      <c r="AH258" s="109" t="s">
        <v>1351</v>
      </c>
      <c r="AI258" s="110">
        <v>6380</v>
      </c>
    </row>
    <row r="259" spans="34:35" ht="16.5" customHeight="1">
      <c r="AH259" s="109" t="s">
        <v>631</v>
      </c>
      <c r="AI259" s="110">
        <v>6380</v>
      </c>
    </row>
    <row r="260" spans="34:35" ht="16.5" customHeight="1">
      <c r="AH260" s="109" t="s">
        <v>632</v>
      </c>
      <c r="AI260" s="110">
        <v>4895</v>
      </c>
    </row>
    <row r="261" spans="34:35" ht="16.5" customHeight="1">
      <c r="AH261" s="117" t="s">
        <v>633</v>
      </c>
      <c r="AI261" s="118">
        <v>4180</v>
      </c>
    </row>
    <row r="262" spans="34:35" ht="16.5" customHeight="1">
      <c r="AH262" s="117" t="s">
        <v>634</v>
      </c>
      <c r="AI262" s="118">
        <v>4180</v>
      </c>
    </row>
    <row r="263" spans="34:35" ht="16.5" customHeight="1">
      <c r="AH263" s="117" t="s">
        <v>635</v>
      </c>
      <c r="AI263" s="118">
        <v>4180</v>
      </c>
    </row>
    <row r="264" spans="34:35" ht="16.5" customHeight="1">
      <c r="AH264" s="120" t="s">
        <v>636</v>
      </c>
      <c r="AI264" s="121">
        <v>1705</v>
      </c>
    </row>
    <row r="265" spans="34:35" ht="16.5" customHeight="1">
      <c r="AH265" s="120" t="s">
        <v>637</v>
      </c>
      <c r="AI265" s="121">
        <v>1705</v>
      </c>
    </row>
    <row r="266" spans="34:35" ht="16.5" customHeight="1">
      <c r="AH266" s="122" t="s">
        <v>638</v>
      </c>
      <c r="AI266" s="123">
        <v>1320</v>
      </c>
    </row>
    <row r="267" spans="34:35" ht="16.5" customHeight="1">
      <c r="AH267" s="124" t="s">
        <v>639</v>
      </c>
      <c r="AI267" s="125">
        <v>1045</v>
      </c>
    </row>
    <row r="268" spans="34:35" ht="16.5" customHeight="1">
      <c r="AH268" s="109" t="s">
        <v>1442</v>
      </c>
      <c r="AI268" s="110">
        <v>6380</v>
      </c>
    </row>
    <row r="269" spans="34:35" ht="16.5" customHeight="1">
      <c r="AH269" s="109" t="s">
        <v>1352</v>
      </c>
      <c r="AI269" s="110">
        <v>6380</v>
      </c>
    </row>
    <row r="270" spans="34:35" ht="16.5" customHeight="1">
      <c r="AH270" s="109" t="s">
        <v>640</v>
      </c>
      <c r="AI270" s="110">
        <v>6380</v>
      </c>
    </row>
    <row r="271" spans="34:35" ht="16.5" customHeight="1">
      <c r="AH271" s="109" t="s">
        <v>641</v>
      </c>
      <c r="AI271" s="110">
        <v>5005</v>
      </c>
    </row>
    <row r="272" spans="34:35" ht="16.5" customHeight="1">
      <c r="AH272" s="117" t="s">
        <v>642</v>
      </c>
      <c r="AI272" s="118">
        <v>4180</v>
      </c>
    </row>
    <row r="273" spans="34:35" ht="16.5" customHeight="1">
      <c r="AH273" s="117" t="s">
        <v>643</v>
      </c>
      <c r="AI273" s="118">
        <v>4180</v>
      </c>
    </row>
    <row r="274" spans="34:35" ht="16.5" customHeight="1">
      <c r="AH274" s="117" t="s">
        <v>644</v>
      </c>
      <c r="AI274" s="118">
        <v>4180</v>
      </c>
    </row>
    <row r="275" spans="34:35" ht="16.5" customHeight="1">
      <c r="AH275" s="120" t="s">
        <v>645</v>
      </c>
      <c r="AI275" s="121">
        <v>1760</v>
      </c>
    </row>
    <row r="276" spans="34:35" ht="16.5" customHeight="1">
      <c r="AH276" s="120" t="s">
        <v>646</v>
      </c>
      <c r="AI276" s="121">
        <v>1760</v>
      </c>
    </row>
    <row r="277" spans="34:35" ht="16.5" customHeight="1">
      <c r="AH277" s="122" t="s">
        <v>647</v>
      </c>
      <c r="AI277" s="123">
        <v>1430</v>
      </c>
    </row>
    <row r="278" spans="34:35" ht="16.5" customHeight="1">
      <c r="AH278" s="124" t="s">
        <v>648</v>
      </c>
      <c r="AI278" s="125">
        <v>1100</v>
      </c>
    </row>
    <row r="279" spans="34:35" ht="16.5" customHeight="1">
      <c r="AH279" s="109" t="s">
        <v>1443</v>
      </c>
      <c r="AI279" s="110">
        <v>6380</v>
      </c>
    </row>
    <row r="280" spans="34:35" ht="16.5" customHeight="1">
      <c r="AH280" s="109" t="s">
        <v>1353</v>
      </c>
      <c r="AI280" s="110">
        <v>6380</v>
      </c>
    </row>
    <row r="281" spans="34:35" ht="16.5" customHeight="1">
      <c r="AH281" s="109" t="s">
        <v>649</v>
      </c>
      <c r="AI281" s="110">
        <v>6380</v>
      </c>
    </row>
    <row r="282" spans="34:35" ht="16.5" customHeight="1">
      <c r="AH282" s="109" t="s">
        <v>650</v>
      </c>
      <c r="AI282" s="110">
        <v>5005</v>
      </c>
    </row>
    <row r="283" spans="34:35" ht="16.5" customHeight="1">
      <c r="AH283" s="117" t="s">
        <v>651</v>
      </c>
      <c r="AI283" s="118">
        <v>4180</v>
      </c>
    </row>
    <row r="284" spans="34:35" ht="16.5" customHeight="1">
      <c r="AH284" s="117" t="s">
        <v>652</v>
      </c>
      <c r="AI284" s="118">
        <v>4180</v>
      </c>
    </row>
    <row r="285" spans="34:35" ht="16.5" customHeight="1">
      <c r="AH285" s="117" t="s">
        <v>653</v>
      </c>
      <c r="AI285" s="118">
        <v>4180</v>
      </c>
    </row>
    <row r="286" spans="34:35" ht="16.5" customHeight="1">
      <c r="AH286" s="120" t="s">
        <v>654</v>
      </c>
      <c r="AI286" s="121">
        <v>1760</v>
      </c>
    </row>
    <row r="287" spans="34:35" ht="16.5" customHeight="1">
      <c r="AH287" s="120" t="s">
        <v>655</v>
      </c>
      <c r="AI287" s="121">
        <v>1760</v>
      </c>
    </row>
    <row r="288" spans="34:35" ht="16.5" customHeight="1">
      <c r="AH288" s="122" t="s">
        <v>656</v>
      </c>
      <c r="AI288" s="123">
        <v>1430</v>
      </c>
    </row>
    <row r="289" spans="34:35" ht="16.5" customHeight="1">
      <c r="AH289" s="124" t="s">
        <v>657</v>
      </c>
      <c r="AI289" s="125">
        <v>1100</v>
      </c>
    </row>
    <row r="290" spans="34:35" ht="16.5" customHeight="1">
      <c r="AH290" s="109" t="s">
        <v>1444</v>
      </c>
      <c r="AI290" s="110">
        <v>6380</v>
      </c>
    </row>
    <row r="291" spans="34:35" ht="16.5" customHeight="1">
      <c r="AH291" s="109" t="s">
        <v>1354</v>
      </c>
      <c r="AI291" s="110">
        <v>6380</v>
      </c>
    </row>
    <row r="292" spans="34:35" ht="16.5" customHeight="1">
      <c r="AH292" s="109" t="s">
        <v>658</v>
      </c>
      <c r="AI292" s="110">
        <v>6380</v>
      </c>
    </row>
    <row r="293" spans="34:35" ht="16.5" customHeight="1">
      <c r="AH293" s="109" t="s">
        <v>659</v>
      </c>
      <c r="AI293" s="110">
        <v>5005</v>
      </c>
    </row>
    <row r="294" spans="34:35" ht="16.5" customHeight="1">
      <c r="AH294" s="117" t="s">
        <v>660</v>
      </c>
      <c r="AI294" s="118">
        <v>4180</v>
      </c>
    </row>
    <row r="295" spans="34:35" ht="16.5" customHeight="1">
      <c r="AH295" s="117" t="s">
        <v>661</v>
      </c>
      <c r="AI295" s="118">
        <v>4180</v>
      </c>
    </row>
    <row r="296" spans="34:35" ht="16.5" customHeight="1">
      <c r="AH296" s="117" t="s">
        <v>662</v>
      </c>
      <c r="AI296" s="118">
        <v>4180</v>
      </c>
    </row>
    <row r="297" spans="34:35" ht="16.5" customHeight="1">
      <c r="AH297" s="120" t="s">
        <v>663</v>
      </c>
      <c r="AI297" s="121">
        <v>1760</v>
      </c>
    </row>
    <row r="298" spans="34:35" ht="16.5" customHeight="1">
      <c r="AH298" s="120" t="s">
        <v>664</v>
      </c>
      <c r="AI298" s="121">
        <v>1760</v>
      </c>
    </row>
    <row r="299" spans="34:35" ht="16.5" customHeight="1">
      <c r="AH299" s="122" t="s">
        <v>665</v>
      </c>
      <c r="AI299" s="123">
        <v>1430</v>
      </c>
    </row>
    <row r="300" spans="34:35" ht="16.5" customHeight="1">
      <c r="AH300" s="124" t="s">
        <v>666</v>
      </c>
      <c r="AI300" s="125">
        <v>1100</v>
      </c>
    </row>
    <row r="301" spans="34:35" ht="16.5" customHeight="1">
      <c r="AH301" s="109" t="s">
        <v>1445</v>
      </c>
      <c r="AI301" s="110">
        <v>6380</v>
      </c>
    </row>
    <row r="302" spans="34:35" ht="16.5" customHeight="1">
      <c r="AH302" s="109" t="s">
        <v>1355</v>
      </c>
      <c r="AI302" s="110">
        <v>6380</v>
      </c>
    </row>
    <row r="303" spans="34:35" ht="16.5" customHeight="1">
      <c r="AH303" s="109" t="s">
        <v>667</v>
      </c>
      <c r="AI303" s="110">
        <v>6380</v>
      </c>
    </row>
    <row r="304" spans="34:35" ht="16.5" customHeight="1">
      <c r="AH304" s="109" t="s">
        <v>668</v>
      </c>
      <c r="AI304" s="110">
        <v>5005</v>
      </c>
    </row>
    <row r="305" spans="34:35" ht="16.5" customHeight="1">
      <c r="AH305" s="117" t="s">
        <v>669</v>
      </c>
      <c r="AI305" s="118">
        <v>4180</v>
      </c>
    </row>
    <row r="306" spans="34:35" ht="16.5" customHeight="1">
      <c r="AH306" s="117" t="s">
        <v>670</v>
      </c>
      <c r="AI306" s="118">
        <v>4180</v>
      </c>
    </row>
    <row r="307" spans="34:35" ht="16.5" customHeight="1">
      <c r="AH307" s="117" t="s">
        <v>671</v>
      </c>
      <c r="AI307" s="118">
        <v>4180</v>
      </c>
    </row>
    <row r="308" spans="34:35" ht="16.5" customHeight="1">
      <c r="AH308" s="120" t="s">
        <v>672</v>
      </c>
      <c r="AI308" s="121">
        <v>1760</v>
      </c>
    </row>
    <row r="309" spans="34:35" ht="16.5" customHeight="1">
      <c r="AH309" s="120" t="s">
        <v>673</v>
      </c>
      <c r="AI309" s="121">
        <v>1760</v>
      </c>
    </row>
    <row r="310" spans="34:35" ht="16.5" customHeight="1">
      <c r="AH310" s="122" t="s">
        <v>674</v>
      </c>
      <c r="AI310" s="123">
        <v>1430</v>
      </c>
    </row>
    <row r="311" spans="34:35" ht="16.5" customHeight="1">
      <c r="AH311" s="124" t="s">
        <v>675</v>
      </c>
      <c r="AI311" s="125">
        <v>1100</v>
      </c>
    </row>
    <row r="312" spans="34:35" ht="16.5" customHeight="1">
      <c r="AH312" s="109" t="s">
        <v>1446</v>
      </c>
      <c r="AI312" s="110">
        <v>6380</v>
      </c>
    </row>
    <row r="313" spans="34:35" ht="16.5" customHeight="1">
      <c r="AH313" s="109" t="s">
        <v>1356</v>
      </c>
      <c r="AI313" s="110">
        <v>6380</v>
      </c>
    </row>
    <row r="314" spans="34:35" ht="16.5" customHeight="1">
      <c r="AH314" s="109" t="s">
        <v>676</v>
      </c>
      <c r="AI314" s="110">
        <v>6380</v>
      </c>
    </row>
    <row r="315" spans="34:35" ht="16.5" customHeight="1">
      <c r="AH315" s="109" t="s">
        <v>677</v>
      </c>
      <c r="AI315" s="110">
        <v>5005</v>
      </c>
    </row>
    <row r="316" spans="34:35" ht="16.5" customHeight="1">
      <c r="AH316" s="117" t="s">
        <v>678</v>
      </c>
      <c r="AI316" s="118">
        <v>4180</v>
      </c>
    </row>
    <row r="317" spans="34:35" ht="16.5" customHeight="1">
      <c r="AH317" s="117" t="s">
        <v>679</v>
      </c>
      <c r="AI317" s="118">
        <v>4180</v>
      </c>
    </row>
    <row r="318" spans="34:35" ht="16.5" customHeight="1">
      <c r="AH318" s="117" t="s">
        <v>680</v>
      </c>
      <c r="AI318" s="118">
        <v>4180</v>
      </c>
    </row>
    <row r="319" spans="34:35" ht="16.5" customHeight="1">
      <c r="AH319" s="120" t="s">
        <v>681</v>
      </c>
      <c r="AI319" s="121">
        <v>1760</v>
      </c>
    </row>
    <row r="320" spans="34:35" ht="16.5" customHeight="1">
      <c r="AH320" s="120" t="s">
        <v>682</v>
      </c>
      <c r="AI320" s="121">
        <v>1760</v>
      </c>
    </row>
    <row r="321" spans="34:35" ht="16.5" customHeight="1">
      <c r="AH321" s="122" t="s">
        <v>683</v>
      </c>
      <c r="AI321" s="123">
        <v>1430</v>
      </c>
    </row>
    <row r="322" spans="34:35" ht="16.5" customHeight="1">
      <c r="AH322" s="124" t="s">
        <v>684</v>
      </c>
      <c r="AI322" s="125">
        <v>1100</v>
      </c>
    </row>
    <row r="323" spans="34:35" ht="16.5" customHeight="1">
      <c r="AH323" s="109" t="s">
        <v>1447</v>
      </c>
      <c r="AI323" s="110">
        <v>6380</v>
      </c>
    </row>
    <row r="324" spans="34:35" ht="16.5" customHeight="1">
      <c r="AH324" s="109" t="s">
        <v>1357</v>
      </c>
      <c r="AI324" s="110">
        <v>6380</v>
      </c>
    </row>
    <row r="325" spans="34:35" ht="16.5" customHeight="1">
      <c r="AH325" s="109" t="s">
        <v>685</v>
      </c>
      <c r="AI325" s="110">
        <v>6380</v>
      </c>
    </row>
    <row r="326" spans="34:35" ht="16.5" customHeight="1">
      <c r="AH326" s="109" t="s">
        <v>686</v>
      </c>
      <c r="AI326" s="110">
        <v>5005</v>
      </c>
    </row>
    <row r="327" spans="34:35" ht="16.5" customHeight="1">
      <c r="AH327" s="117" t="s">
        <v>687</v>
      </c>
      <c r="AI327" s="118">
        <v>4180</v>
      </c>
    </row>
    <row r="328" spans="34:35" ht="16.5" customHeight="1">
      <c r="AH328" s="117" t="s">
        <v>688</v>
      </c>
      <c r="AI328" s="118">
        <v>4180</v>
      </c>
    </row>
    <row r="329" spans="34:35" ht="16.5" customHeight="1">
      <c r="AH329" s="117" t="s">
        <v>689</v>
      </c>
      <c r="AI329" s="118">
        <v>4180</v>
      </c>
    </row>
    <row r="330" spans="34:35" ht="16.5" customHeight="1">
      <c r="AH330" s="120" t="s">
        <v>690</v>
      </c>
      <c r="AI330" s="121">
        <v>1760</v>
      </c>
    </row>
    <row r="331" spans="34:35" ht="16.5" customHeight="1">
      <c r="AH331" s="120" t="s">
        <v>691</v>
      </c>
      <c r="AI331" s="121">
        <v>1760</v>
      </c>
    </row>
    <row r="332" spans="34:35" ht="16.5" customHeight="1">
      <c r="AH332" s="122" t="s">
        <v>692</v>
      </c>
      <c r="AI332" s="123">
        <v>1430</v>
      </c>
    </row>
    <row r="333" spans="34:35" ht="16.5" customHeight="1">
      <c r="AH333" s="124" t="s">
        <v>693</v>
      </c>
      <c r="AI333" s="125">
        <v>1100</v>
      </c>
    </row>
    <row r="334" spans="34:35" ht="16.5" customHeight="1">
      <c r="AH334" s="109" t="s">
        <v>1448</v>
      </c>
      <c r="AI334" s="110">
        <v>7095</v>
      </c>
    </row>
    <row r="335" spans="34:35" ht="16.5" customHeight="1">
      <c r="AH335" s="109" t="s">
        <v>1358</v>
      </c>
      <c r="AI335" s="110">
        <v>7095</v>
      </c>
    </row>
    <row r="336" spans="34:35" ht="16.5" customHeight="1">
      <c r="AH336" s="109" t="s">
        <v>694</v>
      </c>
      <c r="AI336" s="110">
        <v>7095</v>
      </c>
    </row>
    <row r="337" spans="34:35" ht="16.5" customHeight="1">
      <c r="AH337" s="109" t="s">
        <v>695</v>
      </c>
      <c r="AI337" s="110">
        <v>5445</v>
      </c>
    </row>
    <row r="338" spans="34:35" ht="16.5" customHeight="1">
      <c r="AH338" s="117" t="s">
        <v>696</v>
      </c>
      <c r="AI338" s="118">
        <v>4565</v>
      </c>
    </row>
    <row r="339" spans="34:35" ht="16.5" customHeight="1">
      <c r="AH339" s="117" t="s">
        <v>697</v>
      </c>
      <c r="AI339" s="118">
        <v>4565</v>
      </c>
    </row>
    <row r="340" spans="34:35" ht="16.5" customHeight="1">
      <c r="AH340" s="117" t="s">
        <v>698</v>
      </c>
      <c r="AI340" s="118">
        <v>4565</v>
      </c>
    </row>
    <row r="341" spans="34:35" ht="16.5" customHeight="1">
      <c r="AH341" s="120" t="s">
        <v>699</v>
      </c>
      <c r="AI341" s="121">
        <v>1870</v>
      </c>
    </row>
    <row r="342" spans="34:35" ht="16.5" customHeight="1">
      <c r="AH342" s="120" t="s">
        <v>700</v>
      </c>
      <c r="AI342" s="121">
        <v>1870</v>
      </c>
    </row>
    <row r="343" spans="34:35" ht="16.5" customHeight="1">
      <c r="AH343" s="122" t="s">
        <v>701</v>
      </c>
      <c r="AI343" s="123">
        <v>1540</v>
      </c>
    </row>
    <row r="344" spans="34:35" ht="16.5" customHeight="1">
      <c r="AH344" s="124" t="s">
        <v>702</v>
      </c>
      <c r="AI344" s="125">
        <v>1210</v>
      </c>
    </row>
    <row r="345" spans="34:35" ht="16.5" customHeight="1">
      <c r="AH345" s="109" t="s">
        <v>1449</v>
      </c>
      <c r="AI345" s="110">
        <v>7095</v>
      </c>
    </row>
    <row r="346" spans="34:35" ht="16.5" customHeight="1">
      <c r="AH346" s="109" t="s">
        <v>1359</v>
      </c>
      <c r="AI346" s="110">
        <v>7095</v>
      </c>
    </row>
    <row r="347" spans="34:35" ht="16.5" customHeight="1">
      <c r="AH347" s="109" t="s">
        <v>703</v>
      </c>
      <c r="AI347" s="110">
        <v>7095</v>
      </c>
    </row>
    <row r="348" spans="34:35" ht="16.5" customHeight="1">
      <c r="AH348" s="109" t="s">
        <v>704</v>
      </c>
      <c r="AI348" s="110">
        <v>5445</v>
      </c>
    </row>
    <row r="349" spans="34:35" ht="16.5" customHeight="1">
      <c r="AH349" s="117" t="s">
        <v>705</v>
      </c>
      <c r="AI349" s="118">
        <v>4565</v>
      </c>
    </row>
    <row r="350" spans="34:35" ht="16.5" customHeight="1">
      <c r="AH350" s="117" t="s">
        <v>706</v>
      </c>
      <c r="AI350" s="118">
        <v>4565</v>
      </c>
    </row>
    <row r="351" spans="34:35" ht="16.5" customHeight="1">
      <c r="AH351" s="117" t="s">
        <v>707</v>
      </c>
      <c r="AI351" s="118">
        <v>4565</v>
      </c>
    </row>
    <row r="352" spans="34:35" ht="16.5" customHeight="1">
      <c r="AH352" s="120" t="s">
        <v>708</v>
      </c>
      <c r="AI352" s="121">
        <v>1870</v>
      </c>
    </row>
    <row r="353" spans="34:35" ht="16.5" customHeight="1">
      <c r="AH353" s="120" t="s">
        <v>709</v>
      </c>
      <c r="AI353" s="121">
        <v>1870</v>
      </c>
    </row>
    <row r="354" spans="34:35" ht="16.5" customHeight="1">
      <c r="AH354" s="122" t="s">
        <v>710</v>
      </c>
      <c r="AI354" s="123">
        <v>1540</v>
      </c>
    </row>
    <row r="355" spans="34:35" ht="16.5" customHeight="1">
      <c r="AH355" s="124" t="s">
        <v>711</v>
      </c>
      <c r="AI355" s="125">
        <v>1210</v>
      </c>
    </row>
    <row r="356" spans="34:35" ht="16.5" customHeight="1">
      <c r="AH356" s="109" t="s">
        <v>1450</v>
      </c>
      <c r="AI356" s="110">
        <v>7095</v>
      </c>
    </row>
    <row r="357" spans="34:35" ht="16.5" customHeight="1">
      <c r="AH357" s="109" t="s">
        <v>1360</v>
      </c>
      <c r="AI357" s="110">
        <v>7095</v>
      </c>
    </row>
    <row r="358" spans="34:35" ht="16.5" customHeight="1">
      <c r="AH358" s="109" t="s">
        <v>712</v>
      </c>
      <c r="AI358" s="110">
        <v>7095</v>
      </c>
    </row>
    <row r="359" spans="34:35" ht="16.5" customHeight="1">
      <c r="AH359" s="109" t="s">
        <v>713</v>
      </c>
      <c r="AI359" s="110">
        <v>5445</v>
      </c>
    </row>
    <row r="360" spans="34:35" ht="16.5" customHeight="1">
      <c r="AH360" s="117" t="s">
        <v>714</v>
      </c>
      <c r="AI360" s="118">
        <v>4565</v>
      </c>
    </row>
    <row r="361" spans="34:35" ht="16.5" customHeight="1">
      <c r="AH361" s="117" t="s">
        <v>715</v>
      </c>
      <c r="AI361" s="118">
        <v>4565</v>
      </c>
    </row>
    <row r="362" spans="34:35" ht="16.5" customHeight="1">
      <c r="AH362" s="117" t="s">
        <v>716</v>
      </c>
      <c r="AI362" s="118">
        <v>4565</v>
      </c>
    </row>
    <row r="363" spans="34:35" ht="16.5" customHeight="1">
      <c r="AH363" s="120" t="s">
        <v>717</v>
      </c>
      <c r="AI363" s="121">
        <v>1870</v>
      </c>
    </row>
    <row r="364" spans="34:35" ht="16.5" customHeight="1">
      <c r="AH364" s="120" t="s">
        <v>718</v>
      </c>
      <c r="AI364" s="121">
        <v>1870</v>
      </c>
    </row>
    <row r="365" spans="34:35" ht="16.5" customHeight="1">
      <c r="AH365" s="122" t="s">
        <v>719</v>
      </c>
      <c r="AI365" s="123">
        <v>1540</v>
      </c>
    </row>
    <row r="366" spans="34:35" ht="16.5" customHeight="1">
      <c r="AH366" s="124" t="s">
        <v>720</v>
      </c>
      <c r="AI366" s="125">
        <v>1210</v>
      </c>
    </row>
    <row r="367" spans="34:35" ht="16.5" customHeight="1">
      <c r="AH367" s="109" t="s">
        <v>1451</v>
      </c>
      <c r="AI367" s="110">
        <v>7095</v>
      </c>
    </row>
    <row r="368" spans="34:35" ht="16.5" customHeight="1">
      <c r="AH368" s="109" t="s">
        <v>1361</v>
      </c>
      <c r="AI368" s="110">
        <v>7095</v>
      </c>
    </row>
    <row r="369" spans="34:35" ht="16.5" customHeight="1">
      <c r="AH369" s="109" t="s">
        <v>721</v>
      </c>
      <c r="AI369" s="110">
        <v>7095</v>
      </c>
    </row>
    <row r="370" spans="34:35" ht="16.5" customHeight="1">
      <c r="AH370" s="109" t="s">
        <v>722</v>
      </c>
      <c r="AI370" s="110">
        <v>5445</v>
      </c>
    </row>
    <row r="371" spans="34:35" ht="16.5" customHeight="1">
      <c r="AH371" s="117" t="s">
        <v>723</v>
      </c>
      <c r="AI371" s="118">
        <v>4565</v>
      </c>
    </row>
    <row r="372" spans="34:35" ht="16.5" customHeight="1">
      <c r="AH372" s="117" t="s">
        <v>724</v>
      </c>
      <c r="AI372" s="118">
        <v>4565</v>
      </c>
    </row>
    <row r="373" spans="34:35" ht="16.5" customHeight="1">
      <c r="AH373" s="117" t="s">
        <v>725</v>
      </c>
      <c r="AI373" s="118">
        <v>4565</v>
      </c>
    </row>
    <row r="374" spans="34:35" ht="16.5" customHeight="1">
      <c r="AH374" s="120" t="s">
        <v>726</v>
      </c>
      <c r="AI374" s="121">
        <v>1870</v>
      </c>
    </row>
    <row r="375" spans="34:35" ht="16.5" customHeight="1">
      <c r="AH375" s="120" t="s">
        <v>727</v>
      </c>
      <c r="AI375" s="121">
        <v>1870</v>
      </c>
    </row>
    <row r="376" spans="34:35" ht="16.5" customHeight="1">
      <c r="AH376" s="122" t="s">
        <v>728</v>
      </c>
      <c r="AI376" s="123">
        <v>1540</v>
      </c>
    </row>
    <row r="377" spans="34:35" ht="16.5" customHeight="1">
      <c r="AH377" s="124" t="s">
        <v>729</v>
      </c>
      <c r="AI377" s="125">
        <v>1210</v>
      </c>
    </row>
    <row r="378" spans="34:35" ht="16.5" customHeight="1">
      <c r="AH378" s="109" t="s">
        <v>1452</v>
      </c>
      <c r="AI378" s="110">
        <v>7095</v>
      </c>
    </row>
    <row r="379" spans="34:35" ht="16.5" customHeight="1">
      <c r="AH379" s="109" t="s">
        <v>1362</v>
      </c>
      <c r="AI379" s="110">
        <v>7095</v>
      </c>
    </row>
    <row r="380" spans="34:35" ht="16.5" customHeight="1">
      <c r="AH380" s="109" t="s">
        <v>730</v>
      </c>
      <c r="AI380" s="110">
        <v>7095</v>
      </c>
    </row>
    <row r="381" spans="34:35" ht="16.5" customHeight="1">
      <c r="AH381" s="109" t="s">
        <v>731</v>
      </c>
      <c r="AI381" s="110">
        <v>5445</v>
      </c>
    </row>
    <row r="382" spans="34:35" ht="16.5" customHeight="1">
      <c r="AH382" s="117" t="s">
        <v>732</v>
      </c>
      <c r="AI382" s="118">
        <v>4565</v>
      </c>
    </row>
    <row r="383" spans="34:35" ht="16.5" customHeight="1">
      <c r="AH383" s="117" t="s">
        <v>733</v>
      </c>
      <c r="AI383" s="118">
        <v>4565</v>
      </c>
    </row>
    <row r="384" spans="34:35" ht="16.5" customHeight="1">
      <c r="AH384" s="117" t="s">
        <v>734</v>
      </c>
      <c r="AI384" s="118">
        <v>4565</v>
      </c>
    </row>
    <row r="385" spans="34:35" ht="16.5" customHeight="1">
      <c r="AH385" s="120" t="s">
        <v>735</v>
      </c>
      <c r="AI385" s="121">
        <v>1870</v>
      </c>
    </row>
    <row r="386" spans="34:35" ht="16.5" customHeight="1">
      <c r="AH386" s="120" t="s">
        <v>736</v>
      </c>
      <c r="AI386" s="121">
        <v>1870</v>
      </c>
    </row>
    <row r="387" spans="34:35" ht="16.5" customHeight="1">
      <c r="AH387" s="122" t="s">
        <v>737</v>
      </c>
      <c r="AI387" s="123">
        <v>1540</v>
      </c>
    </row>
    <row r="388" spans="34:35" ht="16.5" customHeight="1">
      <c r="AH388" s="124" t="s">
        <v>738</v>
      </c>
      <c r="AI388" s="125">
        <v>1210</v>
      </c>
    </row>
    <row r="389" spans="34:35" ht="16.5" customHeight="1">
      <c r="AH389" s="109" t="s">
        <v>1453</v>
      </c>
      <c r="AI389" s="110">
        <v>7095</v>
      </c>
    </row>
    <row r="390" spans="34:35" ht="16.5" customHeight="1">
      <c r="AH390" s="109" t="s">
        <v>1363</v>
      </c>
      <c r="AI390" s="110">
        <v>7095</v>
      </c>
    </row>
    <row r="391" spans="34:35" ht="16.5" customHeight="1">
      <c r="AH391" s="109" t="s">
        <v>739</v>
      </c>
      <c r="AI391" s="110">
        <v>7095</v>
      </c>
    </row>
    <row r="392" spans="34:35" ht="16.5" customHeight="1">
      <c r="AH392" s="109" t="s">
        <v>740</v>
      </c>
      <c r="AI392" s="110">
        <v>5445</v>
      </c>
    </row>
    <row r="393" spans="34:35" ht="16.5" customHeight="1">
      <c r="AH393" s="117" t="s">
        <v>741</v>
      </c>
      <c r="AI393" s="118">
        <v>4565</v>
      </c>
    </row>
    <row r="394" spans="34:35" ht="16.5" customHeight="1">
      <c r="AH394" s="117" t="s">
        <v>742</v>
      </c>
      <c r="AI394" s="118">
        <v>4565</v>
      </c>
    </row>
    <row r="395" spans="34:35" ht="16.5" customHeight="1">
      <c r="AH395" s="117" t="s">
        <v>743</v>
      </c>
      <c r="AI395" s="118">
        <v>4565</v>
      </c>
    </row>
    <row r="396" spans="34:35" ht="16.5" customHeight="1">
      <c r="AH396" s="120" t="s">
        <v>744</v>
      </c>
      <c r="AI396" s="121">
        <v>1980</v>
      </c>
    </row>
    <row r="397" spans="34:35" ht="16.5" customHeight="1">
      <c r="AH397" s="120" t="s">
        <v>745</v>
      </c>
      <c r="AI397" s="121">
        <v>1980</v>
      </c>
    </row>
    <row r="398" spans="34:35" ht="16.5" customHeight="1">
      <c r="AH398" s="122" t="s">
        <v>746</v>
      </c>
      <c r="AI398" s="123">
        <v>1650</v>
      </c>
    </row>
    <row r="399" spans="34:35" ht="16.5" customHeight="1">
      <c r="AH399" s="124" t="s">
        <v>747</v>
      </c>
      <c r="AI399" s="125">
        <v>1320</v>
      </c>
    </row>
    <row r="400" spans="34:35" ht="16.5" customHeight="1">
      <c r="AH400" s="109" t="s">
        <v>1454</v>
      </c>
      <c r="AI400" s="110">
        <v>7095</v>
      </c>
    </row>
    <row r="401" spans="34:35" ht="16.5" customHeight="1">
      <c r="AH401" s="109" t="s">
        <v>1364</v>
      </c>
      <c r="AI401" s="110">
        <v>7095</v>
      </c>
    </row>
    <row r="402" spans="34:35" ht="16.5" customHeight="1">
      <c r="AH402" s="109" t="s">
        <v>748</v>
      </c>
      <c r="AI402" s="110">
        <v>7095</v>
      </c>
    </row>
    <row r="403" spans="34:35" ht="16.5" customHeight="1">
      <c r="AH403" s="109" t="s">
        <v>749</v>
      </c>
      <c r="AI403" s="110">
        <v>5445</v>
      </c>
    </row>
    <row r="404" spans="34:35" ht="16.5" customHeight="1">
      <c r="AH404" s="117" t="s">
        <v>750</v>
      </c>
      <c r="AI404" s="118">
        <v>4565</v>
      </c>
    </row>
    <row r="405" spans="34:35" ht="16.5" customHeight="1">
      <c r="AH405" s="117" t="s">
        <v>751</v>
      </c>
      <c r="AI405" s="118">
        <v>4565</v>
      </c>
    </row>
    <row r="406" spans="34:35" ht="16.5" customHeight="1">
      <c r="AH406" s="117" t="s">
        <v>752</v>
      </c>
      <c r="AI406" s="118">
        <v>4565</v>
      </c>
    </row>
    <row r="407" spans="34:35" ht="16.5" customHeight="1">
      <c r="AH407" s="120" t="s">
        <v>753</v>
      </c>
      <c r="AI407" s="121">
        <v>1980</v>
      </c>
    </row>
    <row r="408" spans="34:35" ht="16.5" customHeight="1">
      <c r="AH408" s="120" t="s">
        <v>754</v>
      </c>
      <c r="AI408" s="121">
        <v>1980</v>
      </c>
    </row>
    <row r="409" spans="34:35" ht="16.5" customHeight="1">
      <c r="AH409" s="122" t="s">
        <v>755</v>
      </c>
      <c r="AI409" s="123">
        <v>1650</v>
      </c>
    </row>
    <row r="410" spans="34:35" ht="16.5" customHeight="1">
      <c r="AH410" s="124" t="s">
        <v>756</v>
      </c>
      <c r="AI410" s="125">
        <v>1320</v>
      </c>
    </row>
    <row r="411" spans="34:35" ht="16.5" customHeight="1">
      <c r="AH411" s="109" t="s">
        <v>1455</v>
      </c>
      <c r="AI411" s="110">
        <v>7095</v>
      </c>
    </row>
    <row r="412" spans="34:35" ht="16.5" customHeight="1">
      <c r="AH412" s="109" t="s">
        <v>1365</v>
      </c>
      <c r="AI412" s="110">
        <v>7095</v>
      </c>
    </row>
    <row r="413" spans="34:35" ht="16.5" customHeight="1">
      <c r="AH413" s="109" t="s">
        <v>757</v>
      </c>
      <c r="AI413" s="110">
        <v>7095</v>
      </c>
    </row>
    <row r="414" spans="34:35" ht="16.5" customHeight="1">
      <c r="AH414" s="109" t="s">
        <v>758</v>
      </c>
      <c r="AI414" s="110">
        <v>5445</v>
      </c>
    </row>
    <row r="415" spans="34:35" ht="16.5" customHeight="1">
      <c r="AH415" s="117" t="s">
        <v>759</v>
      </c>
      <c r="AI415" s="118">
        <v>4565</v>
      </c>
    </row>
    <row r="416" spans="34:35" ht="16.5" customHeight="1">
      <c r="AH416" s="117" t="s">
        <v>760</v>
      </c>
      <c r="AI416" s="118">
        <v>4565</v>
      </c>
    </row>
    <row r="417" spans="34:35" ht="16.5" customHeight="1">
      <c r="AH417" s="117" t="s">
        <v>761</v>
      </c>
      <c r="AI417" s="118">
        <v>4565</v>
      </c>
    </row>
    <row r="418" spans="34:35" ht="16.5" customHeight="1">
      <c r="AH418" s="120" t="s">
        <v>762</v>
      </c>
      <c r="AI418" s="121">
        <v>1980</v>
      </c>
    </row>
    <row r="419" spans="34:35" ht="16.5" customHeight="1">
      <c r="AH419" s="120" t="s">
        <v>763</v>
      </c>
      <c r="AI419" s="121">
        <v>1980</v>
      </c>
    </row>
    <row r="420" spans="34:35" ht="16.5" customHeight="1">
      <c r="AH420" s="122" t="s">
        <v>764</v>
      </c>
      <c r="AI420" s="123">
        <v>1650</v>
      </c>
    </row>
    <row r="421" spans="34:35" ht="16.5" customHeight="1">
      <c r="AH421" s="124" t="s">
        <v>765</v>
      </c>
      <c r="AI421" s="125">
        <v>1320</v>
      </c>
    </row>
    <row r="422" spans="34:35" ht="16.5" customHeight="1">
      <c r="AH422" s="109" t="s">
        <v>1456</v>
      </c>
      <c r="AI422" s="110">
        <v>7095</v>
      </c>
    </row>
    <row r="423" spans="34:35" ht="16.5" customHeight="1">
      <c r="AH423" s="109" t="s">
        <v>1366</v>
      </c>
      <c r="AI423" s="110">
        <v>7095</v>
      </c>
    </row>
    <row r="424" spans="34:35" ht="16.5" customHeight="1">
      <c r="AH424" s="109" t="s">
        <v>766</v>
      </c>
      <c r="AI424" s="110">
        <v>7095</v>
      </c>
    </row>
    <row r="425" spans="34:35" ht="16.5" customHeight="1">
      <c r="AH425" s="109" t="s">
        <v>767</v>
      </c>
      <c r="AI425" s="110">
        <v>5445</v>
      </c>
    </row>
    <row r="426" spans="34:35" ht="16.5" customHeight="1">
      <c r="AH426" s="117" t="s">
        <v>768</v>
      </c>
      <c r="AI426" s="118">
        <v>4565</v>
      </c>
    </row>
    <row r="427" spans="34:35" ht="16.5" customHeight="1">
      <c r="AH427" s="117" t="s">
        <v>769</v>
      </c>
      <c r="AI427" s="118">
        <v>4565</v>
      </c>
    </row>
    <row r="428" spans="34:35" ht="16.5" customHeight="1">
      <c r="AH428" s="117" t="s">
        <v>770</v>
      </c>
      <c r="AI428" s="118">
        <v>4565</v>
      </c>
    </row>
    <row r="429" spans="34:35" ht="16.5" customHeight="1">
      <c r="AH429" s="120" t="s">
        <v>771</v>
      </c>
      <c r="AI429" s="121">
        <v>1980</v>
      </c>
    </row>
    <row r="430" spans="34:35" ht="16.5" customHeight="1">
      <c r="AH430" s="120" t="s">
        <v>772</v>
      </c>
      <c r="AI430" s="121">
        <v>1980</v>
      </c>
    </row>
    <row r="431" spans="34:35" ht="16.5" customHeight="1">
      <c r="AH431" s="122" t="s">
        <v>773</v>
      </c>
      <c r="AI431" s="123">
        <v>1650</v>
      </c>
    </row>
    <row r="432" spans="34:35" ht="16.5" customHeight="1">
      <c r="AH432" s="124" t="s">
        <v>774</v>
      </c>
      <c r="AI432" s="125">
        <v>1320</v>
      </c>
    </row>
    <row r="433" spans="34:35" ht="16.5" customHeight="1">
      <c r="AH433" s="109" t="s">
        <v>1457</v>
      </c>
      <c r="AI433" s="110">
        <v>7810</v>
      </c>
    </row>
    <row r="434" spans="34:35" ht="16.5" customHeight="1">
      <c r="AH434" s="109" t="s">
        <v>1367</v>
      </c>
      <c r="AI434" s="110">
        <v>7810</v>
      </c>
    </row>
    <row r="435" spans="34:35" ht="16.5" customHeight="1">
      <c r="AH435" s="109" t="s">
        <v>775</v>
      </c>
      <c r="AI435" s="110">
        <v>7810</v>
      </c>
    </row>
    <row r="436" spans="34:35" ht="16.5" customHeight="1">
      <c r="AH436" s="109" t="s">
        <v>776</v>
      </c>
      <c r="AI436" s="110">
        <v>5940</v>
      </c>
    </row>
    <row r="437" spans="34:35" ht="16.5" customHeight="1">
      <c r="AH437" s="117" t="s">
        <v>777</v>
      </c>
      <c r="AI437" s="118">
        <v>5005</v>
      </c>
    </row>
    <row r="438" spans="34:35" ht="16.5" customHeight="1">
      <c r="AH438" s="117" t="s">
        <v>778</v>
      </c>
      <c r="AI438" s="118">
        <v>5005</v>
      </c>
    </row>
    <row r="439" spans="34:35" ht="16.5" customHeight="1">
      <c r="AH439" s="117" t="s">
        <v>779</v>
      </c>
      <c r="AI439" s="118">
        <v>5005</v>
      </c>
    </row>
    <row r="440" spans="34:35" ht="16.5" customHeight="1">
      <c r="AH440" s="120" t="s">
        <v>780</v>
      </c>
      <c r="AI440" s="121">
        <v>2090</v>
      </c>
    </row>
    <row r="441" spans="34:35" ht="16.5" customHeight="1">
      <c r="AH441" s="120" t="s">
        <v>781</v>
      </c>
      <c r="AI441" s="121">
        <v>2090</v>
      </c>
    </row>
    <row r="442" spans="34:35" ht="16.5" customHeight="1">
      <c r="AH442" s="122" t="s">
        <v>782</v>
      </c>
      <c r="AI442" s="123">
        <v>1760</v>
      </c>
    </row>
    <row r="443" spans="34:35" ht="16.5" customHeight="1">
      <c r="AH443" s="124" t="s">
        <v>783</v>
      </c>
      <c r="AI443" s="125">
        <v>1430</v>
      </c>
    </row>
    <row r="444" spans="34:35" ht="16.5" customHeight="1">
      <c r="AH444" s="109" t="s">
        <v>1458</v>
      </c>
      <c r="AI444" s="110">
        <v>7810</v>
      </c>
    </row>
    <row r="445" spans="34:35" ht="16.5" customHeight="1">
      <c r="AH445" s="109" t="s">
        <v>1368</v>
      </c>
      <c r="AI445" s="110">
        <v>7810</v>
      </c>
    </row>
    <row r="446" spans="34:35" ht="16.5" customHeight="1">
      <c r="AH446" s="109" t="s">
        <v>784</v>
      </c>
      <c r="AI446" s="110">
        <v>7810</v>
      </c>
    </row>
    <row r="447" spans="34:35" ht="16.5" customHeight="1">
      <c r="AH447" s="109" t="s">
        <v>785</v>
      </c>
      <c r="AI447" s="110">
        <v>5940</v>
      </c>
    </row>
    <row r="448" spans="34:35" ht="16.5" customHeight="1">
      <c r="AH448" s="117" t="s">
        <v>786</v>
      </c>
      <c r="AI448" s="118">
        <v>5005</v>
      </c>
    </row>
    <row r="449" spans="34:35" ht="16.5" customHeight="1">
      <c r="AH449" s="117" t="s">
        <v>787</v>
      </c>
      <c r="AI449" s="118">
        <v>5005</v>
      </c>
    </row>
    <row r="450" spans="34:35" ht="16.5" customHeight="1">
      <c r="AH450" s="117" t="s">
        <v>788</v>
      </c>
      <c r="AI450" s="118">
        <v>5005</v>
      </c>
    </row>
    <row r="451" spans="34:35" ht="16.5" customHeight="1">
      <c r="AH451" s="120" t="s">
        <v>789</v>
      </c>
      <c r="AI451" s="121">
        <v>2090</v>
      </c>
    </row>
    <row r="452" spans="34:35" ht="16.5" customHeight="1">
      <c r="AH452" s="120" t="s">
        <v>790</v>
      </c>
      <c r="AI452" s="121">
        <v>2090</v>
      </c>
    </row>
    <row r="453" spans="34:35" ht="16.5" customHeight="1">
      <c r="AH453" s="122" t="s">
        <v>791</v>
      </c>
      <c r="AI453" s="123">
        <v>1760</v>
      </c>
    </row>
    <row r="454" spans="34:35" ht="16.5" customHeight="1">
      <c r="AH454" s="124" t="s">
        <v>792</v>
      </c>
      <c r="AI454" s="125">
        <v>1430</v>
      </c>
    </row>
    <row r="455" spans="34:35" ht="16.5" customHeight="1">
      <c r="AH455" s="109" t="s">
        <v>1459</v>
      </c>
      <c r="AI455" s="110">
        <v>7810</v>
      </c>
    </row>
    <row r="456" spans="34:35" ht="16.5" customHeight="1">
      <c r="AH456" s="109" t="s">
        <v>1369</v>
      </c>
      <c r="AI456" s="110">
        <v>7810</v>
      </c>
    </row>
    <row r="457" spans="34:35" ht="16.5" customHeight="1">
      <c r="AH457" s="109" t="s">
        <v>793</v>
      </c>
      <c r="AI457" s="110">
        <v>7810</v>
      </c>
    </row>
    <row r="458" spans="34:35" ht="16.5" customHeight="1">
      <c r="AH458" s="109" t="s">
        <v>794</v>
      </c>
      <c r="AI458" s="110">
        <v>5940</v>
      </c>
    </row>
    <row r="459" spans="34:35" ht="16.5" customHeight="1">
      <c r="AH459" s="117" t="s">
        <v>795</v>
      </c>
      <c r="AI459" s="118">
        <v>5005</v>
      </c>
    </row>
    <row r="460" spans="34:35" ht="16.5" customHeight="1">
      <c r="AH460" s="117" t="s">
        <v>796</v>
      </c>
      <c r="AI460" s="118">
        <v>5005</v>
      </c>
    </row>
    <row r="461" spans="34:35" ht="16.5" customHeight="1">
      <c r="AH461" s="117" t="s">
        <v>797</v>
      </c>
      <c r="AI461" s="118">
        <v>5005</v>
      </c>
    </row>
    <row r="462" spans="34:35" ht="16.5" customHeight="1">
      <c r="AH462" s="120" t="s">
        <v>798</v>
      </c>
      <c r="AI462" s="121">
        <v>2090</v>
      </c>
    </row>
    <row r="463" spans="34:35" ht="16.5" customHeight="1">
      <c r="AH463" s="120" t="s">
        <v>799</v>
      </c>
      <c r="AI463" s="121">
        <v>2090</v>
      </c>
    </row>
    <row r="464" spans="34:35" ht="16.5" customHeight="1">
      <c r="AH464" s="122" t="s">
        <v>800</v>
      </c>
      <c r="AI464" s="123">
        <v>1760</v>
      </c>
    </row>
    <row r="465" spans="34:35" ht="16.5" customHeight="1">
      <c r="AH465" s="124" t="s">
        <v>801</v>
      </c>
      <c r="AI465" s="125">
        <v>1430</v>
      </c>
    </row>
    <row r="466" spans="34:35" ht="16.5" customHeight="1">
      <c r="AH466" s="109" t="s">
        <v>1460</v>
      </c>
      <c r="AI466" s="110">
        <v>7810</v>
      </c>
    </row>
    <row r="467" spans="34:35" ht="16.5" customHeight="1">
      <c r="AH467" s="109" t="s">
        <v>1370</v>
      </c>
      <c r="AI467" s="110">
        <v>7810</v>
      </c>
    </row>
    <row r="468" spans="34:35" ht="16.5" customHeight="1">
      <c r="AH468" s="109" t="s">
        <v>802</v>
      </c>
      <c r="AI468" s="110">
        <v>7810</v>
      </c>
    </row>
    <row r="469" spans="34:35" ht="16.5" customHeight="1">
      <c r="AH469" s="109" t="s">
        <v>803</v>
      </c>
      <c r="AI469" s="110">
        <v>5940</v>
      </c>
    </row>
    <row r="470" spans="34:35" ht="16.5" customHeight="1">
      <c r="AH470" s="117" t="s">
        <v>804</v>
      </c>
      <c r="AI470" s="118">
        <v>5005</v>
      </c>
    </row>
    <row r="471" spans="34:35" ht="16.5" customHeight="1">
      <c r="AH471" s="117" t="s">
        <v>805</v>
      </c>
      <c r="AI471" s="118">
        <v>5005</v>
      </c>
    </row>
    <row r="472" spans="34:35" ht="16.5" customHeight="1">
      <c r="AH472" s="117" t="s">
        <v>806</v>
      </c>
      <c r="AI472" s="118">
        <v>5005</v>
      </c>
    </row>
    <row r="473" spans="34:35" ht="16.5" customHeight="1">
      <c r="AH473" s="120" t="s">
        <v>807</v>
      </c>
      <c r="AI473" s="121">
        <v>2090</v>
      </c>
    </row>
    <row r="474" spans="34:35" ht="16.5" customHeight="1">
      <c r="AH474" s="120" t="s">
        <v>808</v>
      </c>
      <c r="AI474" s="121">
        <v>2090</v>
      </c>
    </row>
    <row r="475" spans="34:35" ht="16.5" customHeight="1">
      <c r="AH475" s="122" t="s">
        <v>809</v>
      </c>
      <c r="AI475" s="123">
        <v>1760</v>
      </c>
    </row>
    <row r="476" spans="34:35" ht="16.5" customHeight="1">
      <c r="AH476" s="124" t="s">
        <v>810</v>
      </c>
      <c r="AI476" s="125">
        <v>1430</v>
      </c>
    </row>
    <row r="477" spans="34:35" ht="16.5" customHeight="1">
      <c r="AH477" s="109" t="s">
        <v>1461</v>
      </c>
      <c r="AI477" s="110">
        <v>7810</v>
      </c>
    </row>
    <row r="478" spans="34:35" ht="16.5" customHeight="1">
      <c r="AH478" s="109" t="s">
        <v>1371</v>
      </c>
      <c r="AI478" s="110">
        <v>7810</v>
      </c>
    </row>
    <row r="479" spans="34:35" ht="16.5" customHeight="1">
      <c r="AH479" s="109" t="s">
        <v>811</v>
      </c>
      <c r="AI479" s="110">
        <v>7810</v>
      </c>
    </row>
    <row r="480" spans="34:35" ht="16.5" customHeight="1">
      <c r="AH480" s="109" t="s">
        <v>812</v>
      </c>
      <c r="AI480" s="110">
        <v>5940</v>
      </c>
    </row>
    <row r="481" spans="34:35" ht="16.5" customHeight="1">
      <c r="AH481" s="117" t="s">
        <v>813</v>
      </c>
      <c r="AI481" s="118">
        <v>5005</v>
      </c>
    </row>
    <row r="482" spans="34:35" ht="16.5" customHeight="1">
      <c r="AH482" s="117" t="s">
        <v>814</v>
      </c>
      <c r="AI482" s="118">
        <v>5005</v>
      </c>
    </row>
    <row r="483" spans="34:35" ht="16.5" customHeight="1">
      <c r="AH483" s="117" t="s">
        <v>815</v>
      </c>
      <c r="AI483" s="118">
        <v>5005</v>
      </c>
    </row>
    <row r="484" spans="34:35" ht="16.5" customHeight="1">
      <c r="AH484" s="120" t="s">
        <v>816</v>
      </c>
      <c r="AI484" s="121">
        <v>2090</v>
      </c>
    </row>
    <row r="485" spans="34:35" ht="16.5" customHeight="1">
      <c r="AH485" s="120" t="s">
        <v>817</v>
      </c>
      <c r="AI485" s="121">
        <v>2090</v>
      </c>
    </row>
    <row r="486" spans="34:35" ht="16.5" customHeight="1">
      <c r="AH486" s="122" t="s">
        <v>818</v>
      </c>
      <c r="AI486" s="123">
        <v>1760</v>
      </c>
    </row>
    <row r="487" spans="34:35" ht="16.5" customHeight="1">
      <c r="AH487" s="124" t="s">
        <v>819</v>
      </c>
      <c r="AI487" s="125">
        <v>1430</v>
      </c>
    </row>
    <row r="488" spans="34:35" ht="16.5" customHeight="1">
      <c r="AH488" s="109" t="s">
        <v>1462</v>
      </c>
      <c r="AI488" s="110">
        <v>8690</v>
      </c>
    </row>
    <row r="489" spans="34:35" ht="16.5" customHeight="1">
      <c r="AH489" s="109" t="s">
        <v>1372</v>
      </c>
      <c r="AI489" s="110">
        <v>8690</v>
      </c>
    </row>
    <row r="490" spans="34:35" ht="16.5" customHeight="1">
      <c r="AH490" s="109" t="s">
        <v>820</v>
      </c>
      <c r="AI490" s="110">
        <v>8690</v>
      </c>
    </row>
    <row r="491" spans="34:35" ht="16.5" customHeight="1">
      <c r="AH491" s="109" t="s">
        <v>821</v>
      </c>
      <c r="AI491" s="110">
        <v>6545</v>
      </c>
    </row>
    <row r="492" spans="34:35" ht="16.5" customHeight="1">
      <c r="AH492" s="117" t="s">
        <v>822</v>
      </c>
      <c r="AI492" s="118">
        <v>5500</v>
      </c>
    </row>
    <row r="493" spans="34:35" ht="16.5" customHeight="1">
      <c r="AH493" s="117" t="s">
        <v>823</v>
      </c>
      <c r="AI493" s="118">
        <v>5500</v>
      </c>
    </row>
    <row r="494" spans="34:35" ht="16.5" customHeight="1">
      <c r="AH494" s="117" t="s">
        <v>824</v>
      </c>
      <c r="AI494" s="118">
        <v>5500</v>
      </c>
    </row>
    <row r="495" spans="34:35" ht="16.5" customHeight="1">
      <c r="AH495" s="120" t="s">
        <v>825</v>
      </c>
      <c r="AI495" s="121">
        <v>2090</v>
      </c>
    </row>
    <row r="496" spans="34:35" ht="16.5" customHeight="1">
      <c r="AH496" s="120" t="s">
        <v>826</v>
      </c>
      <c r="AI496" s="121">
        <v>2090</v>
      </c>
    </row>
    <row r="497" spans="34:35" ht="16.5" customHeight="1">
      <c r="AH497" s="122" t="s">
        <v>827</v>
      </c>
      <c r="AI497" s="123">
        <v>1760</v>
      </c>
    </row>
    <row r="498" spans="34:35" ht="16.5" customHeight="1">
      <c r="AH498" s="124" t="s">
        <v>828</v>
      </c>
      <c r="AI498" s="125">
        <v>1430</v>
      </c>
    </row>
    <row r="499" spans="34:35" ht="16.5" customHeight="1">
      <c r="AH499" s="109" t="s">
        <v>1463</v>
      </c>
      <c r="AI499" s="110">
        <v>8690</v>
      </c>
    </row>
    <row r="500" spans="34:35" ht="16.5" customHeight="1">
      <c r="AH500" s="109" t="s">
        <v>1373</v>
      </c>
      <c r="AI500" s="110">
        <v>8690</v>
      </c>
    </row>
    <row r="501" spans="34:35" ht="16.5" customHeight="1">
      <c r="AH501" s="109" t="s">
        <v>829</v>
      </c>
      <c r="AI501" s="110">
        <v>8690</v>
      </c>
    </row>
    <row r="502" spans="34:35" ht="16.5" customHeight="1">
      <c r="AH502" s="109" t="s">
        <v>830</v>
      </c>
      <c r="AI502" s="110">
        <v>6545</v>
      </c>
    </row>
    <row r="503" spans="34:35" ht="16.5" customHeight="1">
      <c r="AH503" s="117" t="s">
        <v>831</v>
      </c>
      <c r="AI503" s="118">
        <v>5500</v>
      </c>
    </row>
    <row r="504" spans="34:35" ht="16.5" customHeight="1">
      <c r="AH504" s="117" t="s">
        <v>832</v>
      </c>
      <c r="AI504" s="118">
        <v>5500</v>
      </c>
    </row>
    <row r="505" spans="34:35" ht="16.5" customHeight="1">
      <c r="AH505" s="117" t="s">
        <v>833</v>
      </c>
      <c r="AI505" s="118">
        <v>5500</v>
      </c>
    </row>
    <row r="506" spans="34:35" ht="16.5" customHeight="1">
      <c r="AH506" s="120" t="s">
        <v>834</v>
      </c>
      <c r="AI506" s="121">
        <v>2090</v>
      </c>
    </row>
    <row r="507" spans="34:35" ht="16.5" customHeight="1">
      <c r="AH507" s="120" t="s">
        <v>835</v>
      </c>
      <c r="AI507" s="121">
        <v>2090</v>
      </c>
    </row>
    <row r="508" spans="34:35" ht="16.5" customHeight="1">
      <c r="AH508" s="122" t="s">
        <v>836</v>
      </c>
      <c r="AI508" s="123">
        <v>1760</v>
      </c>
    </row>
    <row r="509" spans="34:35" ht="16.5" customHeight="1">
      <c r="AH509" s="124" t="s">
        <v>837</v>
      </c>
      <c r="AI509" s="125">
        <v>1430</v>
      </c>
    </row>
    <row r="510" spans="34:35" ht="16.5" customHeight="1">
      <c r="AH510" s="109" t="s">
        <v>1327</v>
      </c>
      <c r="AI510" s="110">
        <v>8745</v>
      </c>
    </row>
    <row r="511" spans="34:35" ht="16.5" customHeight="1">
      <c r="AH511" s="109" t="s">
        <v>1328</v>
      </c>
      <c r="AI511" s="110">
        <v>8745</v>
      </c>
    </row>
    <row r="512" spans="34:35" ht="16.5" customHeight="1">
      <c r="AH512" s="109" t="s">
        <v>442</v>
      </c>
      <c r="AI512" s="110">
        <v>8745</v>
      </c>
    </row>
    <row r="513" spans="34:35" ht="16.5" customHeight="1">
      <c r="AH513" s="109" t="s">
        <v>443</v>
      </c>
      <c r="AI513" s="110">
        <v>6985</v>
      </c>
    </row>
    <row r="514" spans="34:35" ht="16.5" customHeight="1">
      <c r="AH514" s="117" t="s">
        <v>444</v>
      </c>
      <c r="AI514" s="118">
        <v>5500</v>
      </c>
    </row>
    <row r="515" spans="34:35" ht="16.5" customHeight="1">
      <c r="AH515" s="117" t="s">
        <v>445</v>
      </c>
      <c r="AI515" s="118">
        <v>5500</v>
      </c>
    </row>
    <row r="516" spans="34:35" ht="16.5" customHeight="1">
      <c r="AH516" s="117" t="s">
        <v>446</v>
      </c>
      <c r="AI516" s="118">
        <v>5500</v>
      </c>
    </row>
    <row r="517" spans="34:35" ht="16.5" customHeight="1">
      <c r="AH517" s="120" t="s">
        <v>447</v>
      </c>
      <c r="AI517" s="121">
        <v>2090</v>
      </c>
    </row>
    <row r="518" spans="34:35" ht="16.5" customHeight="1">
      <c r="AH518" s="120" t="s">
        <v>448</v>
      </c>
      <c r="AI518" s="121">
        <v>2090</v>
      </c>
    </row>
    <row r="519" spans="34:35" ht="16.5" customHeight="1">
      <c r="AH519" s="122" t="s">
        <v>449</v>
      </c>
      <c r="AI519" s="123">
        <v>1760</v>
      </c>
    </row>
    <row r="520" spans="34:35" ht="16.5" customHeight="1">
      <c r="AH520" s="124" t="s">
        <v>450</v>
      </c>
      <c r="AI520" s="125">
        <v>1430</v>
      </c>
    </row>
    <row r="521" spans="34:35" ht="16.5" customHeight="1">
      <c r="AH521" s="109" t="s">
        <v>1464</v>
      </c>
      <c r="AI521" s="110">
        <v>7095</v>
      </c>
    </row>
    <row r="522" spans="34:35" ht="16.5" customHeight="1">
      <c r="AH522" s="109" t="s">
        <v>1374</v>
      </c>
      <c r="AI522" s="110">
        <v>7095</v>
      </c>
    </row>
    <row r="523" spans="34:35" ht="16.5" customHeight="1">
      <c r="AH523" s="109" t="s">
        <v>847</v>
      </c>
      <c r="AI523" s="110">
        <v>7095</v>
      </c>
    </row>
    <row r="524" spans="34:35" ht="16.5" customHeight="1">
      <c r="AH524" s="109" t="s">
        <v>848</v>
      </c>
      <c r="AI524" s="110">
        <v>5390</v>
      </c>
    </row>
    <row r="525" spans="34:35" ht="16.5" customHeight="1">
      <c r="AH525" s="117" t="s">
        <v>849</v>
      </c>
      <c r="AI525" s="118">
        <v>4565</v>
      </c>
    </row>
    <row r="526" spans="34:35" ht="16.5" customHeight="1">
      <c r="AH526" s="117" t="s">
        <v>850</v>
      </c>
      <c r="AI526" s="118">
        <v>4565</v>
      </c>
    </row>
    <row r="527" spans="34:35" ht="16.5" customHeight="1">
      <c r="AH527" s="117" t="s">
        <v>851</v>
      </c>
      <c r="AI527" s="118">
        <v>4565</v>
      </c>
    </row>
    <row r="528" spans="34:35" ht="16.5" customHeight="1">
      <c r="AH528" s="120" t="s">
        <v>852</v>
      </c>
      <c r="AI528" s="121">
        <v>1815</v>
      </c>
    </row>
    <row r="529" spans="34:35" ht="16.5" customHeight="1">
      <c r="AH529" s="120" t="s">
        <v>853</v>
      </c>
      <c r="AI529" s="121">
        <v>1815</v>
      </c>
    </row>
    <row r="530" spans="34:35" ht="16.5" customHeight="1">
      <c r="AH530" s="122" t="s">
        <v>854</v>
      </c>
      <c r="AI530" s="123">
        <v>1485</v>
      </c>
    </row>
    <row r="531" spans="34:35" ht="16.5" customHeight="1">
      <c r="AH531" s="124" t="s">
        <v>855</v>
      </c>
      <c r="AI531" s="125">
        <v>1155</v>
      </c>
    </row>
    <row r="532" spans="34:35" ht="16.5" customHeight="1">
      <c r="AH532" s="109" t="s">
        <v>1465</v>
      </c>
      <c r="AI532" s="110">
        <v>7095</v>
      </c>
    </row>
    <row r="533" spans="34:35" ht="16.5" customHeight="1">
      <c r="AH533" s="109" t="s">
        <v>1375</v>
      </c>
      <c r="AI533" s="110">
        <v>7095</v>
      </c>
    </row>
    <row r="534" spans="34:35" ht="16.5" customHeight="1">
      <c r="AH534" s="109" t="s">
        <v>856</v>
      </c>
      <c r="AI534" s="110">
        <v>7095</v>
      </c>
    </row>
    <row r="535" spans="34:35" ht="16.5" customHeight="1">
      <c r="AH535" s="109" t="s">
        <v>857</v>
      </c>
      <c r="AI535" s="110">
        <v>5390</v>
      </c>
    </row>
    <row r="536" spans="34:35" ht="16.5" customHeight="1">
      <c r="AH536" s="117" t="s">
        <v>858</v>
      </c>
      <c r="AI536" s="118">
        <v>4565</v>
      </c>
    </row>
    <row r="537" spans="34:35" ht="16.5" customHeight="1">
      <c r="AH537" s="117" t="s">
        <v>859</v>
      </c>
      <c r="AI537" s="118">
        <v>4565</v>
      </c>
    </row>
    <row r="538" spans="34:35" ht="16.5" customHeight="1">
      <c r="AH538" s="117" t="s">
        <v>860</v>
      </c>
      <c r="AI538" s="118">
        <v>4565</v>
      </c>
    </row>
    <row r="539" spans="34:35" ht="16.5" customHeight="1">
      <c r="AH539" s="120" t="s">
        <v>861</v>
      </c>
      <c r="AI539" s="121">
        <v>1815</v>
      </c>
    </row>
    <row r="540" spans="34:35" ht="16.5" customHeight="1">
      <c r="AH540" s="120" t="s">
        <v>862</v>
      </c>
      <c r="AI540" s="121">
        <v>1815</v>
      </c>
    </row>
    <row r="541" spans="34:35" ht="16.5" customHeight="1">
      <c r="AH541" s="122" t="s">
        <v>863</v>
      </c>
      <c r="AI541" s="123">
        <v>1485</v>
      </c>
    </row>
    <row r="542" spans="34:35" ht="16.5" customHeight="1">
      <c r="AH542" s="124" t="s">
        <v>864</v>
      </c>
      <c r="AI542" s="125">
        <v>1155</v>
      </c>
    </row>
    <row r="543" spans="34:35" ht="16.5" customHeight="1">
      <c r="AH543" s="109" t="s">
        <v>1466</v>
      </c>
      <c r="AI543" s="110">
        <v>7095</v>
      </c>
    </row>
    <row r="544" spans="34:35" ht="16.5" customHeight="1">
      <c r="AH544" s="109" t="s">
        <v>1376</v>
      </c>
      <c r="AI544" s="110">
        <v>7095</v>
      </c>
    </row>
    <row r="545" spans="34:35" ht="16.5" customHeight="1">
      <c r="AH545" s="109" t="s">
        <v>865</v>
      </c>
      <c r="AI545" s="110">
        <v>7095</v>
      </c>
    </row>
    <row r="546" spans="34:35" ht="16.5" customHeight="1">
      <c r="AH546" s="109" t="s">
        <v>866</v>
      </c>
      <c r="AI546" s="110">
        <v>5390</v>
      </c>
    </row>
    <row r="547" spans="34:35" ht="16.5" customHeight="1">
      <c r="AH547" s="117" t="s">
        <v>867</v>
      </c>
      <c r="AI547" s="118">
        <v>4565</v>
      </c>
    </row>
    <row r="548" spans="34:35" ht="16.5" customHeight="1">
      <c r="AH548" s="117" t="s">
        <v>868</v>
      </c>
      <c r="AI548" s="118">
        <v>4565</v>
      </c>
    </row>
    <row r="549" spans="34:35" ht="16.5" customHeight="1">
      <c r="AH549" s="117" t="s">
        <v>869</v>
      </c>
      <c r="AI549" s="118">
        <v>4565</v>
      </c>
    </row>
    <row r="550" spans="34:35" ht="16.5" customHeight="1">
      <c r="AH550" s="120" t="s">
        <v>870</v>
      </c>
      <c r="AI550" s="121">
        <v>1815</v>
      </c>
    </row>
    <row r="551" spans="34:35" ht="16.5" customHeight="1">
      <c r="AH551" s="120" t="s">
        <v>871</v>
      </c>
      <c r="AI551" s="121">
        <v>1815</v>
      </c>
    </row>
    <row r="552" spans="34:35" ht="16.5" customHeight="1">
      <c r="AH552" s="122" t="s">
        <v>872</v>
      </c>
      <c r="AI552" s="123">
        <v>1485</v>
      </c>
    </row>
    <row r="553" spans="34:35" ht="16.5" customHeight="1">
      <c r="AH553" s="124" t="s">
        <v>873</v>
      </c>
      <c r="AI553" s="125">
        <v>1155</v>
      </c>
    </row>
    <row r="554" spans="34:35" ht="16.5" customHeight="1">
      <c r="AH554" s="109" t="s">
        <v>1467</v>
      </c>
      <c r="AI554" s="110">
        <v>6600</v>
      </c>
    </row>
    <row r="555" spans="34:35" ht="16.5" customHeight="1">
      <c r="AH555" s="109" t="s">
        <v>1377</v>
      </c>
      <c r="AI555" s="110">
        <v>6600</v>
      </c>
    </row>
    <row r="556" spans="34:35" ht="16.5" customHeight="1">
      <c r="AH556" s="109" t="s">
        <v>874</v>
      </c>
      <c r="AI556" s="110">
        <v>6600</v>
      </c>
    </row>
    <row r="557" spans="34:35" ht="16.5" customHeight="1">
      <c r="AH557" s="109" t="s">
        <v>875</v>
      </c>
      <c r="AI557" s="110">
        <v>5060</v>
      </c>
    </row>
    <row r="558" spans="34:35" ht="16.5" customHeight="1">
      <c r="AH558" s="117" t="s">
        <v>876</v>
      </c>
      <c r="AI558" s="118">
        <v>4290</v>
      </c>
    </row>
    <row r="559" spans="34:35" ht="16.5" customHeight="1">
      <c r="AH559" s="117" t="s">
        <v>877</v>
      </c>
      <c r="AI559" s="118">
        <v>4290</v>
      </c>
    </row>
    <row r="560" spans="34:35" ht="16.5" customHeight="1">
      <c r="AH560" s="117" t="s">
        <v>878</v>
      </c>
      <c r="AI560" s="118">
        <v>4290</v>
      </c>
    </row>
    <row r="561" spans="34:35" ht="16.5" customHeight="1">
      <c r="AH561" s="120" t="s">
        <v>879</v>
      </c>
      <c r="AI561" s="121">
        <v>1705</v>
      </c>
    </row>
    <row r="562" spans="34:35" ht="16.5" customHeight="1">
      <c r="AH562" s="120" t="s">
        <v>880</v>
      </c>
      <c r="AI562" s="121">
        <v>1705</v>
      </c>
    </row>
    <row r="563" spans="34:35" ht="16.5" customHeight="1">
      <c r="AH563" s="122" t="s">
        <v>881</v>
      </c>
      <c r="AI563" s="123">
        <v>1375</v>
      </c>
    </row>
    <row r="564" spans="34:35" ht="16.5" customHeight="1">
      <c r="AH564" s="124" t="s">
        <v>882</v>
      </c>
      <c r="AI564" s="125">
        <v>1045</v>
      </c>
    </row>
    <row r="565" spans="34:35" ht="16.5" customHeight="1">
      <c r="AH565" s="109" t="s">
        <v>1468</v>
      </c>
      <c r="AI565" s="110">
        <v>6600</v>
      </c>
    </row>
    <row r="566" spans="34:35" ht="16.5" customHeight="1">
      <c r="AH566" s="109" t="s">
        <v>1378</v>
      </c>
      <c r="AI566" s="110">
        <v>6600</v>
      </c>
    </row>
    <row r="567" spans="34:35" ht="16.5" customHeight="1">
      <c r="AH567" s="109" t="s">
        <v>883</v>
      </c>
      <c r="AI567" s="110">
        <v>6600</v>
      </c>
    </row>
    <row r="568" spans="34:35" ht="16.5" customHeight="1">
      <c r="AH568" s="109" t="s">
        <v>884</v>
      </c>
      <c r="AI568" s="110">
        <v>5060</v>
      </c>
    </row>
    <row r="569" spans="34:35" ht="16.5" customHeight="1">
      <c r="AH569" s="117" t="s">
        <v>885</v>
      </c>
      <c r="AI569" s="118">
        <v>4290</v>
      </c>
    </row>
    <row r="570" spans="34:35" ht="16.5" customHeight="1">
      <c r="AH570" s="117" t="s">
        <v>886</v>
      </c>
      <c r="AI570" s="118">
        <v>4290</v>
      </c>
    </row>
    <row r="571" spans="34:35" ht="16.5" customHeight="1">
      <c r="AH571" s="117" t="s">
        <v>887</v>
      </c>
      <c r="AI571" s="118">
        <v>4290</v>
      </c>
    </row>
    <row r="572" spans="34:35" ht="16.5" customHeight="1">
      <c r="AH572" s="120" t="s">
        <v>888</v>
      </c>
      <c r="AI572" s="121">
        <v>1705</v>
      </c>
    </row>
    <row r="573" spans="34:35" ht="16.5" customHeight="1">
      <c r="AH573" s="120" t="s">
        <v>889</v>
      </c>
      <c r="AI573" s="121">
        <v>1705</v>
      </c>
    </row>
    <row r="574" spans="34:35" ht="16.5" customHeight="1">
      <c r="AH574" s="122" t="s">
        <v>890</v>
      </c>
      <c r="AI574" s="123">
        <v>1375</v>
      </c>
    </row>
    <row r="575" spans="34:35" ht="16.5" customHeight="1">
      <c r="AH575" s="124" t="s">
        <v>891</v>
      </c>
      <c r="AI575" s="125">
        <v>1045</v>
      </c>
    </row>
    <row r="576" spans="34:35" ht="16.5" customHeight="1">
      <c r="AH576" s="109" t="s">
        <v>1469</v>
      </c>
      <c r="AI576" s="110">
        <v>6600</v>
      </c>
    </row>
    <row r="577" spans="34:35" ht="16.5" customHeight="1">
      <c r="AH577" s="109" t="s">
        <v>1379</v>
      </c>
      <c r="AI577" s="110">
        <v>6600</v>
      </c>
    </row>
    <row r="578" spans="34:35" ht="16.5" customHeight="1">
      <c r="AH578" s="109" t="s">
        <v>892</v>
      </c>
      <c r="AI578" s="110">
        <v>6600</v>
      </c>
    </row>
    <row r="579" spans="34:35" ht="16.5" customHeight="1">
      <c r="AH579" s="109" t="s">
        <v>893</v>
      </c>
      <c r="AI579" s="110">
        <v>5060</v>
      </c>
    </row>
    <row r="580" spans="34:35" ht="16.5" customHeight="1">
      <c r="AH580" s="117" t="s">
        <v>894</v>
      </c>
      <c r="AI580" s="118">
        <v>4290</v>
      </c>
    </row>
    <row r="581" spans="34:35" ht="16.5" customHeight="1">
      <c r="AH581" s="117" t="s">
        <v>895</v>
      </c>
      <c r="AI581" s="118">
        <v>4290</v>
      </c>
    </row>
    <row r="582" spans="34:35" ht="16.5" customHeight="1">
      <c r="AH582" s="117" t="s">
        <v>896</v>
      </c>
      <c r="AI582" s="118">
        <v>4290</v>
      </c>
    </row>
    <row r="583" spans="34:35" ht="16.5" customHeight="1">
      <c r="AH583" s="120" t="s">
        <v>897</v>
      </c>
      <c r="AI583" s="121">
        <v>1705</v>
      </c>
    </row>
    <row r="584" spans="34:35" ht="16.5" customHeight="1">
      <c r="AH584" s="120" t="s">
        <v>898</v>
      </c>
      <c r="AI584" s="121">
        <v>1705</v>
      </c>
    </row>
    <row r="585" spans="34:35" ht="16.5" customHeight="1">
      <c r="AH585" s="122" t="s">
        <v>899</v>
      </c>
      <c r="AI585" s="123">
        <v>1375</v>
      </c>
    </row>
    <row r="586" spans="34:35" ht="16.5" customHeight="1">
      <c r="AH586" s="124" t="s">
        <v>900</v>
      </c>
      <c r="AI586" s="125">
        <v>1045</v>
      </c>
    </row>
    <row r="587" spans="34:35" ht="16.5" customHeight="1">
      <c r="AH587" s="109" t="s">
        <v>1470</v>
      </c>
      <c r="AI587" s="110">
        <v>4895</v>
      </c>
    </row>
    <row r="588" spans="34:35" ht="16.5" customHeight="1">
      <c r="AH588" s="109" t="s">
        <v>1380</v>
      </c>
      <c r="AI588" s="110">
        <v>4895</v>
      </c>
    </row>
    <row r="589" spans="34:35" ht="16.5" customHeight="1">
      <c r="AH589" s="109" t="s">
        <v>901</v>
      </c>
      <c r="AI589" s="110">
        <v>4895</v>
      </c>
    </row>
    <row r="590" spans="34:35" ht="16.5" customHeight="1">
      <c r="AH590" s="109" t="s">
        <v>902</v>
      </c>
      <c r="AI590" s="110">
        <v>3795</v>
      </c>
    </row>
    <row r="591" spans="34:35" ht="16.5" customHeight="1">
      <c r="AH591" s="117" t="s">
        <v>903</v>
      </c>
      <c r="AI591" s="118">
        <v>3245</v>
      </c>
    </row>
    <row r="592" spans="34:35" ht="16.5" customHeight="1">
      <c r="AH592" s="117" t="s">
        <v>904</v>
      </c>
      <c r="AI592" s="118">
        <v>3245</v>
      </c>
    </row>
    <row r="593" spans="34:35" ht="16.5" customHeight="1">
      <c r="AH593" s="117" t="s">
        <v>905</v>
      </c>
      <c r="AI593" s="118">
        <v>3245</v>
      </c>
    </row>
    <row r="594" spans="34:35" ht="16.5" customHeight="1">
      <c r="AH594" s="120" t="s">
        <v>906</v>
      </c>
      <c r="AI594" s="121">
        <v>1705</v>
      </c>
    </row>
    <row r="595" spans="34:35" ht="16.5" customHeight="1">
      <c r="AH595" s="120" t="s">
        <v>907</v>
      </c>
      <c r="AI595" s="121">
        <v>1705</v>
      </c>
    </row>
    <row r="596" spans="34:35" ht="16.5" customHeight="1">
      <c r="AH596" s="122" t="s">
        <v>908</v>
      </c>
      <c r="AI596" s="123">
        <v>1375</v>
      </c>
    </row>
    <row r="597" spans="34:35" ht="16.5" customHeight="1">
      <c r="AH597" s="124" t="s">
        <v>909</v>
      </c>
      <c r="AI597" s="125">
        <v>1045</v>
      </c>
    </row>
    <row r="598" spans="34:35" ht="16.5" customHeight="1">
      <c r="AH598" s="109" t="s">
        <v>1471</v>
      </c>
      <c r="AI598" s="110">
        <v>4895</v>
      </c>
    </row>
    <row r="599" spans="34:35" ht="16.5" customHeight="1">
      <c r="AH599" s="109" t="s">
        <v>1381</v>
      </c>
      <c r="AI599" s="110">
        <v>4895</v>
      </c>
    </row>
    <row r="600" spans="34:35" ht="16.5" customHeight="1">
      <c r="AH600" s="109" t="s">
        <v>910</v>
      </c>
      <c r="AI600" s="110">
        <v>4895</v>
      </c>
    </row>
    <row r="601" spans="34:35" ht="16.5" customHeight="1">
      <c r="AH601" s="109" t="s">
        <v>911</v>
      </c>
      <c r="AI601" s="110">
        <v>3795</v>
      </c>
    </row>
    <row r="602" spans="34:35" ht="16.5" customHeight="1">
      <c r="AH602" s="117" t="s">
        <v>912</v>
      </c>
      <c r="AI602" s="118">
        <v>3245</v>
      </c>
    </row>
    <row r="603" spans="34:35" ht="16.5" customHeight="1">
      <c r="AH603" s="117" t="s">
        <v>913</v>
      </c>
      <c r="AI603" s="118">
        <v>3245</v>
      </c>
    </row>
    <row r="604" spans="34:35" ht="16.5" customHeight="1">
      <c r="AH604" s="117" t="s">
        <v>914</v>
      </c>
      <c r="AI604" s="118">
        <v>3245</v>
      </c>
    </row>
    <row r="605" spans="34:35" ht="16.5" customHeight="1">
      <c r="AH605" s="120" t="s">
        <v>915</v>
      </c>
      <c r="AI605" s="121">
        <v>1705</v>
      </c>
    </row>
    <row r="606" spans="34:35" ht="16.5" customHeight="1">
      <c r="AH606" s="120" t="s">
        <v>916</v>
      </c>
      <c r="AI606" s="121">
        <v>1705</v>
      </c>
    </row>
    <row r="607" spans="34:35" ht="16.5" customHeight="1">
      <c r="AH607" s="122" t="s">
        <v>917</v>
      </c>
      <c r="AI607" s="123">
        <v>1375</v>
      </c>
    </row>
    <row r="608" spans="34:35" ht="16.5" customHeight="1">
      <c r="AH608" s="124" t="s">
        <v>918</v>
      </c>
      <c r="AI608" s="125">
        <v>1045</v>
      </c>
    </row>
    <row r="609" spans="34:35" ht="16.5" customHeight="1">
      <c r="AH609" s="109" t="s">
        <v>1472</v>
      </c>
      <c r="AI609" s="110">
        <v>4895</v>
      </c>
    </row>
    <row r="610" spans="34:35" ht="16.5" customHeight="1">
      <c r="AH610" s="109" t="s">
        <v>1382</v>
      </c>
      <c r="AI610" s="110">
        <v>4895</v>
      </c>
    </row>
    <row r="611" spans="34:35" ht="16.5" customHeight="1">
      <c r="AH611" s="109" t="s">
        <v>919</v>
      </c>
      <c r="AI611" s="110">
        <v>4895</v>
      </c>
    </row>
    <row r="612" spans="34:35" ht="16.5" customHeight="1">
      <c r="AH612" s="109" t="s">
        <v>920</v>
      </c>
      <c r="AI612" s="110">
        <v>3795</v>
      </c>
    </row>
    <row r="613" spans="34:35" ht="16.5" customHeight="1">
      <c r="AH613" s="117" t="s">
        <v>921</v>
      </c>
      <c r="AI613" s="118">
        <v>3245</v>
      </c>
    </row>
    <row r="614" spans="34:35" ht="16.5" customHeight="1">
      <c r="AH614" s="117" t="s">
        <v>922</v>
      </c>
      <c r="AI614" s="118">
        <v>3245</v>
      </c>
    </row>
    <row r="615" spans="34:35" ht="16.5" customHeight="1">
      <c r="AH615" s="117" t="s">
        <v>923</v>
      </c>
      <c r="AI615" s="118">
        <v>3245</v>
      </c>
    </row>
    <row r="616" spans="34:35" ht="16.5" customHeight="1">
      <c r="AH616" s="120" t="s">
        <v>924</v>
      </c>
      <c r="AI616" s="121">
        <v>1705</v>
      </c>
    </row>
    <row r="617" spans="34:35" ht="16.5" customHeight="1">
      <c r="AH617" s="120" t="s">
        <v>925</v>
      </c>
      <c r="AI617" s="121">
        <v>1705</v>
      </c>
    </row>
    <row r="618" spans="34:35" ht="16.5" customHeight="1">
      <c r="AH618" s="122" t="s">
        <v>926</v>
      </c>
      <c r="AI618" s="123">
        <v>1375</v>
      </c>
    </row>
    <row r="619" spans="34:35" ht="16.5" customHeight="1">
      <c r="AH619" s="124" t="s">
        <v>927</v>
      </c>
      <c r="AI619" s="125">
        <v>1045</v>
      </c>
    </row>
    <row r="620" spans="34:35" ht="16.5" customHeight="1">
      <c r="AH620" s="109" t="s">
        <v>1473</v>
      </c>
      <c r="AI620" s="110">
        <v>4895</v>
      </c>
    </row>
    <row r="621" spans="34:35" ht="16.5" customHeight="1">
      <c r="AH621" s="109" t="s">
        <v>1383</v>
      </c>
      <c r="AI621" s="110">
        <v>4895</v>
      </c>
    </row>
    <row r="622" spans="34:35" ht="16.5" customHeight="1">
      <c r="AH622" s="109" t="s">
        <v>928</v>
      </c>
      <c r="AI622" s="110">
        <v>4895</v>
      </c>
    </row>
    <row r="623" spans="34:35" ht="16.5" customHeight="1">
      <c r="AH623" s="109" t="s">
        <v>929</v>
      </c>
      <c r="AI623" s="110">
        <v>3795</v>
      </c>
    </row>
    <row r="624" spans="34:35" ht="16.5" customHeight="1">
      <c r="AH624" s="117" t="s">
        <v>930</v>
      </c>
      <c r="AI624" s="118">
        <v>3245</v>
      </c>
    </row>
    <row r="625" spans="34:35" ht="16.5" customHeight="1">
      <c r="AH625" s="117" t="s">
        <v>931</v>
      </c>
      <c r="AI625" s="118">
        <v>3245</v>
      </c>
    </row>
    <row r="626" spans="34:35" ht="16.5" customHeight="1">
      <c r="AH626" s="117" t="s">
        <v>932</v>
      </c>
      <c r="AI626" s="118">
        <v>3245</v>
      </c>
    </row>
    <row r="627" spans="34:35" ht="16.5" customHeight="1">
      <c r="AH627" s="120" t="s">
        <v>933</v>
      </c>
      <c r="AI627" s="121">
        <v>1705</v>
      </c>
    </row>
    <row r="628" spans="34:35" ht="16.5" customHeight="1">
      <c r="AH628" s="120" t="s">
        <v>934</v>
      </c>
      <c r="AI628" s="121">
        <v>1705</v>
      </c>
    </row>
    <row r="629" spans="34:35" ht="16.5" customHeight="1">
      <c r="AH629" s="122" t="s">
        <v>935</v>
      </c>
      <c r="AI629" s="123">
        <v>1375</v>
      </c>
    </row>
    <row r="630" spans="34:35" ht="16.5" customHeight="1">
      <c r="AH630" s="124" t="s">
        <v>936</v>
      </c>
      <c r="AI630" s="125">
        <v>1045</v>
      </c>
    </row>
    <row r="631" spans="34:35" ht="16.5" customHeight="1">
      <c r="AH631" s="109" t="s">
        <v>1474</v>
      </c>
      <c r="AI631" s="110">
        <v>4895</v>
      </c>
    </row>
    <row r="632" spans="34:35" ht="16.5" customHeight="1">
      <c r="AH632" s="109" t="s">
        <v>1384</v>
      </c>
      <c r="AI632" s="110">
        <v>4895</v>
      </c>
    </row>
    <row r="633" spans="34:35" ht="16.5" customHeight="1">
      <c r="AH633" s="109" t="s">
        <v>937</v>
      </c>
      <c r="AI633" s="110">
        <v>4895</v>
      </c>
    </row>
    <row r="634" spans="34:35" ht="16.5" customHeight="1">
      <c r="AH634" s="109" t="s">
        <v>938</v>
      </c>
      <c r="AI634" s="110">
        <v>3795</v>
      </c>
    </row>
    <row r="635" spans="34:35" ht="16.5" customHeight="1">
      <c r="AH635" s="117" t="s">
        <v>939</v>
      </c>
      <c r="AI635" s="118">
        <v>3245</v>
      </c>
    </row>
    <row r="636" spans="34:35" ht="16.5" customHeight="1">
      <c r="AH636" s="117" t="s">
        <v>940</v>
      </c>
      <c r="AI636" s="118">
        <v>3245</v>
      </c>
    </row>
    <row r="637" spans="34:35" ht="16.5" customHeight="1">
      <c r="AH637" s="117" t="s">
        <v>941</v>
      </c>
      <c r="AI637" s="118">
        <v>3245</v>
      </c>
    </row>
    <row r="638" spans="34:35" ht="16.5" customHeight="1">
      <c r="AH638" s="120" t="s">
        <v>942</v>
      </c>
      <c r="AI638" s="121">
        <v>1705</v>
      </c>
    </row>
    <row r="639" spans="34:35" ht="16.5" customHeight="1">
      <c r="AH639" s="120" t="s">
        <v>943</v>
      </c>
      <c r="AI639" s="121">
        <v>1705</v>
      </c>
    </row>
    <row r="640" spans="34:35" ht="16.5" customHeight="1">
      <c r="AH640" s="122" t="s">
        <v>944</v>
      </c>
      <c r="AI640" s="123">
        <v>1375</v>
      </c>
    </row>
    <row r="641" spans="34:35" ht="16.5" customHeight="1">
      <c r="AH641" s="124" t="s">
        <v>945</v>
      </c>
      <c r="AI641" s="125">
        <v>1045</v>
      </c>
    </row>
    <row r="642" spans="34:35" ht="16.5" customHeight="1">
      <c r="AH642" s="109" t="s">
        <v>1475</v>
      </c>
      <c r="AI642" s="110">
        <v>4895</v>
      </c>
    </row>
    <row r="643" spans="34:35" ht="16.5" customHeight="1">
      <c r="AH643" s="109" t="s">
        <v>1385</v>
      </c>
      <c r="AI643" s="110">
        <v>4895</v>
      </c>
    </row>
    <row r="644" spans="34:35" ht="16.5" customHeight="1">
      <c r="AH644" s="109" t="s">
        <v>838</v>
      </c>
      <c r="AI644" s="110">
        <v>4895</v>
      </c>
    </row>
    <row r="645" spans="34:35" ht="16.5" customHeight="1">
      <c r="AH645" s="109" t="s">
        <v>839</v>
      </c>
      <c r="AI645" s="110">
        <v>3795</v>
      </c>
    </row>
    <row r="646" spans="34:35" ht="16.5" customHeight="1">
      <c r="AH646" s="117" t="s">
        <v>840</v>
      </c>
      <c r="AI646" s="118">
        <v>3245</v>
      </c>
    </row>
    <row r="647" spans="34:35" ht="16.5" customHeight="1">
      <c r="AH647" s="117" t="s">
        <v>841</v>
      </c>
      <c r="AI647" s="118">
        <v>3245</v>
      </c>
    </row>
    <row r="648" spans="34:35" ht="16.5" customHeight="1">
      <c r="AH648" s="117" t="s">
        <v>842</v>
      </c>
      <c r="AI648" s="118">
        <v>3245</v>
      </c>
    </row>
    <row r="649" spans="34:35" ht="16.5" customHeight="1">
      <c r="AH649" s="120" t="s">
        <v>843</v>
      </c>
      <c r="AI649" s="121">
        <v>1705</v>
      </c>
    </row>
    <row r="650" spans="34:35" ht="16.5" customHeight="1">
      <c r="AH650" s="120" t="s">
        <v>844</v>
      </c>
      <c r="AI650" s="121">
        <v>1705</v>
      </c>
    </row>
    <row r="651" spans="34:35" ht="16.5" customHeight="1">
      <c r="AH651" s="122" t="s">
        <v>845</v>
      </c>
      <c r="AI651" s="123">
        <v>1375</v>
      </c>
    </row>
    <row r="652" spans="34:35" ht="16.5" customHeight="1">
      <c r="AH652" s="124" t="s">
        <v>846</v>
      </c>
      <c r="AI652" s="125">
        <v>1045</v>
      </c>
    </row>
    <row r="653" spans="34:35" ht="16.5" customHeight="1">
      <c r="AH653" s="109" t="s">
        <v>1476</v>
      </c>
      <c r="AI653" s="110">
        <v>4895</v>
      </c>
    </row>
    <row r="654" spans="34:35" ht="16.5" customHeight="1">
      <c r="AH654" s="109" t="s">
        <v>1386</v>
      </c>
      <c r="AI654" s="110">
        <v>4895</v>
      </c>
    </row>
    <row r="655" spans="34:35" ht="16.5" customHeight="1">
      <c r="AH655" s="109" t="s">
        <v>946</v>
      </c>
      <c r="AI655" s="110">
        <v>4895</v>
      </c>
    </row>
    <row r="656" spans="34:35" ht="16.5" customHeight="1">
      <c r="AH656" s="109" t="s">
        <v>947</v>
      </c>
      <c r="AI656" s="110">
        <v>3795</v>
      </c>
    </row>
    <row r="657" spans="34:35" ht="16.5" customHeight="1">
      <c r="AH657" s="117" t="s">
        <v>948</v>
      </c>
      <c r="AI657" s="118">
        <v>3245</v>
      </c>
    </row>
    <row r="658" spans="34:35" ht="16.5" customHeight="1">
      <c r="AH658" s="117" t="s">
        <v>949</v>
      </c>
      <c r="AI658" s="118">
        <v>3245</v>
      </c>
    </row>
    <row r="659" spans="34:35" ht="16.5" customHeight="1">
      <c r="AH659" s="117" t="s">
        <v>950</v>
      </c>
      <c r="AI659" s="118">
        <v>3245</v>
      </c>
    </row>
    <row r="660" spans="34:35" ht="16.5" customHeight="1">
      <c r="AH660" s="120" t="s">
        <v>951</v>
      </c>
      <c r="AI660" s="121">
        <v>1705</v>
      </c>
    </row>
    <row r="661" spans="34:35" ht="16.5" customHeight="1">
      <c r="AH661" s="120" t="s">
        <v>952</v>
      </c>
      <c r="AI661" s="121">
        <v>1705</v>
      </c>
    </row>
    <row r="662" spans="34:35" ht="16.5" customHeight="1">
      <c r="AH662" s="122" t="s">
        <v>953</v>
      </c>
      <c r="AI662" s="123">
        <v>1375</v>
      </c>
    </row>
    <row r="663" spans="34:35" ht="16.5" customHeight="1">
      <c r="AH663" s="124" t="s">
        <v>954</v>
      </c>
      <c r="AI663" s="125">
        <v>1045</v>
      </c>
    </row>
    <row r="664" spans="34:35" ht="16.5" customHeight="1">
      <c r="AH664" s="109" t="s">
        <v>1477</v>
      </c>
      <c r="AI664" s="110">
        <v>6380</v>
      </c>
    </row>
    <row r="665" spans="34:35" ht="16.5" customHeight="1">
      <c r="AH665" s="109" t="s">
        <v>1387</v>
      </c>
      <c r="AI665" s="110">
        <v>6380</v>
      </c>
    </row>
    <row r="666" spans="34:35" ht="16.5" customHeight="1">
      <c r="AH666" s="109" t="s">
        <v>955</v>
      </c>
      <c r="AI666" s="110">
        <v>6380</v>
      </c>
    </row>
    <row r="667" spans="34:35" ht="16.5" customHeight="1">
      <c r="AH667" s="109" t="s">
        <v>956</v>
      </c>
      <c r="AI667" s="110">
        <v>4895</v>
      </c>
    </row>
    <row r="668" spans="34:35" ht="16.5" customHeight="1">
      <c r="AH668" s="117" t="s">
        <v>957</v>
      </c>
      <c r="AI668" s="118">
        <v>4180</v>
      </c>
    </row>
    <row r="669" spans="34:35" ht="16.5" customHeight="1">
      <c r="AH669" s="117" t="s">
        <v>958</v>
      </c>
      <c r="AI669" s="118">
        <v>4180</v>
      </c>
    </row>
    <row r="670" spans="34:35" ht="16.5" customHeight="1">
      <c r="AH670" s="117" t="s">
        <v>959</v>
      </c>
      <c r="AI670" s="118">
        <v>4180</v>
      </c>
    </row>
    <row r="671" spans="34:35" ht="16.5" customHeight="1">
      <c r="AH671" s="120" t="s">
        <v>960</v>
      </c>
      <c r="AI671" s="121">
        <v>1705</v>
      </c>
    </row>
    <row r="672" spans="34:35" ht="16.5" customHeight="1">
      <c r="AH672" s="120" t="s">
        <v>961</v>
      </c>
      <c r="AI672" s="121">
        <v>1705</v>
      </c>
    </row>
    <row r="673" spans="34:35" ht="16.5" customHeight="1">
      <c r="AH673" s="122" t="s">
        <v>962</v>
      </c>
      <c r="AI673" s="123">
        <v>1320</v>
      </c>
    </row>
    <row r="674" spans="34:35" ht="16.5" customHeight="1">
      <c r="AH674" s="124" t="s">
        <v>963</v>
      </c>
      <c r="AI674" s="125">
        <v>1045</v>
      </c>
    </row>
    <row r="675" spans="34:35" ht="16.5" customHeight="1">
      <c r="AH675" s="109" t="s">
        <v>1478</v>
      </c>
      <c r="AI675" s="110">
        <v>6380</v>
      </c>
    </row>
    <row r="676" spans="34:35" ht="16.5" customHeight="1">
      <c r="AH676" s="109" t="s">
        <v>1388</v>
      </c>
      <c r="AI676" s="110">
        <v>6380</v>
      </c>
    </row>
    <row r="677" spans="34:35" ht="16.5" customHeight="1">
      <c r="AH677" s="109" t="s">
        <v>964</v>
      </c>
      <c r="AI677" s="110">
        <v>6380</v>
      </c>
    </row>
    <row r="678" spans="34:35" ht="16.5" customHeight="1">
      <c r="AH678" s="109" t="s">
        <v>965</v>
      </c>
      <c r="AI678" s="110">
        <v>4895</v>
      </c>
    </row>
    <row r="679" spans="34:35" ht="16.5" customHeight="1">
      <c r="AH679" s="117" t="s">
        <v>966</v>
      </c>
      <c r="AI679" s="118">
        <v>4180</v>
      </c>
    </row>
    <row r="680" spans="34:35" ht="16.5" customHeight="1">
      <c r="AH680" s="117" t="s">
        <v>967</v>
      </c>
      <c r="AI680" s="118">
        <v>4180</v>
      </c>
    </row>
    <row r="681" spans="34:35" ht="16.5" customHeight="1">
      <c r="AH681" s="117" t="s">
        <v>968</v>
      </c>
      <c r="AI681" s="118">
        <v>4180</v>
      </c>
    </row>
    <row r="682" spans="34:35" ht="16.5" customHeight="1">
      <c r="AH682" s="120" t="s">
        <v>969</v>
      </c>
      <c r="AI682" s="121">
        <v>1705</v>
      </c>
    </row>
    <row r="683" spans="34:35" ht="16.5" customHeight="1">
      <c r="AH683" s="120" t="s">
        <v>970</v>
      </c>
      <c r="AI683" s="121">
        <v>1705</v>
      </c>
    </row>
    <row r="684" spans="34:35" ht="16.5" customHeight="1">
      <c r="AH684" s="122" t="s">
        <v>971</v>
      </c>
      <c r="AI684" s="123">
        <v>1320</v>
      </c>
    </row>
    <row r="685" spans="34:35" ht="16.5" customHeight="1">
      <c r="AH685" s="124" t="s">
        <v>972</v>
      </c>
      <c r="AI685" s="125">
        <v>1045</v>
      </c>
    </row>
    <row r="686" spans="34:35" ht="16.5" customHeight="1">
      <c r="AH686" s="109" t="s">
        <v>1479</v>
      </c>
      <c r="AI686" s="110">
        <v>6380</v>
      </c>
    </row>
    <row r="687" spans="34:35" ht="16.5" customHeight="1">
      <c r="AH687" s="109" t="s">
        <v>1389</v>
      </c>
      <c r="AI687" s="110">
        <v>6380</v>
      </c>
    </row>
    <row r="688" spans="34:35" ht="16.5" customHeight="1">
      <c r="AH688" s="109" t="s">
        <v>973</v>
      </c>
      <c r="AI688" s="110">
        <v>6380</v>
      </c>
    </row>
    <row r="689" spans="34:35" ht="16.5" customHeight="1">
      <c r="AH689" s="109" t="s">
        <v>974</v>
      </c>
      <c r="AI689" s="110">
        <v>4895</v>
      </c>
    </row>
    <row r="690" spans="34:35" ht="16.5" customHeight="1">
      <c r="AH690" s="117" t="s">
        <v>975</v>
      </c>
      <c r="AI690" s="118">
        <v>4180</v>
      </c>
    </row>
    <row r="691" spans="34:35" ht="16.5" customHeight="1">
      <c r="AH691" s="117" t="s">
        <v>976</v>
      </c>
      <c r="AI691" s="118">
        <v>4180</v>
      </c>
    </row>
    <row r="692" spans="34:35" ht="16.5" customHeight="1">
      <c r="AH692" s="117" t="s">
        <v>977</v>
      </c>
      <c r="AI692" s="118">
        <v>4180</v>
      </c>
    </row>
    <row r="693" spans="34:35" ht="16.5" customHeight="1">
      <c r="AH693" s="120" t="s">
        <v>978</v>
      </c>
      <c r="AI693" s="121">
        <v>1705</v>
      </c>
    </row>
    <row r="694" spans="34:35" ht="16.5" customHeight="1">
      <c r="AH694" s="120" t="s">
        <v>979</v>
      </c>
      <c r="AI694" s="121">
        <v>1705</v>
      </c>
    </row>
    <row r="695" spans="34:35" ht="16.5" customHeight="1">
      <c r="AH695" s="122" t="s">
        <v>980</v>
      </c>
      <c r="AI695" s="123">
        <v>1320</v>
      </c>
    </row>
    <row r="696" spans="34:35" ht="16.5" customHeight="1">
      <c r="AH696" s="124" t="s">
        <v>981</v>
      </c>
      <c r="AI696" s="125">
        <v>1045</v>
      </c>
    </row>
    <row r="697" spans="34:35" ht="16.5" customHeight="1">
      <c r="AH697" s="109" t="s">
        <v>1480</v>
      </c>
      <c r="AI697" s="110">
        <v>6380</v>
      </c>
    </row>
    <row r="698" spans="34:35" ht="16.5" customHeight="1">
      <c r="AH698" s="109" t="s">
        <v>1390</v>
      </c>
      <c r="AI698" s="110">
        <v>6380</v>
      </c>
    </row>
    <row r="699" spans="34:35" ht="16.5" customHeight="1">
      <c r="AH699" s="109" t="s">
        <v>982</v>
      </c>
      <c r="AI699" s="110">
        <v>6380</v>
      </c>
    </row>
    <row r="700" spans="34:35" ht="16.5" customHeight="1">
      <c r="AH700" s="109" t="s">
        <v>983</v>
      </c>
      <c r="AI700" s="110">
        <v>4895</v>
      </c>
    </row>
    <row r="701" spans="34:35" ht="16.5" customHeight="1">
      <c r="AH701" s="117" t="s">
        <v>984</v>
      </c>
      <c r="AI701" s="118">
        <v>4180</v>
      </c>
    </row>
    <row r="702" spans="34:35" ht="16.5" customHeight="1">
      <c r="AH702" s="117" t="s">
        <v>985</v>
      </c>
      <c r="AI702" s="118">
        <v>4180</v>
      </c>
    </row>
    <row r="703" spans="34:35" ht="16.5" customHeight="1">
      <c r="AH703" s="117" t="s">
        <v>986</v>
      </c>
      <c r="AI703" s="118">
        <v>4180</v>
      </c>
    </row>
    <row r="704" spans="34:35" ht="16.5" customHeight="1">
      <c r="AH704" s="120" t="s">
        <v>987</v>
      </c>
      <c r="AI704" s="121">
        <v>1705</v>
      </c>
    </row>
    <row r="705" spans="34:35" ht="16.5" customHeight="1">
      <c r="AH705" s="120" t="s">
        <v>988</v>
      </c>
      <c r="AI705" s="121">
        <v>1705</v>
      </c>
    </row>
    <row r="706" spans="34:35" ht="16.5" customHeight="1">
      <c r="AH706" s="122" t="s">
        <v>989</v>
      </c>
      <c r="AI706" s="123">
        <v>1320</v>
      </c>
    </row>
    <row r="707" spans="34:35" ht="16.5" customHeight="1">
      <c r="AH707" s="124" t="s">
        <v>990</v>
      </c>
      <c r="AI707" s="125">
        <v>1045</v>
      </c>
    </row>
    <row r="708" spans="34:35" ht="16.5" customHeight="1">
      <c r="AH708" s="109" t="s">
        <v>1481</v>
      </c>
      <c r="AI708" s="110">
        <v>6380</v>
      </c>
    </row>
    <row r="709" spans="34:35" ht="16.5" customHeight="1">
      <c r="AH709" s="109" t="s">
        <v>1391</v>
      </c>
      <c r="AI709" s="110">
        <v>6380</v>
      </c>
    </row>
    <row r="710" spans="34:35" ht="16.5" customHeight="1">
      <c r="AH710" s="109" t="s">
        <v>991</v>
      </c>
      <c r="AI710" s="110">
        <v>6380</v>
      </c>
    </row>
    <row r="711" spans="34:35" ht="16.5" customHeight="1">
      <c r="AH711" s="109" t="s">
        <v>992</v>
      </c>
      <c r="AI711" s="110">
        <v>4895</v>
      </c>
    </row>
    <row r="712" spans="34:35" ht="16.5" customHeight="1">
      <c r="AH712" s="117" t="s">
        <v>993</v>
      </c>
      <c r="AI712" s="118">
        <v>4180</v>
      </c>
    </row>
    <row r="713" spans="34:35" ht="16.5" customHeight="1">
      <c r="AH713" s="117" t="s">
        <v>994</v>
      </c>
      <c r="AI713" s="118">
        <v>4180</v>
      </c>
    </row>
    <row r="714" spans="34:35" ht="16.5" customHeight="1">
      <c r="AH714" s="117" t="s">
        <v>995</v>
      </c>
      <c r="AI714" s="118">
        <v>4180</v>
      </c>
    </row>
    <row r="715" spans="34:35" ht="16.5" customHeight="1">
      <c r="AH715" s="120" t="s">
        <v>996</v>
      </c>
      <c r="AI715" s="121">
        <v>1705</v>
      </c>
    </row>
    <row r="716" spans="34:35" ht="16.5" customHeight="1">
      <c r="AH716" s="120" t="s">
        <v>997</v>
      </c>
      <c r="AI716" s="121">
        <v>1705</v>
      </c>
    </row>
    <row r="717" spans="34:35" ht="16.5" customHeight="1">
      <c r="AH717" s="122" t="s">
        <v>998</v>
      </c>
      <c r="AI717" s="123">
        <v>1320</v>
      </c>
    </row>
    <row r="718" spans="34:35" ht="16.5" customHeight="1">
      <c r="AH718" s="124" t="s">
        <v>999</v>
      </c>
      <c r="AI718" s="125">
        <v>1045</v>
      </c>
    </row>
    <row r="719" spans="34:35" ht="16.5" customHeight="1">
      <c r="AH719" s="109" t="s">
        <v>1482</v>
      </c>
      <c r="AI719" s="110">
        <v>6380</v>
      </c>
    </row>
    <row r="720" spans="34:35" ht="16.5" customHeight="1">
      <c r="AH720" s="109" t="s">
        <v>1392</v>
      </c>
      <c r="AI720" s="110">
        <v>6380</v>
      </c>
    </row>
    <row r="721" spans="34:35" ht="16.5" customHeight="1">
      <c r="AH721" s="109" t="s">
        <v>1000</v>
      </c>
      <c r="AI721" s="110">
        <v>6380</v>
      </c>
    </row>
    <row r="722" spans="34:35" ht="16.5" customHeight="1">
      <c r="AH722" s="109" t="s">
        <v>1001</v>
      </c>
      <c r="AI722" s="110">
        <v>4895</v>
      </c>
    </row>
    <row r="723" spans="34:35" ht="16.5" customHeight="1">
      <c r="AH723" s="117" t="s">
        <v>1002</v>
      </c>
      <c r="AI723" s="118">
        <v>4180</v>
      </c>
    </row>
    <row r="724" spans="34:35" ht="16.5" customHeight="1">
      <c r="AH724" s="117" t="s">
        <v>1003</v>
      </c>
      <c r="AI724" s="118">
        <v>4180</v>
      </c>
    </row>
    <row r="725" spans="34:35" ht="16.5" customHeight="1">
      <c r="AH725" s="117" t="s">
        <v>1004</v>
      </c>
      <c r="AI725" s="118">
        <v>4180</v>
      </c>
    </row>
    <row r="726" spans="34:35" ht="16.5" customHeight="1">
      <c r="AH726" s="120" t="s">
        <v>1005</v>
      </c>
      <c r="AI726" s="121">
        <v>1705</v>
      </c>
    </row>
    <row r="727" spans="34:35" ht="16.5" customHeight="1">
      <c r="AH727" s="120" t="s">
        <v>1006</v>
      </c>
      <c r="AI727" s="121">
        <v>1705</v>
      </c>
    </row>
    <row r="728" spans="34:35" ht="16.5" customHeight="1">
      <c r="AH728" s="122" t="s">
        <v>1007</v>
      </c>
      <c r="AI728" s="123">
        <v>1320</v>
      </c>
    </row>
    <row r="729" spans="34:35" ht="16.5" customHeight="1">
      <c r="AH729" s="124" t="s">
        <v>1008</v>
      </c>
      <c r="AI729" s="125">
        <v>1045</v>
      </c>
    </row>
    <row r="730" spans="34:35" ht="16.5" customHeight="1">
      <c r="AH730" s="109" t="s">
        <v>1483</v>
      </c>
      <c r="AI730" s="110">
        <v>6380</v>
      </c>
    </row>
    <row r="731" spans="34:35" ht="16.5" customHeight="1">
      <c r="AH731" s="109" t="s">
        <v>1393</v>
      </c>
      <c r="AI731" s="110">
        <v>6380</v>
      </c>
    </row>
    <row r="732" spans="34:35" ht="16.5" customHeight="1">
      <c r="AH732" s="109" t="s">
        <v>1009</v>
      </c>
      <c r="AI732" s="110">
        <v>6380</v>
      </c>
    </row>
    <row r="733" spans="34:35" ht="16.5" customHeight="1">
      <c r="AH733" s="109" t="s">
        <v>1010</v>
      </c>
      <c r="AI733" s="110">
        <v>4895</v>
      </c>
    </row>
    <row r="734" spans="34:35" ht="16.5" customHeight="1">
      <c r="AH734" s="117" t="s">
        <v>1011</v>
      </c>
      <c r="AI734" s="118">
        <v>4180</v>
      </c>
    </row>
    <row r="735" spans="34:35" ht="16.5" customHeight="1">
      <c r="AH735" s="117" t="s">
        <v>1012</v>
      </c>
      <c r="AI735" s="118">
        <v>4180</v>
      </c>
    </row>
    <row r="736" spans="34:35" ht="16.5" customHeight="1">
      <c r="AH736" s="117" t="s">
        <v>1013</v>
      </c>
      <c r="AI736" s="118">
        <v>4180</v>
      </c>
    </row>
    <row r="737" spans="34:35" ht="16.5" customHeight="1">
      <c r="AH737" s="120" t="s">
        <v>1014</v>
      </c>
      <c r="AI737" s="121">
        <v>1705</v>
      </c>
    </row>
    <row r="738" spans="34:35" ht="16.5" customHeight="1">
      <c r="AH738" s="120" t="s">
        <v>1015</v>
      </c>
      <c r="AI738" s="121">
        <v>1705</v>
      </c>
    </row>
    <row r="739" spans="34:35" ht="16.5" customHeight="1">
      <c r="AH739" s="122" t="s">
        <v>1016</v>
      </c>
      <c r="AI739" s="123">
        <v>1320</v>
      </c>
    </row>
    <row r="740" spans="34:35" ht="16.5" customHeight="1">
      <c r="AH740" s="124" t="s">
        <v>1017</v>
      </c>
      <c r="AI740" s="125">
        <v>1045</v>
      </c>
    </row>
    <row r="741" spans="34:35" ht="16.5" customHeight="1">
      <c r="AH741" s="109" t="s">
        <v>1484</v>
      </c>
      <c r="AI741" s="110">
        <v>6380</v>
      </c>
    </row>
    <row r="742" spans="34:35" ht="16.5" customHeight="1">
      <c r="AH742" s="109" t="s">
        <v>1394</v>
      </c>
      <c r="AI742" s="110">
        <v>6380</v>
      </c>
    </row>
    <row r="743" spans="34:35" ht="16.5" customHeight="1">
      <c r="AH743" s="109" t="s">
        <v>1018</v>
      </c>
      <c r="AI743" s="110">
        <v>6380</v>
      </c>
    </row>
    <row r="744" spans="34:35" ht="16.5" customHeight="1">
      <c r="AH744" s="109" t="s">
        <v>1019</v>
      </c>
      <c r="AI744" s="110">
        <v>4895</v>
      </c>
    </row>
    <row r="745" spans="34:35" ht="16.5" customHeight="1">
      <c r="AH745" s="117" t="s">
        <v>1020</v>
      </c>
      <c r="AI745" s="118">
        <v>4180</v>
      </c>
    </row>
    <row r="746" spans="34:35" ht="16.5" customHeight="1">
      <c r="AH746" s="117" t="s">
        <v>1021</v>
      </c>
      <c r="AI746" s="118">
        <v>4180</v>
      </c>
    </row>
    <row r="747" spans="34:35" ht="16.5" customHeight="1">
      <c r="AH747" s="117" t="s">
        <v>1022</v>
      </c>
      <c r="AI747" s="118">
        <v>4180</v>
      </c>
    </row>
    <row r="748" spans="34:35" ht="16.5" customHeight="1">
      <c r="AH748" s="120" t="s">
        <v>1023</v>
      </c>
      <c r="AI748" s="121">
        <v>1705</v>
      </c>
    </row>
    <row r="749" spans="34:35" ht="16.5" customHeight="1">
      <c r="AH749" s="120" t="s">
        <v>1024</v>
      </c>
      <c r="AI749" s="121">
        <v>1705</v>
      </c>
    </row>
    <row r="750" spans="34:35" ht="16.5" customHeight="1">
      <c r="AH750" s="122" t="s">
        <v>1025</v>
      </c>
      <c r="AI750" s="123">
        <v>1320</v>
      </c>
    </row>
    <row r="751" spans="34:35" ht="16.5" customHeight="1">
      <c r="AH751" s="124" t="s">
        <v>1026</v>
      </c>
      <c r="AI751" s="125">
        <v>1045</v>
      </c>
    </row>
    <row r="752" spans="34:35" ht="16.5" customHeight="1">
      <c r="AH752" s="109" t="s">
        <v>1485</v>
      </c>
      <c r="AI752" s="110">
        <v>6380</v>
      </c>
    </row>
    <row r="753" spans="34:35" ht="16.5" customHeight="1">
      <c r="AH753" s="109" t="s">
        <v>1395</v>
      </c>
      <c r="AI753" s="110">
        <v>6380</v>
      </c>
    </row>
    <row r="754" spans="34:35" ht="16.5" customHeight="1">
      <c r="AH754" s="109" t="s">
        <v>1027</v>
      </c>
      <c r="AI754" s="110">
        <v>6380</v>
      </c>
    </row>
    <row r="755" spans="34:35" ht="16.5" customHeight="1">
      <c r="AH755" s="109" t="s">
        <v>1028</v>
      </c>
      <c r="AI755" s="110">
        <v>4895</v>
      </c>
    </row>
    <row r="756" spans="34:35" ht="16.5" customHeight="1">
      <c r="AH756" s="117" t="s">
        <v>1029</v>
      </c>
      <c r="AI756" s="118">
        <v>4180</v>
      </c>
    </row>
    <row r="757" spans="34:35" ht="16.5" customHeight="1">
      <c r="AH757" s="117" t="s">
        <v>1030</v>
      </c>
      <c r="AI757" s="118">
        <v>4180</v>
      </c>
    </row>
    <row r="758" spans="34:35" ht="16.5" customHeight="1">
      <c r="AH758" s="117" t="s">
        <v>1031</v>
      </c>
      <c r="AI758" s="118">
        <v>4180</v>
      </c>
    </row>
    <row r="759" spans="34:35" ht="16.5" customHeight="1">
      <c r="AH759" s="120" t="s">
        <v>1032</v>
      </c>
      <c r="AI759" s="121">
        <v>1705</v>
      </c>
    </row>
    <row r="760" spans="34:35" ht="16.5" customHeight="1">
      <c r="AH760" s="120" t="s">
        <v>1033</v>
      </c>
      <c r="AI760" s="121">
        <v>1705</v>
      </c>
    </row>
    <row r="761" spans="34:35" ht="16.5" customHeight="1">
      <c r="AH761" s="122" t="s">
        <v>1034</v>
      </c>
      <c r="AI761" s="123">
        <v>1320</v>
      </c>
    </row>
    <row r="762" spans="34:35" ht="16.5" customHeight="1">
      <c r="AH762" s="124" t="s">
        <v>1035</v>
      </c>
      <c r="AI762" s="125">
        <v>1045</v>
      </c>
    </row>
    <row r="763" spans="34:35" ht="16.5" customHeight="1">
      <c r="AH763" s="109" t="s">
        <v>1486</v>
      </c>
      <c r="AI763" s="110">
        <v>6380</v>
      </c>
    </row>
    <row r="764" spans="34:35" ht="16.5" customHeight="1">
      <c r="AH764" s="109" t="s">
        <v>1396</v>
      </c>
      <c r="AI764" s="110">
        <v>6380</v>
      </c>
    </row>
    <row r="765" spans="34:35" ht="16.5" customHeight="1">
      <c r="AH765" s="109" t="s">
        <v>1036</v>
      </c>
      <c r="AI765" s="110">
        <v>6380</v>
      </c>
    </row>
    <row r="766" spans="34:35" ht="16.5" customHeight="1">
      <c r="AH766" s="109" t="s">
        <v>1037</v>
      </c>
      <c r="AI766" s="110">
        <v>4895</v>
      </c>
    </row>
    <row r="767" spans="34:35" ht="16.5" customHeight="1">
      <c r="AH767" s="117" t="s">
        <v>1038</v>
      </c>
      <c r="AI767" s="118">
        <v>4180</v>
      </c>
    </row>
    <row r="768" spans="34:35" ht="16.5" customHeight="1">
      <c r="AH768" s="117" t="s">
        <v>1039</v>
      </c>
      <c r="AI768" s="118">
        <v>4180</v>
      </c>
    </row>
    <row r="769" spans="34:35" ht="16.5" customHeight="1">
      <c r="AH769" s="117" t="s">
        <v>1040</v>
      </c>
      <c r="AI769" s="118">
        <v>4180</v>
      </c>
    </row>
    <row r="770" spans="34:35" ht="16.5" customHeight="1">
      <c r="AH770" s="120" t="s">
        <v>1041</v>
      </c>
      <c r="AI770" s="121">
        <v>1705</v>
      </c>
    </row>
    <row r="771" spans="34:35" ht="16.5" customHeight="1">
      <c r="AH771" s="120" t="s">
        <v>1042</v>
      </c>
      <c r="AI771" s="121">
        <v>1705</v>
      </c>
    </row>
    <row r="772" spans="34:35" ht="16.5" customHeight="1">
      <c r="AH772" s="122" t="s">
        <v>1043</v>
      </c>
      <c r="AI772" s="123">
        <v>1320</v>
      </c>
    </row>
    <row r="773" spans="34:35" ht="16.5" customHeight="1">
      <c r="AH773" s="124" t="s">
        <v>1044</v>
      </c>
      <c r="AI773" s="125">
        <v>1045</v>
      </c>
    </row>
    <row r="774" spans="34:35" ht="16.5" customHeight="1">
      <c r="AH774" s="109" t="s">
        <v>1487</v>
      </c>
      <c r="AI774" s="110">
        <v>6380</v>
      </c>
    </row>
    <row r="775" spans="34:35" ht="16.5" customHeight="1">
      <c r="AH775" s="109" t="s">
        <v>1397</v>
      </c>
      <c r="AI775" s="110">
        <v>6380</v>
      </c>
    </row>
    <row r="776" spans="34:35" ht="16.5" customHeight="1">
      <c r="AH776" s="109" t="s">
        <v>1045</v>
      </c>
      <c r="AI776" s="110">
        <v>6380</v>
      </c>
    </row>
    <row r="777" spans="34:35" ht="16.5" customHeight="1">
      <c r="AH777" s="109" t="s">
        <v>1046</v>
      </c>
      <c r="AI777" s="110">
        <v>5005</v>
      </c>
    </row>
    <row r="778" spans="34:35" ht="16.5" customHeight="1">
      <c r="AH778" s="117" t="s">
        <v>1047</v>
      </c>
      <c r="AI778" s="118">
        <v>4180</v>
      </c>
    </row>
    <row r="779" spans="34:35" ht="16.5" customHeight="1">
      <c r="AH779" s="117" t="s">
        <v>1048</v>
      </c>
      <c r="AI779" s="118">
        <v>4180</v>
      </c>
    </row>
    <row r="780" spans="34:35" ht="16.5" customHeight="1">
      <c r="AH780" s="117" t="s">
        <v>1049</v>
      </c>
      <c r="AI780" s="118">
        <v>4180</v>
      </c>
    </row>
    <row r="781" spans="34:35" ht="16.5" customHeight="1">
      <c r="AH781" s="120" t="s">
        <v>1050</v>
      </c>
      <c r="AI781" s="121">
        <v>1760</v>
      </c>
    </row>
    <row r="782" spans="34:35" ht="16.5" customHeight="1">
      <c r="AH782" s="120" t="s">
        <v>1051</v>
      </c>
      <c r="AI782" s="121">
        <v>1760</v>
      </c>
    </row>
    <row r="783" spans="34:35" ht="16.5" customHeight="1">
      <c r="AH783" s="122" t="s">
        <v>1052</v>
      </c>
      <c r="AI783" s="123">
        <v>1430</v>
      </c>
    </row>
    <row r="784" spans="34:35" ht="16.5" customHeight="1">
      <c r="AH784" s="124" t="s">
        <v>1053</v>
      </c>
      <c r="AI784" s="125">
        <v>1100</v>
      </c>
    </row>
    <row r="785" spans="34:35" ht="16.5" customHeight="1">
      <c r="AH785" s="109" t="s">
        <v>1488</v>
      </c>
      <c r="AI785" s="110">
        <v>6380</v>
      </c>
    </row>
    <row r="786" spans="34:35" ht="16.5" customHeight="1">
      <c r="AH786" s="109" t="s">
        <v>1398</v>
      </c>
      <c r="AI786" s="110">
        <v>6380</v>
      </c>
    </row>
    <row r="787" spans="34:35" ht="16.5" customHeight="1">
      <c r="AH787" s="109" t="s">
        <v>1225</v>
      </c>
      <c r="AI787" s="110">
        <v>6380</v>
      </c>
    </row>
    <row r="788" spans="34:35" ht="16.5" customHeight="1">
      <c r="AH788" s="109" t="s">
        <v>1226</v>
      </c>
      <c r="AI788" s="110">
        <v>5005</v>
      </c>
    </row>
    <row r="789" spans="34:35" ht="16.5" customHeight="1">
      <c r="AH789" s="117" t="s">
        <v>1227</v>
      </c>
      <c r="AI789" s="118">
        <v>4180</v>
      </c>
    </row>
    <row r="790" spans="34:35" ht="16.5" customHeight="1">
      <c r="AH790" s="117" t="s">
        <v>1228</v>
      </c>
      <c r="AI790" s="118">
        <v>4180</v>
      </c>
    </row>
    <row r="791" spans="34:35" ht="16.5" customHeight="1">
      <c r="AH791" s="117" t="s">
        <v>1229</v>
      </c>
      <c r="AI791" s="118">
        <v>4180</v>
      </c>
    </row>
    <row r="792" spans="34:35" ht="16.5" customHeight="1">
      <c r="AH792" s="120" t="s">
        <v>1230</v>
      </c>
      <c r="AI792" s="121">
        <v>1760</v>
      </c>
    </row>
    <row r="793" spans="34:35" ht="16.5" customHeight="1">
      <c r="AH793" s="120" t="s">
        <v>1231</v>
      </c>
      <c r="AI793" s="121">
        <v>1760</v>
      </c>
    </row>
    <row r="794" spans="34:35" ht="16.5" customHeight="1">
      <c r="AH794" s="122" t="s">
        <v>1232</v>
      </c>
      <c r="AI794" s="123">
        <v>1430</v>
      </c>
    </row>
    <row r="795" spans="34:35" ht="16.5" customHeight="1">
      <c r="AH795" s="124" t="s">
        <v>1233</v>
      </c>
      <c r="AI795" s="125">
        <v>1100</v>
      </c>
    </row>
    <row r="796" spans="34:35" ht="16.5" customHeight="1">
      <c r="AH796" s="109" t="s">
        <v>1489</v>
      </c>
      <c r="AI796" s="110">
        <v>6380</v>
      </c>
    </row>
    <row r="797" spans="34:35" ht="16.5" customHeight="1">
      <c r="AH797" s="109" t="s">
        <v>1399</v>
      </c>
      <c r="AI797" s="110">
        <v>6380</v>
      </c>
    </row>
    <row r="798" spans="34:35" ht="16.5" customHeight="1">
      <c r="AH798" s="109" t="s">
        <v>1234</v>
      </c>
      <c r="AI798" s="110">
        <v>6380</v>
      </c>
    </row>
    <row r="799" spans="34:35" ht="16.5" customHeight="1">
      <c r="AH799" s="109" t="s">
        <v>1235</v>
      </c>
      <c r="AI799" s="110">
        <v>5005</v>
      </c>
    </row>
    <row r="800" spans="34:35" ht="16.5" customHeight="1">
      <c r="AH800" s="117" t="s">
        <v>1236</v>
      </c>
      <c r="AI800" s="118">
        <v>4180</v>
      </c>
    </row>
    <row r="801" spans="34:35" ht="16.5" customHeight="1">
      <c r="AH801" s="117" t="s">
        <v>1237</v>
      </c>
      <c r="AI801" s="118">
        <v>4180</v>
      </c>
    </row>
    <row r="802" spans="34:35" ht="16.5" customHeight="1">
      <c r="AH802" s="117" t="s">
        <v>1238</v>
      </c>
      <c r="AI802" s="118">
        <v>4180</v>
      </c>
    </row>
    <row r="803" spans="34:35" ht="16.5" customHeight="1">
      <c r="AH803" s="120" t="s">
        <v>1239</v>
      </c>
      <c r="AI803" s="121">
        <v>1760</v>
      </c>
    </row>
    <row r="804" spans="34:35" ht="16.5" customHeight="1">
      <c r="AH804" s="120" t="s">
        <v>1240</v>
      </c>
      <c r="AI804" s="121">
        <v>1760</v>
      </c>
    </row>
    <row r="805" spans="34:35" ht="16.5" customHeight="1">
      <c r="AH805" s="122" t="s">
        <v>1241</v>
      </c>
      <c r="AI805" s="123">
        <v>1430</v>
      </c>
    </row>
    <row r="806" spans="34:35" ht="16.5" customHeight="1">
      <c r="AH806" s="124" t="s">
        <v>1242</v>
      </c>
      <c r="AI806" s="125">
        <v>1100</v>
      </c>
    </row>
    <row r="807" spans="34:35" ht="16.5" customHeight="1">
      <c r="AH807" s="109" t="s">
        <v>1490</v>
      </c>
      <c r="AI807" s="110">
        <v>6380</v>
      </c>
    </row>
    <row r="808" spans="34:35" ht="16.5" customHeight="1">
      <c r="AH808" s="109" t="s">
        <v>1400</v>
      </c>
      <c r="AI808" s="110">
        <v>6380</v>
      </c>
    </row>
    <row r="809" spans="34:35" ht="16.5" customHeight="1">
      <c r="AH809" s="109" t="s">
        <v>1054</v>
      </c>
      <c r="AI809" s="110">
        <v>6380</v>
      </c>
    </row>
    <row r="810" spans="34:35" ht="16.5" customHeight="1">
      <c r="AH810" s="109" t="s">
        <v>1055</v>
      </c>
      <c r="AI810" s="110">
        <v>5005</v>
      </c>
    </row>
    <row r="811" spans="34:35" ht="16.5" customHeight="1">
      <c r="AH811" s="117" t="s">
        <v>1056</v>
      </c>
      <c r="AI811" s="118">
        <v>4180</v>
      </c>
    </row>
    <row r="812" spans="34:35" ht="16.5" customHeight="1">
      <c r="AH812" s="117" t="s">
        <v>1057</v>
      </c>
      <c r="AI812" s="118">
        <v>4180</v>
      </c>
    </row>
    <row r="813" spans="34:35" ht="16.5" customHeight="1">
      <c r="AH813" s="117" t="s">
        <v>1058</v>
      </c>
      <c r="AI813" s="118">
        <v>4180</v>
      </c>
    </row>
    <row r="814" spans="34:35" ht="16.5" customHeight="1">
      <c r="AH814" s="120" t="s">
        <v>1059</v>
      </c>
      <c r="AI814" s="121">
        <v>1760</v>
      </c>
    </row>
    <row r="815" spans="34:35" ht="16.5" customHeight="1">
      <c r="AH815" s="120" t="s">
        <v>1060</v>
      </c>
      <c r="AI815" s="121">
        <v>1760</v>
      </c>
    </row>
    <row r="816" spans="34:35" ht="16.5" customHeight="1">
      <c r="AH816" s="122" t="s">
        <v>1061</v>
      </c>
      <c r="AI816" s="123">
        <v>1430</v>
      </c>
    </row>
    <row r="817" spans="34:35" ht="16.5" customHeight="1">
      <c r="AH817" s="124" t="s">
        <v>1062</v>
      </c>
      <c r="AI817" s="125">
        <v>1100</v>
      </c>
    </row>
    <row r="818" spans="34:35" ht="16.5" customHeight="1">
      <c r="AH818" s="109" t="s">
        <v>1491</v>
      </c>
      <c r="AI818" s="110">
        <v>6380</v>
      </c>
    </row>
    <row r="819" spans="34:35" ht="16.5" customHeight="1">
      <c r="AH819" s="109" t="s">
        <v>1401</v>
      </c>
      <c r="AI819" s="110">
        <v>6380</v>
      </c>
    </row>
    <row r="820" spans="34:35" ht="16.5" customHeight="1">
      <c r="AH820" s="109" t="s">
        <v>1063</v>
      </c>
      <c r="AI820" s="110">
        <v>6380</v>
      </c>
    </row>
    <row r="821" spans="34:35" ht="16.5" customHeight="1">
      <c r="AH821" s="109" t="s">
        <v>1064</v>
      </c>
      <c r="AI821" s="110">
        <v>5005</v>
      </c>
    </row>
    <row r="822" spans="34:35" ht="16.5" customHeight="1">
      <c r="AH822" s="117" t="s">
        <v>1065</v>
      </c>
      <c r="AI822" s="118">
        <v>4180</v>
      </c>
    </row>
    <row r="823" spans="34:35" ht="16.5" customHeight="1">
      <c r="AH823" s="117" t="s">
        <v>1066</v>
      </c>
      <c r="AI823" s="118">
        <v>4180</v>
      </c>
    </row>
    <row r="824" spans="34:35" ht="16.5" customHeight="1">
      <c r="AH824" s="117" t="s">
        <v>1067</v>
      </c>
      <c r="AI824" s="118">
        <v>4180</v>
      </c>
    </row>
    <row r="825" spans="34:35" ht="16.5" customHeight="1">
      <c r="AH825" s="120" t="s">
        <v>1068</v>
      </c>
      <c r="AI825" s="121">
        <v>1760</v>
      </c>
    </row>
    <row r="826" spans="34:35" ht="16.5" customHeight="1">
      <c r="AH826" s="120" t="s">
        <v>1069</v>
      </c>
      <c r="AI826" s="121">
        <v>1760</v>
      </c>
    </row>
    <row r="827" spans="34:35" ht="16.5" customHeight="1">
      <c r="AH827" s="122" t="s">
        <v>1070</v>
      </c>
      <c r="AI827" s="123">
        <v>1430</v>
      </c>
    </row>
    <row r="828" spans="34:35" ht="16.5" customHeight="1">
      <c r="AH828" s="124" t="s">
        <v>1071</v>
      </c>
      <c r="AI828" s="125">
        <v>1100</v>
      </c>
    </row>
    <row r="829" spans="34:35" ht="16.5" customHeight="1">
      <c r="AH829" s="109" t="s">
        <v>1492</v>
      </c>
      <c r="AI829" s="110">
        <v>6380</v>
      </c>
    </row>
    <row r="830" spans="34:35" ht="16.5" customHeight="1">
      <c r="AH830" s="109" t="s">
        <v>1402</v>
      </c>
      <c r="AI830" s="110">
        <v>6380</v>
      </c>
    </row>
    <row r="831" spans="34:35" ht="16.5" customHeight="1">
      <c r="AH831" s="109" t="s">
        <v>1072</v>
      </c>
      <c r="AI831" s="110">
        <v>6380</v>
      </c>
    </row>
    <row r="832" spans="34:35" ht="16.5" customHeight="1">
      <c r="AH832" s="109" t="s">
        <v>1073</v>
      </c>
      <c r="AI832" s="110">
        <v>5005</v>
      </c>
    </row>
    <row r="833" spans="34:35" ht="16.5" customHeight="1">
      <c r="AH833" s="117" t="s">
        <v>1074</v>
      </c>
      <c r="AI833" s="118">
        <v>4180</v>
      </c>
    </row>
    <row r="834" spans="34:35" ht="16.5" customHeight="1">
      <c r="AH834" s="117" t="s">
        <v>1075</v>
      </c>
      <c r="AI834" s="118">
        <v>4180</v>
      </c>
    </row>
    <row r="835" spans="34:35" ht="16.5" customHeight="1">
      <c r="AH835" s="117" t="s">
        <v>1076</v>
      </c>
      <c r="AI835" s="118">
        <v>4180</v>
      </c>
    </row>
    <row r="836" spans="34:35" ht="16.5" customHeight="1">
      <c r="AH836" s="120" t="s">
        <v>1077</v>
      </c>
      <c r="AI836" s="121">
        <v>1760</v>
      </c>
    </row>
    <row r="837" spans="34:35" ht="16.5" customHeight="1">
      <c r="AH837" s="120" t="s">
        <v>1078</v>
      </c>
      <c r="AI837" s="121">
        <v>1760</v>
      </c>
    </row>
    <row r="838" spans="34:35" ht="16.5" customHeight="1">
      <c r="AH838" s="122" t="s">
        <v>1079</v>
      </c>
      <c r="AI838" s="123">
        <v>1430</v>
      </c>
    </row>
    <row r="839" spans="34:35" ht="16.5" customHeight="1">
      <c r="AH839" s="124" t="s">
        <v>1080</v>
      </c>
      <c r="AI839" s="125">
        <v>1100</v>
      </c>
    </row>
    <row r="840" spans="34:35" ht="16.5" customHeight="1">
      <c r="AH840" s="109" t="s">
        <v>1493</v>
      </c>
      <c r="AI840" s="110">
        <v>7095</v>
      </c>
    </row>
    <row r="841" spans="34:35" ht="16.5" customHeight="1">
      <c r="AH841" s="109" t="s">
        <v>1403</v>
      </c>
      <c r="AI841" s="110">
        <v>7095</v>
      </c>
    </row>
    <row r="842" spans="34:35" ht="16.5" customHeight="1">
      <c r="AH842" s="109" t="s">
        <v>1081</v>
      </c>
      <c r="AI842" s="110">
        <v>7095</v>
      </c>
    </row>
    <row r="843" spans="34:35" ht="16.5" customHeight="1">
      <c r="AH843" s="109" t="s">
        <v>1082</v>
      </c>
      <c r="AI843" s="110">
        <v>5445</v>
      </c>
    </row>
    <row r="844" spans="34:35" ht="16.5" customHeight="1">
      <c r="AH844" s="117" t="s">
        <v>1083</v>
      </c>
      <c r="AI844" s="118">
        <v>4565</v>
      </c>
    </row>
    <row r="845" spans="34:35" ht="16.5" customHeight="1">
      <c r="AH845" s="117" t="s">
        <v>1084</v>
      </c>
      <c r="AI845" s="118">
        <v>4565</v>
      </c>
    </row>
    <row r="846" spans="34:35" ht="16.5" customHeight="1">
      <c r="AH846" s="117" t="s">
        <v>1085</v>
      </c>
      <c r="AI846" s="118">
        <v>4565</v>
      </c>
    </row>
    <row r="847" spans="34:35" ht="16.5" customHeight="1">
      <c r="AH847" s="120" t="s">
        <v>1086</v>
      </c>
      <c r="AI847" s="121">
        <v>1870</v>
      </c>
    </row>
    <row r="848" spans="34:35" ht="16.5" customHeight="1">
      <c r="AH848" s="120" t="s">
        <v>1087</v>
      </c>
      <c r="AI848" s="121">
        <v>1870</v>
      </c>
    </row>
    <row r="849" spans="34:35" ht="16.5" customHeight="1">
      <c r="AH849" s="122" t="s">
        <v>1088</v>
      </c>
      <c r="AI849" s="123">
        <v>1540</v>
      </c>
    </row>
    <row r="850" spans="34:35" ht="16.5" customHeight="1">
      <c r="AH850" s="124" t="s">
        <v>1089</v>
      </c>
      <c r="AI850" s="125">
        <v>1210</v>
      </c>
    </row>
    <row r="851" spans="34:35" ht="16.5" customHeight="1">
      <c r="AH851" s="109" t="s">
        <v>1494</v>
      </c>
      <c r="AI851" s="110">
        <v>7095</v>
      </c>
    </row>
    <row r="852" spans="34:35" ht="16.5" customHeight="1">
      <c r="AH852" s="109" t="s">
        <v>1404</v>
      </c>
      <c r="AI852" s="110">
        <v>7095</v>
      </c>
    </row>
    <row r="853" spans="34:35" ht="16.5" customHeight="1">
      <c r="AH853" s="109" t="s">
        <v>1090</v>
      </c>
      <c r="AI853" s="110">
        <v>7095</v>
      </c>
    </row>
    <row r="854" spans="34:35" ht="16.5" customHeight="1">
      <c r="AH854" s="109" t="s">
        <v>1091</v>
      </c>
      <c r="AI854" s="110">
        <v>5445</v>
      </c>
    </row>
    <row r="855" spans="34:35" ht="16.5" customHeight="1">
      <c r="AH855" s="117" t="s">
        <v>1092</v>
      </c>
      <c r="AI855" s="118">
        <v>4565</v>
      </c>
    </row>
    <row r="856" spans="34:35" ht="16.5" customHeight="1">
      <c r="AH856" s="117" t="s">
        <v>1093</v>
      </c>
      <c r="AI856" s="118">
        <v>4565</v>
      </c>
    </row>
    <row r="857" spans="34:35" ht="16.5" customHeight="1">
      <c r="AH857" s="117" t="s">
        <v>1094</v>
      </c>
      <c r="AI857" s="118">
        <v>4565</v>
      </c>
    </row>
    <row r="858" spans="34:35" ht="16.5" customHeight="1">
      <c r="AH858" s="120" t="s">
        <v>1095</v>
      </c>
      <c r="AI858" s="121">
        <v>1870</v>
      </c>
    </row>
    <row r="859" spans="34:35" ht="16.5" customHeight="1">
      <c r="AH859" s="120" t="s">
        <v>1096</v>
      </c>
      <c r="AI859" s="121">
        <v>1870</v>
      </c>
    </row>
    <row r="860" spans="34:35" ht="16.5" customHeight="1">
      <c r="AH860" s="122" t="s">
        <v>1097</v>
      </c>
      <c r="AI860" s="123">
        <v>1540</v>
      </c>
    </row>
    <row r="861" spans="34:35" ht="16.5" customHeight="1">
      <c r="AH861" s="124" t="s">
        <v>1098</v>
      </c>
      <c r="AI861" s="125">
        <v>1210</v>
      </c>
    </row>
    <row r="862" spans="34:35" ht="16.5" customHeight="1">
      <c r="AH862" s="109" t="s">
        <v>1495</v>
      </c>
      <c r="AI862" s="110">
        <v>7095</v>
      </c>
    </row>
    <row r="863" spans="34:35" ht="16.5" customHeight="1">
      <c r="AH863" s="109" t="s">
        <v>1405</v>
      </c>
      <c r="AI863" s="110">
        <v>7095</v>
      </c>
    </row>
    <row r="864" spans="34:35" ht="16.5" customHeight="1">
      <c r="AH864" s="109" t="s">
        <v>1099</v>
      </c>
      <c r="AI864" s="110">
        <v>7095</v>
      </c>
    </row>
    <row r="865" spans="34:35" ht="16.5" customHeight="1">
      <c r="AH865" s="109" t="s">
        <v>1100</v>
      </c>
      <c r="AI865" s="110">
        <v>5445</v>
      </c>
    </row>
    <row r="866" spans="34:35" ht="16.5" customHeight="1">
      <c r="AH866" s="117" t="s">
        <v>1101</v>
      </c>
      <c r="AI866" s="118">
        <v>4565</v>
      </c>
    </row>
    <row r="867" spans="34:35" ht="16.5" customHeight="1">
      <c r="AH867" s="117" t="s">
        <v>1102</v>
      </c>
      <c r="AI867" s="118">
        <v>4565</v>
      </c>
    </row>
    <row r="868" spans="34:35" ht="16.5" customHeight="1">
      <c r="AH868" s="117" t="s">
        <v>1103</v>
      </c>
      <c r="AI868" s="118">
        <v>4565</v>
      </c>
    </row>
    <row r="869" spans="34:35" ht="16.5" customHeight="1">
      <c r="AH869" s="120" t="s">
        <v>1104</v>
      </c>
      <c r="AI869" s="121">
        <v>1870</v>
      </c>
    </row>
    <row r="870" spans="34:35" ht="16.5" customHeight="1">
      <c r="AH870" s="120" t="s">
        <v>1105</v>
      </c>
      <c r="AI870" s="121">
        <v>1870</v>
      </c>
    </row>
    <row r="871" spans="34:35" ht="16.5" customHeight="1">
      <c r="AH871" s="122" t="s">
        <v>1106</v>
      </c>
      <c r="AI871" s="123">
        <v>1540</v>
      </c>
    </row>
    <row r="872" spans="34:35" ht="16.5" customHeight="1">
      <c r="AH872" s="124" t="s">
        <v>1107</v>
      </c>
      <c r="AI872" s="125">
        <v>1210</v>
      </c>
    </row>
    <row r="873" spans="34:35" ht="16.5" customHeight="1">
      <c r="AH873" s="109" t="s">
        <v>1496</v>
      </c>
      <c r="AI873" s="110">
        <v>7095</v>
      </c>
    </row>
    <row r="874" spans="34:35" ht="16.5" customHeight="1">
      <c r="AH874" s="109" t="s">
        <v>1406</v>
      </c>
      <c r="AI874" s="110">
        <v>7095</v>
      </c>
    </row>
    <row r="875" spans="34:35" ht="16.5" customHeight="1">
      <c r="AH875" s="109" t="s">
        <v>1108</v>
      </c>
      <c r="AI875" s="110">
        <v>7095</v>
      </c>
    </row>
    <row r="876" spans="34:35" ht="16.5" customHeight="1">
      <c r="AH876" s="109" t="s">
        <v>1109</v>
      </c>
      <c r="AI876" s="110">
        <v>5445</v>
      </c>
    </row>
    <row r="877" spans="34:35" ht="16.5" customHeight="1">
      <c r="AH877" s="117" t="s">
        <v>1110</v>
      </c>
      <c r="AI877" s="118">
        <v>4565</v>
      </c>
    </row>
    <row r="878" spans="34:35" ht="16.5" customHeight="1">
      <c r="AH878" s="117" t="s">
        <v>1111</v>
      </c>
      <c r="AI878" s="118">
        <v>4565</v>
      </c>
    </row>
    <row r="879" spans="34:35" ht="16.5" customHeight="1">
      <c r="AH879" s="117" t="s">
        <v>1112</v>
      </c>
      <c r="AI879" s="118">
        <v>4565</v>
      </c>
    </row>
    <row r="880" spans="34:35" ht="16.5" customHeight="1">
      <c r="AH880" s="120" t="s">
        <v>1113</v>
      </c>
      <c r="AI880" s="121">
        <v>1870</v>
      </c>
    </row>
    <row r="881" spans="34:35" ht="16.5" customHeight="1">
      <c r="AH881" s="120" t="s">
        <v>1114</v>
      </c>
      <c r="AI881" s="121">
        <v>1870</v>
      </c>
    </row>
    <row r="882" spans="34:35" ht="16.5" customHeight="1">
      <c r="AH882" s="122" t="s">
        <v>1115</v>
      </c>
      <c r="AI882" s="123">
        <v>1540</v>
      </c>
    </row>
    <row r="883" spans="34:35" ht="16.5" customHeight="1">
      <c r="AH883" s="124" t="s">
        <v>1116</v>
      </c>
      <c r="AI883" s="125">
        <v>1210</v>
      </c>
    </row>
    <row r="884" spans="34:35" ht="16.5" customHeight="1">
      <c r="AH884" s="109" t="s">
        <v>1497</v>
      </c>
      <c r="AI884" s="110">
        <v>7095</v>
      </c>
    </row>
    <row r="885" spans="34:35" ht="16.5" customHeight="1">
      <c r="AH885" s="109" t="s">
        <v>1407</v>
      </c>
      <c r="AI885" s="110">
        <v>7095</v>
      </c>
    </row>
    <row r="886" spans="34:35" ht="16.5" customHeight="1">
      <c r="AH886" s="109" t="s">
        <v>1117</v>
      </c>
      <c r="AI886" s="110">
        <v>7095</v>
      </c>
    </row>
    <row r="887" spans="34:35" ht="16.5" customHeight="1">
      <c r="AH887" s="109" t="s">
        <v>1118</v>
      </c>
      <c r="AI887" s="110">
        <v>5445</v>
      </c>
    </row>
    <row r="888" spans="34:35" ht="16.5" customHeight="1">
      <c r="AH888" s="117" t="s">
        <v>1119</v>
      </c>
      <c r="AI888" s="118">
        <v>4565</v>
      </c>
    </row>
    <row r="889" spans="34:35" ht="16.5" customHeight="1">
      <c r="AH889" s="117" t="s">
        <v>1120</v>
      </c>
      <c r="AI889" s="118">
        <v>4565</v>
      </c>
    </row>
    <row r="890" spans="34:35" ht="16.5" customHeight="1">
      <c r="AH890" s="117" t="s">
        <v>1121</v>
      </c>
      <c r="AI890" s="118">
        <v>4565</v>
      </c>
    </row>
    <row r="891" spans="34:35" ht="16.5" customHeight="1">
      <c r="AH891" s="120" t="s">
        <v>1122</v>
      </c>
      <c r="AI891" s="121">
        <v>1870</v>
      </c>
    </row>
    <row r="892" spans="34:35" ht="16.5" customHeight="1">
      <c r="AH892" s="120" t="s">
        <v>1123</v>
      </c>
      <c r="AI892" s="121">
        <v>1870</v>
      </c>
    </row>
    <row r="893" spans="34:35" ht="16.5" customHeight="1">
      <c r="AH893" s="122" t="s">
        <v>1124</v>
      </c>
      <c r="AI893" s="123">
        <v>1540</v>
      </c>
    </row>
    <row r="894" spans="34:35" ht="16.5" customHeight="1">
      <c r="AH894" s="124" t="s">
        <v>1125</v>
      </c>
      <c r="AI894" s="125">
        <v>1210</v>
      </c>
    </row>
    <row r="895" spans="34:35" ht="16.5" customHeight="1">
      <c r="AH895" s="109" t="s">
        <v>1498</v>
      </c>
      <c r="AI895" s="110">
        <v>7095</v>
      </c>
    </row>
    <row r="896" spans="34:35" ht="16.5" customHeight="1">
      <c r="AH896" s="109" t="s">
        <v>1408</v>
      </c>
      <c r="AI896" s="110">
        <v>7095</v>
      </c>
    </row>
    <row r="897" spans="34:35" ht="16.5" customHeight="1">
      <c r="AH897" s="109" t="s">
        <v>1126</v>
      </c>
      <c r="AI897" s="110">
        <v>7095</v>
      </c>
    </row>
    <row r="898" spans="34:35" ht="16.5" customHeight="1">
      <c r="AH898" s="109" t="s">
        <v>1127</v>
      </c>
      <c r="AI898" s="110">
        <v>5445</v>
      </c>
    </row>
    <row r="899" spans="34:35" ht="16.5" customHeight="1">
      <c r="AH899" s="117" t="s">
        <v>1128</v>
      </c>
      <c r="AI899" s="118">
        <v>4565</v>
      </c>
    </row>
    <row r="900" spans="34:35" ht="16.5" customHeight="1">
      <c r="AH900" s="117" t="s">
        <v>1129</v>
      </c>
      <c r="AI900" s="118">
        <v>4565</v>
      </c>
    </row>
    <row r="901" spans="34:35" ht="16.5" customHeight="1">
      <c r="AH901" s="117" t="s">
        <v>1130</v>
      </c>
      <c r="AI901" s="118">
        <v>4565</v>
      </c>
    </row>
    <row r="902" spans="34:35" ht="16.5" customHeight="1">
      <c r="AH902" s="120" t="s">
        <v>1131</v>
      </c>
      <c r="AI902" s="121">
        <v>1980</v>
      </c>
    </row>
    <row r="903" spans="34:35" ht="16.5" customHeight="1">
      <c r="AH903" s="120" t="s">
        <v>1132</v>
      </c>
      <c r="AI903" s="121">
        <v>1980</v>
      </c>
    </row>
    <row r="904" spans="34:35" ht="16.5" customHeight="1">
      <c r="AH904" s="122" t="s">
        <v>1133</v>
      </c>
      <c r="AI904" s="123">
        <v>1650</v>
      </c>
    </row>
    <row r="905" spans="34:35" ht="16.5" customHeight="1">
      <c r="AH905" s="124" t="s">
        <v>1134</v>
      </c>
      <c r="AI905" s="125">
        <v>1320</v>
      </c>
    </row>
    <row r="906" spans="34:35" ht="16.5" customHeight="1">
      <c r="AH906" s="109" t="s">
        <v>1499</v>
      </c>
      <c r="AI906" s="110">
        <v>7095</v>
      </c>
    </row>
    <row r="907" spans="34:35" ht="16.5" customHeight="1">
      <c r="AH907" s="109" t="s">
        <v>1409</v>
      </c>
      <c r="AI907" s="110">
        <v>7095</v>
      </c>
    </row>
    <row r="908" spans="34:35" ht="16.5" customHeight="1">
      <c r="AH908" s="109" t="s">
        <v>1135</v>
      </c>
      <c r="AI908" s="110">
        <v>7095</v>
      </c>
    </row>
    <row r="909" spans="34:35" ht="16.5" customHeight="1">
      <c r="AH909" s="109" t="s">
        <v>1136</v>
      </c>
      <c r="AI909" s="110">
        <v>5445</v>
      </c>
    </row>
    <row r="910" spans="34:35" ht="16.5" customHeight="1">
      <c r="AH910" s="117" t="s">
        <v>1137</v>
      </c>
      <c r="AI910" s="118">
        <v>4565</v>
      </c>
    </row>
    <row r="911" spans="34:35" ht="16.5" customHeight="1">
      <c r="AH911" s="117" t="s">
        <v>1138</v>
      </c>
      <c r="AI911" s="118">
        <v>4565</v>
      </c>
    </row>
    <row r="912" spans="34:35" ht="16.5" customHeight="1">
      <c r="AH912" s="117" t="s">
        <v>1139</v>
      </c>
      <c r="AI912" s="118">
        <v>4565</v>
      </c>
    </row>
    <row r="913" spans="34:35" ht="16.5" customHeight="1">
      <c r="AH913" s="120" t="s">
        <v>1140</v>
      </c>
      <c r="AI913" s="121">
        <v>1980</v>
      </c>
    </row>
    <row r="914" spans="34:35" ht="16.5" customHeight="1">
      <c r="AH914" s="120" t="s">
        <v>1141</v>
      </c>
      <c r="AI914" s="121">
        <v>1980</v>
      </c>
    </row>
    <row r="915" spans="34:35" ht="16.5" customHeight="1">
      <c r="AH915" s="122" t="s">
        <v>1142</v>
      </c>
      <c r="AI915" s="123">
        <v>1650</v>
      </c>
    </row>
    <row r="916" spans="34:35" ht="16.5" customHeight="1">
      <c r="AH916" s="124" t="s">
        <v>1143</v>
      </c>
      <c r="AI916" s="125">
        <v>1320</v>
      </c>
    </row>
    <row r="917" spans="34:35" ht="16.5" customHeight="1">
      <c r="AH917" s="109" t="s">
        <v>1500</v>
      </c>
      <c r="AI917" s="110">
        <v>7095</v>
      </c>
    </row>
    <row r="918" spans="34:35" ht="16.5" customHeight="1">
      <c r="AH918" s="109" t="s">
        <v>1410</v>
      </c>
      <c r="AI918" s="110">
        <v>7095</v>
      </c>
    </row>
    <row r="919" spans="34:35" ht="16.5" customHeight="1">
      <c r="AH919" s="109" t="s">
        <v>1144</v>
      </c>
      <c r="AI919" s="110">
        <v>7095</v>
      </c>
    </row>
    <row r="920" spans="34:35" ht="16.5" customHeight="1">
      <c r="AH920" s="109" t="s">
        <v>1145</v>
      </c>
      <c r="AI920" s="110">
        <v>5445</v>
      </c>
    </row>
    <row r="921" spans="34:35" ht="16.5" customHeight="1">
      <c r="AH921" s="117" t="s">
        <v>1146</v>
      </c>
      <c r="AI921" s="118">
        <v>4565</v>
      </c>
    </row>
    <row r="922" spans="34:35" ht="16.5" customHeight="1">
      <c r="AH922" s="117" t="s">
        <v>1147</v>
      </c>
      <c r="AI922" s="118">
        <v>4565</v>
      </c>
    </row>
    <row r="923" spans="34:35" ht="16.5" customHeight="1">
      <c r="AH923" s="117" t="s">
        <v>1148</v>
      </c>
      <c r="AI923" s="118">
        <v>4565</v>
      </c>
    </row>
    <row r="924" spans="34:35" ht="16.5" customHeight="1">
      <c r="AH924" s="120" t="s">
        <v>1149</v>
      </c>
      <c r="AI924" s="121">
        <v>1980</v>
      </c>
    </row>
    <row r="925" spans="34:35" ht="16.5" customHeight="1">
      <c r="AH925" s="120" t="s">
        <v>1150</v>
      </c>
      <c r="AI925" s="121">
        <v>1980</v>
      </c>
    </row>
    <row r="926" spans="34:35" ht="16.5" customHeight="1">
      <c r="AH926" s="122" t="s">
        <v>1151</v>
      </c>
      <c r="AI926" s="123">
        <v>1650</v>
      </c>
    </row>
    <row r="927" spans="34:35" ht="16.5" customHeight="1">
      <c r="AH927" s="124" t="s">
        <v>1152</v>
      </c>
      <c r="AI927" s="125">
        <v>1320</v>
      </c>
    </row>
    <row r="928" spans="34:35" ht="16.5" customHeight="1">
      <c r="AH928" s="109" t="s">
        <v>1501</v>
      </c>
      <c r="AI928" s="110">
        <v>7095</v>
      </c>
    </row>
    <row r="929" spans="34:35" ht="16.5" customHeight="1">
      <c r="AH929" s="109" t="s">
        <v>1411</v>
      </c>
      <c r="AI929" s="110">
        <v>7095</v>
      </c>
    </row>
    <row r="930" spans="34:35" ht="16.5" customHeight="1">
      <c r="AH930" s="109" t="s">
        <v>1153</v>
      </c>
      <c r="AI930" s="110">
        <v>7095</v>
      </c>
    </row>
    <row r="931" spans="34:35" ht="16.5" customHeight="1">
      <c r="AH931" s="109" t="s">
        <v>1154</v>
      </c>
      <c r="AI931" s="110">
        <v>5445</v>
      </c>
    </row>
    <row r="932" spans="34:35" ht="16.5" customHeight="1">
      <c r="AH932" s="117" t="s">
        <v>1155</v>
      </c>
      <c r="AI932" s="118">
        <v>4565</v>
      </c>
    </row>
    <row r="933" spans="34:35" ht="16.5" customHeight="1">
      <c r="AH933" s="117" t="s">
        <v>1156</v>
      </c>
      <c r="AI933" s="118">
        <v>4565</v>
      </c>
    </row>
    <row r="934" spans="34:35" ht="16.5" customHeight="1">
      <c r="AH934" s="117" t="s">
        <v>1157</v>
      </c>
      <c r="AI934" s="118">
        <v>4565</v>
      </c>
    </row>
    <row r="935" spans="34:35" ht="16.5" customHeight="1">
      <c r="AH935" s="120" t="s">
        <v>1158</v>
      </c>
      <c r="AI935" s="121">
        <v>1980</v>
      </c>
    </row>
    <row r="936" spans="34:35" ht="16.5" customHeight="1">
      <c r="AH936" s="120" t="s">
        <v>1159</v>
      </c>
      <c r="AI936" s="121">
        <v>1980</v>
      </c>
    </row>
    <row r="937" spans="34:35" ht="16.5" customHeight="1">
      <c r="AH937" s="122" t="s">
        <v>1160</v>
      </c>
      <c r="AI937" s="123">
        <v>1650</v>
      </c>
    </row>
    <row r="938" spans="34:35" ht="16.5" customHeight="1">
      <c r="AH938" s="124" t="s">
        <v>1161</v>
      </c>
      <c r="AI938" s="125">
        <v>1320</v>
      </c>
    </row>
    <row r="939" spans="34:35" ht="16.5" customHeight="1">
      <c r="AH939" s="109" t="s">
        <v>1502</v>
      </c>
      <c r="AI939" s="110">
        <v>7810</v>
      </c>
    </row>
    <row r="940" spans="34:35" ht="16.5" customHeight="1">
      <c r="AH940" s="109" t="s">
        <v>1412</v>
      </c>
      <c r="AI940" s="110">
        <v>7810</v>
      </c>
    </row>
    <row r="941" spans="34:35" ht="16.5" customHeight="1">
      <c r="AH941" s="109" t="s">
        <v>1162</v>
      </c>
      <c r="AI941" s="110">
        <v>7810</v>
      </c>
    </row>
    <row r="942" spans="34:35" ht="16.5" customHeight="1">
      <c r="AH942" s="109" t="s">
        <v>1163</v>
      </c>
      <c r="AI942" s="110">
        <v>5940</v>
      </c>
    </row>
    <row r="943" spans="34:35" ht="16.5" customHeight="1">
      <c r="AH943" s="117" t="s">
        <v>1164</v>
      </c>
      <c r="AI943" s="118">
        <v>5005</v>
      </c>
    </row>
    <row r="944" spans="34:35" ht="16.5" customHeight="1">
      <c r="AH944" s="117" t="s">
        <v>1165</v>
      </c>
      <c r="AI944" s="118">
        <v>5005</v>
      </c>
    </row>
    <row r="945" spans="34:35" ht="16.5" customHeight="1">
      <c r="AH945" s="117" t="s">
        <v>1166</v>
      </c>
      <c r="AI945" s="118">
        <v>5005</v>
      </c>
    </row>
    <row r="946" spans="34:35" ht="16.5" customHeight="1">
      <c r="AH946" s="120" t="s">
        <v>1167</v>
      </c>
      <c r="AI946" s="121">
        <v>2090</v>
      </c>
    </row>
    <row r="947" spans="34:35" ht="16.5" customHeight="1">
      <c r="AH947" s="120" t="s">
        <v>1168</v>
      </c>
      <c r="AI947" s="121">
        <v>2090</v>
      </c>
    </row>
    <row r="948" spans="34:35" ht="16.5" customHeight="1">
      <c r="AH948" s="122" t="s">
        <v>1169</v>
      </c>
      <c r="AI948" s="123">
        <v>1760</v>
      </c>
    </row>
    <row r="949" spans="34:35" ht="16.5" customHeight="1">
      <c r="AH949" s="124" t="s">
        <v>1170</v>
      </c>
      <c r="AI949" s="125">
        <v>1430</v>
      </c>
    </row>
    <row r="950" spans="34:35" ht="16.5" customHeight="1">
      <c r="AH950" s="109" t="s">
        <v>1503</v>
      </c>
      <c r="AI950" s="110">
        <v>7810</v>
      </c>
    </row>
    <row r="951" spans="34:35" ht="16.5" customHeight="1">
      <c r="AH951" s="109" t="s">
        <v>1413</v>
      </c>
      <c r="AI951" s="110">
        <v>7810</v>
      </c>
    </row>
    <row r="952" spans="34:35" ht="16.5" customHeight="1">
      <c r="AH952" s="109" t="s">
        <v>1171</v>
      </c>
      <c r="AI952" s="110">
        <v>7810</v>
      </c>
    </row>
    <row r="953" spans="34:35" ht="16.5" customHeight="1">
      <c r="AH953" s="109" t="s">
        <v>1172</v>
      </c>
      <c r="AI953" s="110">
        <v>5940</v>
      </c>
    </row>
    <row r="954" spans="34:35" ht="16.5" customHeight="1">
      <c r="AH954" s="117" t="s">
        <v>1173</v>
      </c>
      <c r="AI954" s="118">
        <v>5005</v>
      </c>
    </row>
    <row r="955" spans="34:35" ht="16.5" customHeight="1">
      <c r="AH955" s="117" t="s">
        <v>1174</v>
      </c>
      <c r="AI955" s="118">
        <v>5005</v>
      </c>
    </row>
    <row r="956" spans="34:35" ht="16.5" customHeight="1">
      <c r="AH956" s="117" t="s">
        <v>1175</v>
      </c>
      <c r="AI956" s="118">
        <v>5005</v>
      </c>
    </row>
    <row r="957" spans="34:35" ht="16.5" customHeight="1">
      <c r="AH957" s="120" t="s">
        <v>1176</v>
      </c>
      <c r="AI957" s="121">
        <v>2090</v>
      </c>
    </row>
    <row r="958" spans="34:35" ht="16.5" customHeight="1">
      <c r="AH958" s="120" t="s">
        <v>1177</v>
      </c>
      <c r="AI958" s="121">
        <v>2090</v>
      </c>
    </row>
    <row r="959" spans="34:35" ht="16.5" customHeight="1">
      <c r="AH959" s="122" t="s">
        <v>1178</v>
      </c>
      <c r="AI959" s="123">
        <v>1760</v>
      </c>
    </row>
    <row r="960" spans="34:35" ht="16.5" customHeight="1">
      <c r="AH960" s="124" t="s">
        <v>1179</v>
      </c>
      <c r="AI960" s="125">
        <v>1430</v>
      </c>
    </row>
    <row r="961" spans="34:35" ht="16.5" customHeight="1">
      <c r="AH961" s="109" t="s">
        <v>1504</v>
      </c>
      <c r="AI961" s="110">
        <v>7810</v>
      </c>
    </row>
    <row r="962" spans="34:35" ht="16.5" customHeight="1">
      <c r="AH962" s="109" t="s">
        <v>1414</v>
      </c>
      <c r="AI962" s="110">
        <v>7810</v>
      </c>
    </row>
    <row r="963" spans="34:35" ht="16.5" customHeight="1">
      <c r="AH963" s="109" t="s">
        <v>1180</v>
      </c>
      <c r="AI963" s="110">
        <v>7810</v>
      </c>
    </row>
    <row r="964" spans="34:35" ht="16.5" customHeight="1">
      <c r="AH964" s="109" t="s">
        <v>1181</v>
      </c>
      <c r="AI964" s="110">
        <v>5940</v>
      </c>
    </row>
    <row r="965" spans="34:35" ht="16.5" customHeight="1">
      <c r="AH965" s="117" t="s">
        <v>1182</v>
      </c>
      <c r="AI965" s="118">
        <v>5005</v>
      </c>
    </row>
    <row r="966" spans="34:35" ht="16.5" customHeight="1">
      <c r="AH966" s="117" t="s">
        <v>1183</v>
      </c>
      <c r="AI966" s="118">
        <v>5005</v>
      </c>
    </row>
    <row r="967" spans="34:35" ht="16.5" customHeight="1">
      <c r="AH967" s="117" t="s">
        <v>1184</v>
      </c>
      <c r="AI967" s="118">
        <v>5005</v>
      </c>
    </row>
    <row r="968" spans="34:35" ht="16.5" customHeight="1">
      <c r="AH968" s="120" t="s">
        <v>1185</v>
      </c>
      <c r="AI968" s="121">
        <v>2090</v>
      </c>
    </row>
    <row r="969" spans="34:35" ht="16.5" customHeight="1">
      <c r="AH969" s="120" t="s">
        <v>1186</v>
      </c>
      <c r="AI969" s="121">
        <v>2090</v>
      </c>
    </row>
    <row r="970" spans="34:35" ht="16.5" customHeight="1">
      <c r="AH970" s="122" t="s">
        <v>1187</v>
      </c>
      <c r="AI970" s="123">
        <v>1760</v>
      </c>
    </row>
    <row r="971" spans="34:35" ht="16.5" customHeight="1">
      <c r="AH971" s="124" t="s">
        <v>1188</v>
      </c>
      <c r="AI971" s="125">
        <v>1430</v>
      </c>
    </row>
    <row r="972" spans="34:35" ht="16.5" customHeight="1">
      <c r="AH972" s="109" t="s">
        <v>1505</v>
      </c>
      <c r="AI972" s="110">
        <v>7810</v>
      </c>
    </row>
    <row r="973" spans="34:35" ht="16.5" customHeight="1">
      <c r="AH973" s="109" t="s">
        <v>1415</v>
      </c>
      <c r="AI973" s="110">
        <v>7810</v>
      </c>
    </row>
    <row r="974" spans="34:35" ht="16.5" customHeight="1">
      <c r="AH974" s="109" t="s">
        <v>1189</v>
      </c>
      <c r="AI974" s="110">
        <v>7810</v>
      </c>
    </row>
    <row r="975" spans="34:35" ht="16.5" customHeight="1">
      <c r="AH975" s="109" t="s">
        <v>1190</v>
      </c>
      <c r="AI975" s="110">
        <v>5940</v>
      </c>
    </row>
    <row r="976" spans="34:35" ht="16.5" customHeight="1">
      <c r="AH976" s="117" t="s">
        <v>1191</v>
      </c>
      <c r="AI976" s="118">
        <v>5005</v>
      </c>
    </row>
    <row r="977" spans="34:35" ht="16.5" customHeight="1">
      <c r="AH977" s="117" t="s">
        <v>1192</v>
      </c>
      <c r="AI977" s="118">
        <v>5005</v>
      </c>
    </row>
    <row r="978" spans="34:35" ht="16.5" customHeight="1">
      <c r="AH978" s="117" t="s">
        <v>1193</v>
      </c>
      <c r="AI978" s="118">
        <v>5005</v>
      </c>
    </row>
    <row r="979" spans="34:35" ht="16.5" customHeight="1">
      <c r="AH979" s="120" t="s">
        <v>1194</v>
      </c>
      <c r="AI979" s="121">
        <v>2090</v>
      </c>
    </row>
    <row r="980" spans="34:35" ht="16.5" customHeight="1">
      <c r="AH980" s="120" t="s">
        <v>1195</v>
      </c>
      <c r="AI980" s="121">
        <v>2090</v>
      </c>
    </row>
    <row r="981" spans="34:35" ht="16.5" customHeight="1">
      <c r="AH981" s="122" t="s">
        <v>1196</v>
      </c>
      <c r="AI981" s="123">
        <v>1760</v>
      </c>
    </row>
    <row r="982" spans="34:35" ht="16.5" customHeight="1">
      <c r="AH982" s="124" t="s">
        <v>1197</v>
      </c>
      <c r="AI982" s="125">
        <v>1430</v>
      </c>
    </row>
    <row r="983" spans="34:35" ht="16.5" customHeight="1">
      <c r="AH983" s="109" t="s">
        <v>1506</v>
      </c>
      <c r="AI983" s="110">
        <v>7810</v>
      </c>
    </row>
    <row r="984" spans="34:35" ht="16.5" customHeight="1">
      <c r="AH984" s="109" t="s">
        <v>1416</v>
      </c>
      <c r="AI984" s="110">
        <v>7810</v>
      </c>
    </row>
    <row r="985" spans="34:35" ht="16.5" customHeight="1">
      <c r="AH985" s="109" t="s">
        <v>1198</v>
      </c>
      <c r="AI985" s="110">
        <v>7810</v>
      </c>
    </row>
    <row r="986" spans="34:35" ht="16.5" customHeight="1">
      <c r="AH986" s="109" t="s">
        <v>1199</v>
      </c>
      <c r="AI986" s="110">
        <v>5940</v>
      </c>
    </row>
    <row r="987" spans="34:35" ht="16.5" customHeight="1">
      <c r="AH987" s="117" t="s">
        <v>1200</v>
      </c>
      <c r="AI987" s="118">
        <v>5005</v>
      </c>
    </row>
    <row r="988" spans="34:35" ht="16.5" customHeight="1">
      <c r="AH988" s="117" t="s">
        <v>1201</v>
      </c>
      <c r="AI988" s="118">
        <v>5005</v>
      </c>
    </row>
    <row r="989" spans="34:35" ht="16.5" customHeight="1">
      <c r="AH989" s="117" t="s">
        <v>1202</v>
      </c>
      <c r="AI989" s="118">
        <v>5005</v>
      </c>
    </row>
    <row r="990" spans="34:35" ht="16.5" customHeight="1">
      <c r="AH990" s="120" t="s">
        <v>1203</v>
      </c>
      <c r="AI990" s="121">
        <v>2090</v>
      </c>
    </row>
    <row r="991" spans="34:35" ht="16.5" customHeight="1">
      <c r="AH991" s="120" t="s">
        <v>1204</v>
      </c>
      <c r="AI991" s="121">
        <v>2090</v>
      </c>
    </row>
    <row r="992" spans="34:35" ht="16.5" customHeight="1">
      <c r="AH992" s="122" t="s">
        <v>1205</v>
      </c>
      <c r="AI992" s="123">
        <v>1760</v>
      </c>
    </row>
    <row r="993" spans="34:35" ht="16.5" customHeight="1">
      <c r="AH993" s="124" t="s">
        <v>1206</v>
      </c>
      <c r="AI993" s="125">
        <v>1430</v>
      </c>
    </row>
    <row r="994" spans="34:35" ht="16.5" customHeight="1">
      <c r="AH994" s="109" t="s">
        <v>1507</v>
      </c>
      <c r="AI994" s="110">
        <v>8690</v>
      </c>
    </row>
    <row r="995" spans="34:35" ht="16.5" customHeight="1">
      <c r="AH995" s="109" t="s">
        <v>1417</v>
      </c>
      <c r="AI995" s="110">
        <v>8690</v>
      </c>
    </row>
    <row r="996" spans="34:35" ht="16.5" customHeight="1">
      <c r="AH996" s="109" t="s">
        <v>1207</v>
      </c>
      <c r="AI996" s="110">
        <v>8690</v>
      </c>
    </row>
    <row r="997" spans="34:35" ht="16.5" customHeight="1">
      <c r="AH997" s="109" t="s">
        <v>1208</v>
      </c>
      <c r="AI997" s="110">
        <v>6545</v>
      </c>
    </row>
    <row r="998" spans="34:35" ht="16.5" customHeight="1">
      <c r="AH998" s="117" t="s">
        <v>1209</v>
      </c>
      <c r="AI998" s="118">
        <v>5500</v>
      </c>
    </row>
    <row r="999" spans="34:35" ht="16.5" customHeight="1">
      <c r="AH999" s="117" t="s">
        <v>1210</v>
      </c>
      <c r="AI999" s="118">
        <v>5500</v>
      </c>
    </row>
    <row r="1000" spans="34:35" ht="16.5" customHeight="1">
      <c r="AH1000" s="117" t="s">
        <v>1211</v>
      </c>
      <c r="AI1000" s="118">
        <v>5500</v>
      </c>
    </row>
    <row r="1001" spans="34:35" ht="16.5" customHeight="1">
      <c r="AH1001" s="120" t="s">
        <v>1212</v>
      </c>
      <c r="AI1001" s="121">
        <v>2090</v>
      </c>
    </row>
    <row r="1002" spans="34:35" ht="16.5" customHeight="1">
      <c r="AH1002" s="120" t="s">
        <v>1213</v>
      </c>
      <c r="AI1002" s="121">
        <v>2090</v>
      </c>
    </row>
    <row r="1003" spans="34:35" ht="16.5" customHeight="1">
      <c r="AH1003" s="122" t="s">
        <v>1214</v>
      </c>
      <c r="AI1003" s="123">
        <v>1760</v>
      </c>
    </row>
    <row r="1004" spans="34:35" ht="16.5" customHeight="1">
      <c r="AH1004" s="124" t="s">
        <v>1215</v>
      </c>
      <c r="AI1004" s="125">
        <v>1430</v>
      </c>
    </row>
    <row r="1005" spans="34:35" ht="16.5" customHeight="1">
      <c r="AH1005" s="109" t="s">
        <v>1508</v>
      </c>
      <c r="AI1005" s="110">
        <v>8690</v>
      </c>
    </row>
    <row r="1006" spans="34:35" ht="16.5" customHeight="1">
      <c r="AH1006" s="109" t="s">
        <v>1418</v>
      </c>
      <c r="AI1006" s="110">
        <v>8690</v>
      </c>
    </row>
    <row r="1007" spans="34:35" ht="16.5" customHeight="1">
      <c r="AH1007" s="109" t="s">
        <v>1216</v>
      </c>
      <c r="AI1007" s="110">
        <v>8690</v>
      </c>
    </row>
    <row r="1008" spans="34:35" ht="16.5" customHeight="1">
      <c r="AH1008" s="109" t="s">
        <v>1217</v>
      </c>
      <c r="AI1008" s="110">
        <v>6545</v>
      </c>
    </row>
    <row r="1009" spans="34:35" ht="16.5" customHeight="1">
      <c r="AH1009" s="117" t="s">
        <v>1218</v>
      </c>
      <c r="AI1009" s="118">
        <v>5500</v>
      </c>
    </row>
    <row r="1010" spans="34:35" ht="16.5" customHeight="1">
      <c r="AH1010" s="117" t="s">
        <v>1219</v>
      </c>
      <c r="AI1010" s="118">
        <v>5500</v>
      </c>
    </row>
    <row r="1011" spans="34:35" ht="16.5" customHeight="1">
      <c r="AH1011" s="117" t="s">
        <v>1220</v>
      </c>
      <c r="AI1011" s="118">
        <v>5500</v>
      </c>
    </row>
    <row r="1012" spans="34:35" ht="16.5" customHeight="1">
      <c r="AH1012" s="120" t="s">
        <v>1221</v>
      </c>
      <c r="AI1012" s="121">
        <v>2090</v>
      </c>
    </row>
    <row r="1013" spans="34:35" ht="16.5" customHeight="1">
      <c r="AH1013" s="120" t="s">
        <v>1222</v>
      </c>
      <c r="AI1013" s="121">
        <v>2090</v>
      </c>
    </row>
    <row r="1014" spans="34:35" ht="16.5" customHeight="1">
      <c r="AH1014" s="122" t="s">
        <v>1223</v>
      </c>
      <c r="AI1014" s="123">
        <v>1760</v>
      </c>
    </row>
    <row r="1015" spans="34:35" ht="16.5" customHeight="1">
      <c r="AH1015" s="124" t="s">
        <v>1224</v>
      </c>
      <c r="AI1015" s="125">
        <v>1430</v>
      </c>
    </row>
  </sheetData>
  <sheetProtection algorithmName="SHA-512" hashValue="HOd0rZ4q1Lm/zUWVAkJJP9dzvWzejPVifldqsBaWFrp4o5AHa+WdNkdb+JSnU+I732O9E0nUbm8viKwjYLTCZw==" saltValue="Br7frLgoOTkNesSHtAe6nA==" spinCount="100000" sheet="1" selectLockedCells="1" selectUnlockedCells="1"/>
  <protectedRanges>
    <protectedRange sqref="R21:R22 I21:I22 AB21:AB22 AG21:AG22 AJ21:AJ22 M21:M22" name="範囲1_6_1_2_4_1_1"/>
  </protectedRanges>
  <mergeCells count="67">
    <mergeCell ref="J86:J89"/>
    <mergeCell ref="J90:J96"/>
    <mergeCell ref="J65:J66"/>
    <mergeCell ref="J67:J70"/>
    <mergeCell ref="J71:J74"/>
    <mergeCell ref="J75:J80"/>
    <mergeCell ref="J81:J85"/>
    <mergeCell ref="J34:J38"/>
    <mergeCell ref="J39:J42"/>
    <mergeCell ref="J43:J49"/>
    <mergeCell ref="J52:J57"/>
    <mergeCell ref="J58:J64"/>
    <mergeCell ref="A75:A80"/>
    <mergeCell ref="A81:A85"/>
    <mergeCell ref="A86:A89"/>
    <mergeCell ref="A90:A96"/>
    <mergeCell ref="A71:A74"/>
    <mergeCell ref="A58:A64"/>
    <mergeCell ref="A24:A27"/>
    <mergeCell ref="A65:A66"/>
    <mergeCell ref="A67:A70"/>
    <mergeCell ref="A34:A38"/>
    <mergeCell ref="A39:A42"/>
    <mergeCell ref="A43:A49"/>
    <mergeCell ref="A52:A57"/>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S95:S96"/>
    <mergeCell ref="AF65:AF74"/>
    <mergeCell ref="S67:S70"/>
    <mergeCell ref="S71:S74"/>
    <mergeCell ref="S75:S80"/>
    <mergeCell ref="S81:S85"/>
    <mergeCell ref="S86:S89"/>
    <mergeCell ref="S43:S47"/>
    <mergeCell ref="S48:S49"/>
    <mergeCell ref="S52:S54"/>
    <mergeCell ref="S55:S57"/>
    <mergeCell ref="S90:S9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もくじ</vt:lpstr>
      <vt:lpstr>オーダーシート</vt:lpstr>
      <vt:lpstr>胡蝶蘭オーダーシート</vt:lpstr>
      <vt:lpstr>クリスマスツリー</vt:lpstr>
      <vt:lpstr>参考</vt:lpstr>
      <vt:lpstr>.</vt:lpstr>
      <vt:lpstr>配送</vt:lpstr>
      <vt:lpstr>オーダーシート!Print_Area</vt:lpstr>
      <vt:lpstr>クリスマスツリー!Print_Area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2025-05-20T03:15:26Z</cp:lastPrinted>
  <dcterms:created xsi:type="dcterms:W3CDTF">2019-08-01T02:35:09Z</dcterms:created>
  <dcterms:modified xsi:type="dcterms:W3CDTF">2025-09-05T05:53:06Z</dcterms:modified>
</cp:coreProperties>
</file>