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3.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4.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59DB483F-9F7C-4681-B039-5076044D63D4}" xr6:coauthVersionLast="47" xr6:coauthVersionMax="47" xr10:uidLastSave="{00000000-0000-0000-0000-000000000000}"/>
  <bookViews>
    <workbookView xWindow="0" yWindow="0" windowWidth="19200" windowHeight="20880" xr2:uid="{89BE6E54-5735-4CD0-A675-1BC3D745BBFF}"/>
  </bookViews>
  <sheets>
    <sheet name="もくじ" sheetId="96" r:id="rId1"/>
    <sheet name="オーダーシート " sheetId="110" r:id="rId2"/>
    <sheet name="胡蝶蘭オーダーシート" sheetId="102" r:id="rId3"/>
    <sheet name="クリスマスツリー" sheetId="111" r:id="rId4"/>
    <sheet name="." sheetId="58" state="hidden" r:id="rId5"/>
    <sheet name="配送" sheetId="65" state="hidden" r:id="rId6"/>
  </sheets>
  <externalReferences>
    <externalReference r:id="rId7"/>
  </externalReferences>
  <definedNames>
    <definedName name="_xlnm.Print_Area" localSheetId="1">'オーダーシート '!$A$1:$AD$70</definedName>
    <definedName name="_xlnm.Print_Area" localSheetId="3">クリスマスツリー!$A$1:$W$40</definedName>
    <definedName name="_xlnm.Print_Area" localSheetId="0">もくじ!#REF!</definedName>
    <definedName name="_xlnm.Print_Area" localSheetId="2">胡蝶蘭オーダーシート!$B$3:$E$71</definedName>
    <definedName name="_xlnm.Print_Area" localSheetId="5">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P5" i="102" l="1"/>
  <c r="T5" i="102" s="1"/>
  <c r="P6" i="102"/>
  <c r="T6" i="102" s="1"/>
  <c r="Z7" i="111"/>
  <c r="U31" i="111" s="1"/>
  <c r="Z6" i="111"/>
  <c r="U22" i="111" s="1"/>
  <c r="Z5" i="111"/>
  <c r="Z4" i="111"/>
  <c r="U38" i="111" s="1"/>
  <c r="AG2" i="110"/>
  <c r="U4" i="111" l="1"/>
  <c r="U39" i="111" s="1"/>
  <c r="BF3" i="58"/>
  <c r="AG8" i="110"/>
  <c r="AJ53" i="110" s="1"/>
  <c r="AA12" i="58"/>
  <c r="AS3" i="58"/>
  <c r="W9" i="58" s="1"/>
  <c r="Z6" i="58"/>
  <c r="AF3" i="58"/>
  <c r="Y6" i="58"/>
  <c r="AE3" i="58"/>
  <c r="X6" i="58"/>
  <c r="AD3" i="58"/>
  <c r="W6" i="58"/>
  <c r="AC3" i="58"/>
  <c r="AE9" i="102"/>
  <c r="AE5" i="102"/>
  <c r="AJ17" i="110"/>
  <c r="AA6" i="58" s="1"/>
  <c r="BG3" i="58" l="1"/>
  <c r="AG3" i="58"/>
  <c r="AE12" i="102"/>
  <c r="S15" i="58"/>
  <c r="AE4" i="102"/>
  <c r="AE10" i="102"/>
  <c r="T51" i="110"/>
  <c r="R51" i="110" s="1"/>
  <c r="AG7" i="110"/>
  <c r="AG4" i="110"/>
  <c r="BK15" i="58"/>
  <c r="BK3" i="58"/>
  <c r="AG12" i="58" s="1"/>
  <c r="BM3" i="58" l="1"/>
  <c r="R54" i="110"/>
  <c r="X42" i="102"/>
  <c r="AE3" i="102"/>
  <c r="BF15" i="58" s="1"/>
  <c r="BJ15" i="58" l="1"/>
  <c r="BD15" i="58"/>
  <c r="AZ15" i="58"/>
  <c r="AY15" i="58" s="1"/>
  <c r="AL15" i="58"/>
  <c r="AK15" i="58"/>
  <c r="AJ15" i="58"/>
  <c r="W15" i="58"/>
  <c r="M15" i="58"/>
  <c r="G15" i="58"/>
  <c r="E15" i="58"/>
  <c r="AG15" i="58" l="1"/>
  <c r="AE11" i="102"/>
  <c r="AE8" i="102"/>
  <c r="BH15" i="58" s="1"/>
  <c r="BI15" i="58"/>
  <c r="AE7" i="102"/>
  <c r="BG15" i="58" s="1"/>
  <c r="AE6" i="102"/>
  <c r="I15" i="58" l="1"/>
  <c r="AH15" i="58"/>
  <c r="X40" i="102"/>
  <c r="X43" i="102" s="1"/>
  <c r="V43" i="102" s="1"/>
  <c r="I40" i="102"/>
  <c r="L40" i="102" s="1"/>
  <c r="R37" i="102"/>
  <c r="T42" i="102" s="1"/>
  <c r="BM15" i="58"/>
  <c r="T40" i="102"/>
  <c r="T43" i="102" l="1"/>
  <c r="T41" i="102"/>
  <c r="AJ19" i="110" l="1"/>
  <c r="V42" i="102"/>
  <c r="CB15" i="58" s="1"/>
  <c r="V40" i="102"/>
  <c r="R42" i="102"/>
  <c r="BR15" i="58" s="1"/>
  <c r="BT15" i="58" s="1"/>
  <c r="R41" i="102"/>
  <c r="BZ15" i="58" s="1"/>
  <c r="R43" i="102"/>
  <c r="L39" i="102"/>
  <c r="L38" i="102"/>
  <c r="R40" i="102" l="1"/>
  <c r="BN15" i="58" s="1"/>
  <c r="BP15" i="58" s="1"/>
  <c r="AX3" i="58"/>
  <c r="AB9" i="58" s="1"/>
  <c r="AW3" i="58"/>
  <c r="AA9" i="58" s="1"/>
  <c r="AV3" i="58"/>
  <c r="Z9" i="58" s="1"/>
  <c r="AU3" i="58"/>
  <c r="Y9" i="58" s="1"/>
  <c r="AT3" i="58"/>
  <c r="X9" i="58" s="1"/>
  <c r="AL3" i="58"/>
  <c r="AK3" i="58"/>
  <c r="AJ3" i="58"/>
  <c r="AB3" i="58"/>
  <c r="AA3" i="58"/>
  <c r="Z3" i="58"/>
  <c r="Y3" i="58"/>
  <c r="X3" i="58"/>
  <c r="W3" i="58"/>
  <c r="M3" i="58"/>
  <c r="G3" i="58"/>
  <c r="E3" i="58"/>
  <c r="AI56" i="110" l="1"/>
  <c r="AJ52" i="110"/>
  <c r="AI48" i="110"/>
  <c r="BD3" i="58" l="1"/>
  <c r="Z12" i="58" s="1"/>
  <c r="AG3" i="110"/>
  <c r="AZ3" i="58" s="1"/>
  <c r="AD9" i="58" s="1"/>
  <c r="AC9" i="58" s="1"/>
  <c r="AG9" i="110"/>
  <c r="AK51" i="110" s="1"/>
  <c r="AG12" i="110"/>
  <c r="AG11" i="110"/>
  <c r="AG10" i="110"/>
  <c r="AJ21" i="110"/>
  <c r="BJ3" i="58" s="1"/>
  <c r="AF12" i="58" s="1"/>
  <c r="AJ20" i="110"/>
  <c r="BH3" i="58" s="1"/>
  <c r="AD12" i="58" s="1"/>
  <c r="BI3" i="58"/>
  <c r="AE12" i="58" s="1"/>
  <c r="AC12" i="58"/>
  <c r="AG6" i="110"/>
  <c r="BC3" i="58" s="1"/>
  <c r="Y12" i="58" s="1"/>
  <c r="AG5" i="110"/>
  <c r="BB3" i="58" s="1"/>
  <c r="X12" i="58" s="1"/>
  <c r="AB12" i="58"/>
  <c r="Y54" i="110"/>
  <c r="AA54" i="110" s="1"/>
  <c r="Y53" i="110"/>
  <c r="AA53" i="110" s="1"/>
  <c r="AK52" i="110" l="1"/>
  <c r="AK57" i="110"/>
  <c r="AJ58" i="110"/>
  <c r="AK53" i="110"/>
  <c r="AK50" i="110" s="1"/>
  <c r="AK58" i="110"/>
  <c r="I3" i="58"/>
  <c r="AH3" i="58"/>
  <c r="T50" i="110"/>
  <c r="R50" i="110" s="1"/>
  <c r="CD3" i="58" s="1"/>
  <c r="AK56" i="110" l="1"/>
  <c r="BA3" i="58"/>
  <c r="AI49" i="110"/>
  <c r="AJ51" i="110" s="1"/>
  <c r="P4" i="110"/>
  <c r="T4" i="110" s="1"/>
  <c r="P5" i="110"/>
  <c r="T5" i="110" s="1"/>
  <c r="T54" i="110" l="1"/>
  <c r="AA50" i="110" l="1"/>
  <c r="Y50" i="110" s="1"/>
  <c r="AA48" i="110" l="1"/>
  <c r="Y55" i="110" s="1"/>
  <c r="AA55" i="110" s="1"/>
  <c r="T49" i="110" l="1"/>
  <c r="R49" i="110" s="1"/>
  <c r="BZ3" i="58" s="1"/>
  <c r="T48" i="110"/>
  <c r="AA51" i="110"/>
  <c r="Y51" i="110" s="1"/>
  <c r="Y48" i="110"/>
  <c r="R48" i="110" l="1"/>
  <c r="T52" i="110"/>
  <c r="R52" i="110" s="1"/>
  <c r="BN3" i="58" l="1"/>
  <c r="BP3" i="58" s="1"/>
  <c r="AX15" i="58"/>
  <c r="AW15" i="58"/>
  <c r="AV15" i="58"/>
  <c r="AU15" i="58"/>
  <c r="AT15" i="58"/>
  <c r="AS15" i="58"/>
  <c r="AF15" i="58"/>
  <c r="AE15" i="58"/>
  <c r="AD15" i="58"/>
  <c r="AC15" i="58"/>
  <c r="AB15" i="58"/>
  <c r="AA15" i="58"/>
  <c r="Z15" i="58"/>
  <c r="Y15" i="58"/>
  <c r="X15" i="58"/>
  <c r="AY3"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<sst xmlns="http://schemas.openxmlformats.org/spreadsheetml/2006/main" count="3170" uniqueCount="1783">
  <si>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</si>
  <si>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</si>
  <si>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</si>
  <si>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</si>
  <si>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</si>
  <si>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</si>
  <si>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</si>
  <si>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</si>
  <si>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</si>
  <si>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</si>
  <si>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</si>
  <si>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</si>
  <si>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</si>
  <si>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</si>
  <si>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</si>
  <si>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</si>
  <si>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</si>
  <si>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</si>
  <si>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</si>
  <si>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</si>
  <si>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</si>
  <si>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</si>
  <si>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</si>
  <si>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</si>
  <si>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</si>
  <si>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</si>
  <si>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</si>
  <si>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</si>
  <si>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</si>
  <si>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</si>
  <si>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</si>
  <si>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</si>
  <si>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</si>
  <si>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</si>
  <si>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</si>
  <si>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</si>
  <si>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</si>
  <si>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</si>
  <si>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9"/>
  </si>
  <si>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</si>
  <si>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</si>
  <si>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</si>
  <si>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</si>
  <si>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</si>
  <si>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</si>
  <si>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</si>
  <si>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</si>
  <si>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</si>
  <si>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</si>
  <si>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</si>
  <si>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</si>
  <si>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</si>
  <si>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</si>
  <si>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</si>
  <si>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</si>
  <si>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</si>
  <si>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</si>
  <si>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</si>
  <si>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</si>
  <si>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</si>
  <si>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</si>
  <si>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</si>
  <si>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</si>
  <si>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</si>
  <si>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</si>
  <si>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</si>
  <si>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</si>
  <si>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</si>
  <si>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</si>
  <si>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</si>
  <si>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</si>
  <si>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</si>
  <si>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</si>
  <si>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</si>
  <si>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</si>
  <si>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</si>
  <si>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</si>
  <si>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</si>
  <si>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</si>
  <si>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</si>
  <si>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</si>
  <si>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</si>
  <si>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</si>
  <si>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</si>
  <si>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</si>
  <si>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</si>
  <si>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</si>
  <si>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</si>
  <si>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</si>
  <si>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</si>
  <si>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</si>
  <si>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</si>
  <si>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</si>
  <si>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</si>
  <si>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</si>
  <si>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</si>
  <si>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</si>
  <si>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</si>
  <si>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</si>
  <si>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</si>
  <si>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</si>
  <si>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</si>
  <si>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</si>
  <si>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</si>
  <si>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</si>
  <si>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</si>
  <si>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</si>
  <si>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</si>
  <si>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</si>
  <si>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</si>
  <si>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</si>
  <si>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</si>
  <si>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</si>
  <si>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</si>
  <si>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</si>
  <si>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</si>
  <si>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</si>
  <si>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</si>
  <si>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</si>
  <si>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</si>
  <si>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</si>
  <si>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</si>
  <si>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</si>
  <si>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</si>
  <si>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</si>
  <si>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</si>
  <si>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</si>
  <si>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</si>
  <si>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</si>
  <si>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</si>
  <si>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</si>
  <si>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</si>
  <si>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</si>
  <si>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</si>
  <si>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</si>
  <si>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</si>
  <si>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</si>
  <si>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</si>
  <si>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</si>
  <si>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</si>
  <si>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</si>
  <si>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</si>
  <si>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</si>
  <si>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</si>
  <si>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</si>
  <si>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</si>
  <si>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</si>
  <si>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</si>
  <si>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</si>
  <si>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</si>
  <si>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</si>
  <si>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</si>
  <si>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</si>
  <si>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</si>
  <si>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</si>
  <si>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</si>
  <si>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</si>
  <si>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</si>
  <si>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</si>
  <si>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</si>
  <si>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</si>
  <si>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</si>
  <si>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</si>
  <si>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</si>
  <si>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</si>
  <si>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9"/>
  </si>
  <si>
    <t>企業</t>
    <rPh sb="0" eb="2">
      <t>キギョウ</t>
    </rPh>
    <phoneticPr fontId="19"/>
  </si>
  <si>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</si>
  <si>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</si>
  <si>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</si>
  <si>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</si>
  <si>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</si>
  <si>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7"/>
  </si>
  <si>
    <t>お宛名</t>
    <rPh sb="1" eb="3">
      <t>アテナ</t>
    </rPh>
    <phoneticPr fontId="17"/>
  </si>
  <si>
    <t>ロゴ入れ</t>
    <rPh sb="2" eb="3">
      <t>イ</t>
    </rPh>
    <phoneticPr fontId="17"/>
  </si>
  <si>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</si>
  <si>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</si>
  <si>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</si>
  <si>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</si>
  <si>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</si>
  <si>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</si>
  <si>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</si>
  <si>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</si>
  <si>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</si>
  <si>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</si>
  <si>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</si>
  <si>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</si>
  <si>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</si>
  <si>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</si>
  <si>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</si>
  <si>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</si>
  <si>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</si>
  <si>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</si>
  <si>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</si>
  <si>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</si>
  <si>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</si>
  <si>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</si>
  <si>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</si>
  <si>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</si>
  <si>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</si>
  <si>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</si>
  <si>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</si>
  <si>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</si>
  <si>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</si>
  <si>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</si>
  <si>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</si>
  <si>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</si>
  <si>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</si>
  <si>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</si>
  <si>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</si>
  <si>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</si>
  <si>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</si>
  <si>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</si>
  <si>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</si>
  <si>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</si>
  <si>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</si>
  <si>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</si>
  <si>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</si>
  <si>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</si>
  <si>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</si>
  <si>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</si>
  <si>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</si>
  <si>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</si>
  <si>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</si>
  <si>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</si>
  <si>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</si>
  <si>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</si>
  <si>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</si>
  <si>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</si>
  <si>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</si>
  <si>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</si>
  <si>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</si>
  <si>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</si>
  <si>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</si>
  <si>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</si>
  <si>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</si>
  <si>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</si>
  <si>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</si>
  <si>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</si>
  <si>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</si>
  <si>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</si>
  <si>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</si>
  <si>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</si>
  <si>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9"/>
  </si>
  <si>
    <t>氏名</t>
    <rPh sb="0" eb="2">
      <t>シメイ</t>
    </rPh>
    <phoneticPr fontId="19"/>
  </si>
  <si>
    <t>TEL</t>
    <phoneticPr fontId="19"/>
  </si>
  <si>
    <t>mail</t>
    <phoneticPr fontId="19"/>
  </si>
  <si>
    <t>送付方法</t>
    <rPh sb="0" eb="2">
      <t>ソウフ</t>
    </rPh>
    <rPh sb="2" eb="4">
      <t>ホウホウ</t>
    </rPh>
    <phoneticPr fontId="19"/>
  </si>
  <si>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</si>
  <si>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</si>
  <si>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</si>
  <si>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</si>
  <si>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</si>
  <si>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</si>
  <si>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</si>
  <si>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</si>
  <si>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</si>
  <si>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</si>
  <si>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</si>
  <si>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</si>
  <si>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</si>
  <si>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</si>
  <si>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</si>
  <si>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</si>
  <si>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</si>
  <si>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</si>
  <si>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</si>
  <si>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</si>
  <si>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</si>
  <si>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</si>
  <si>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</si>
  <si>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</si>
  <si>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</si>
  <si>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</si>
  <si>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</si>
  <si>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</si>
  <si>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</si>
  <si>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</si>
  <si>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</si>
  <si>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</si>
  <si>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</si>
  <si>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</si>
  <si>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</si>
  <si>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</si>
  <si>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</si>
  <si>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</si>
  <si>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</si>
  <si>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</si>
  <si>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</si>
  <si>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</si>
  <si>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</si>
  <si>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</si>
  <si>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</si>
  <si>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</si>
  <si>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</si>
  <si>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</si>
  <si>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</si>
  <si>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</si>
  <si>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</si>
  <si>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</si>
  <si>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</si>
  <si>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</si>
  <si>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</si>
  <si>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</si>
  <si>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</si>
  <si>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</si>
  <si>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</si>
  <si>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</si>
  <si>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</si>
  <si>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</si>
  <si>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</si>
  <si>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</si>
  <si>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</si>
  <si>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</si>
  <si>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</si>
  <si>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</si>
  <si>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</si>
  <si>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</si>
  <si>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</si>
  <si>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</si>
  <si>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</si>
  <si>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</si>
  <si>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</si>
  <si>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</si>
  <si>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</si>
  <si>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</si>
  <si>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</si>
  <si>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</si>
  <si>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</si>
  <si>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</si>
  <si>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</si>
  <si>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</si>
  <si>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</si>
  <si>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</si>
  <si>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</si>
  <si>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</si>
  <si>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</si>
  <si>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</si>
  <si>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</si>
  <si>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</si>
  <si>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</si>
  <si>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</si>
  <si>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</si>
  <si>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</si>
  <si>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</si>
  <si>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</si>
  <si>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</si>
  <si>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</si>
  <si>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</si>
  <si>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</si>
  <si>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</si>
  <si>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</si>
  <si>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</si>
  <si>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</si>
  <si>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</si>
  <si>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</si>
  <si>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</si>
  <si>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</si>
  <si>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</si>
  <si>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</si>
  <si>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</si>
  <si>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</si>
  <si>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</si>
  <si>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</si>
  <si>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</si>
  <si>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</si>
  <si>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</si>
  <si>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</si>
  <si>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</si>
  <si>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</si>
  <si>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</si>
  <si>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</si>
  <si>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</si>
  <si>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</si>
  <si>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</si>
  <si>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</si>
  <si>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</si>
  <si>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</si>
  <si>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</si>
  <si>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</si>
  <si>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</si>
  <si>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</si>
  <si>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</si>
  <si>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</si>
  <si>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</si>
  <si>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</si>
  <si>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</si>
  <si>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</si>
  <si>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</si>
  <si>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</si>
  <si>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</si>
  <si>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</si>
  <si>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</si>
  <si>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</si>
  <si>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</si>
  <si>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</si>
  <si>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</si>
  <si>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</si>
  <si>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</si>
  <si>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</si>
  <si>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</si>
  <si>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</si>
  <si>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</si>
  <si>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</si>
  <si>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</si>
  <si>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</si>
  <si>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</si>
  <si>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</si>
  <si>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</si>
  <si>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</si>
  <si>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</si>
  <si>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</si>
  <si>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</si>
  <si>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</si>
  <si>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</si>
  <si>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9"/>
  </si>
  <si>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</si>
  <si>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</si>
  <si>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</si>
  <si>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</si>
  <si>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9"/>
  </si>
  <si>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</si>
  <si>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</si>
  <si>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</si>
  <si>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</si>
  <si>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</si>
  <si>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</si>
  <si>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</si>
  <si>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</si>
  <si>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</si>
  <si>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</si>
  <si>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</si>
  <si>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</si>
  <si>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</si>
  <si>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</si>
  <si>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</si>
  <si>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</si>
  <si>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</si>
  <si>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</si>
  <si>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</si>
  <si>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</si>
  <si>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</si>
  <si>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</si>
  <si>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</si>
  <si>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</si>
  <si>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</si>
  <si>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</si>
  <si>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</si>
  <si>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</si>
  <si>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</si>
  <si>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</si>
  <si>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</si>
  <si>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</si>
  <si>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</si>
  <si>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</si>
  <si>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</si>
  <si>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</si>
  <si>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</si>
  <si>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</si>
  <si>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</si>
  <si>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</si>
  <si>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</si>
  <si>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</si>
  <si>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</si>
  <si>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</si>
  <si>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</si>
  <si>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</si>
  <si>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</si>
  <si>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</si>
  <si>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</si>
  <si>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</si>
  <si>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</si>
  <si>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</si>
  <si>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</si>
  <si>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</si>
  <si>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</si>
  <si>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</si>
  <si>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</si>
  <si>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</si>
  <si>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</si>
  <si>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</si>
  <si>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</si>
  <si>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</si>
  <si>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</si>
  <si>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</si>
  <si>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</si>
  <si>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</si>
  <si>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</si>
  <si>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</si>
  <si>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</si>
  <si>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</si>
  <si>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</si>
  <si>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</si>
  <si>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</si>
  <si>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</si>
  <si>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</si>
  <si>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</si>
  <si>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</si>
  <si>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</si>
  <si>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</si>
  <si>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</si>
  <si>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</si>
  <si>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</si>
  <si>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</si>
  <si>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</si>
  <si>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</si>
  <si>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</si>
  <si>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</si>
  <si>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</si>
  <si>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</si>
  <si>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</si>
  <si>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</si>
  <si>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</si>
  <si>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</si>
  <si>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</si>
  <si>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</si>
  <si>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</si>
  <si>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</si>
  <si>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</si>
  <si>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</si>
  <si>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</si>
  <si>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</si>
  <si>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</si>
  <si>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</si>
  <si>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</si>
  <si>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</si>
  <si>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</si>
  <si>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</si>
  <si>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</si>
  <si>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</si>
  <si>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</si>
  <si>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</si>
  <si>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</si>
  <si>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</si>
  <si>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</si>
  <si>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</si>
  <si>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</si>
  <si>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</si>
  <si>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</si>
  <si>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</si>
  <si>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</si>
  <si>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</si>
  <si>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</si>
  <si>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</si>
  <si>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</si>
  <si>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</si>
  <si>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</si>
  <si>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</si>
  <si>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</si>
  <si>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</si>
  <si>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</si>
  <si>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</si>
  <si>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</si>
  <si>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</si>
  <si>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</si>
  <si>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</si>
  <si>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</si>
  <si>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</si>
  <si>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</si>
  <si>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</si>
  <si>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</si>
  <si>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</si>
  <si>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</si>
  <si>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</si>
  <si>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</si>
  <si>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</si>
  <si>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</si>
  <si>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</si>
  <si>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</si>
  <si>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</si>
  <si>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</si>
  <si>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</si>
  <si>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</si>
  <si>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</si>
  <si>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</si>
  <si>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</si>
  <si>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</si>
  <si>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</si>
  <si>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</si>
  <si>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</si>
  <si>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</si>
  <si>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</si>
  <si>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</si>
  <si>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</si>
  <si>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</si>
  <si>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</si>
  <si>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</si>
  <si>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</si>
  <si>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</si>
  <si>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</si>
  <si>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</si>
  <si>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</si>
  <si>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</si>
  <si>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</si>
  <si>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</si>
  <si>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</si>
  <si>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</si>
  <si>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</si>
  <si>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</si>
  <si>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</si>
  <si>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</si>
  <si>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</si>
  <si>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</si>
  <si>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</si>
  <si>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</si>
  <si>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</si>
  <si>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</si>
  <si>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</si>
  <si>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</si>
  <si>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</si>
  <si>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</si>
  <si>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</si>
  <si>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</si>
  <si>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</si>
  <si>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</si>
  <si>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</si>
  <si>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</si>
  <si>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</si>
  <si>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</si>
  <si>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</si>
  <si>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</si>
  <si>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</si>
  <si>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</si>
  <si>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</si>
  <si>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</si>
  <si>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</si>
  <si>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</si>
  <si>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</si>
  <si>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</si>
  <si>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</si>
  <si>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</si>
  <si>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</si>
  <si>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</si>
  <si>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</si>
  <si>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</si>
  <si>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</si>
  <si>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</si>
  <si>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</si>
  <si>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</si>
  <si>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</si>
  <si>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</si>
  <si>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</si>
  <si>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</si>
  <si>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</si>
  <si>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</si>
  <si>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</si>
  <si>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</si>
  <si>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</si>
  <si>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</si>
  <si>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</si>
  <si>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</si>
  <si>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</si>
  <si>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</si>
  <si>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</si>
  <si>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</si>
  <si>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</si>
  <si>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</si>
  <si>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</si>
  <si>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</si>
  <si>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</si>
  <si>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</si>
  <si>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</si>
  <si>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</si>
  <si>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</si>
  <si>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</si>
  <si>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</si>
  <si>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</si>
  <si>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</si>
  <si>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</si>
  <si>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</si>
  <si>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</si>
  <si>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</si>
  <si>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</si>
  <si>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</si>
  <si>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</si>
  <si>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</si>
  <si>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</si>
  <si>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</si>
  <si>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</si>
  <si>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</si>
  <si>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</si>
  <si>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</si>
  <si>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</si>
  <si>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</si>
  <si>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</si>
  <si>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</si>
  <si>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</si>
  <si>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</si>
  <si>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</si>
  <si>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</si>
  <si>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</si>
  <si>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</si>
  <si>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</si>
  <si>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</si>
  <si>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</si>
  <si>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</si>
  <si>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</si>
  <si>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</si>
  <si>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</si>
  <si>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</si>
  <si>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</si>
  <si>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</si>
  <si>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</si>
  <si>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</si>
  <si>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</si>
  <si>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</si>
  <si>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</si>
  <si>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</si>
  <si>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</si>
  <si>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</si>
  <si>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</si>
  <si>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</si>
  <si>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</si>
  <si>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</si>
  <si>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</si>
  <si>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</si>
  <si>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</si>
  <si>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</si>
  <si>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</si>
  <si>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</si>
  <si>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</si>
  <si>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</si>
  <si>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</si>
  <si>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</si>
  <si>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</si>
  <si>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</si>
  <si>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</si>
  <si>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</si>
  <si>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</si>
  <si>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</si>
  <si>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</si>
  <si>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</si>
  <si>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</si>
  <si>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</si>
  <si>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</si>
  <si>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</si>
  <si>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</si>
  <si>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</si>
  <si>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</si>
  <si>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</si>
  <si>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</si>
  <si>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</si>
  <si>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</si>
  <si>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</si>
  <si>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</si>
  <si>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</si>
  <si>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</si>
  <si>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</si>
  <si>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</si>
  <si>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</si>
  <si>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</si>
  <si>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</si>
  <si>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</si>
  <si>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</si>
  <si>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</si>
  <si>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</si>
  <si>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</si>
  <si>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</si>
  <si>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</si>
  <si>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</si>
  <si>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</si>
  <si>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</si>
  <si>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</si>
  <si>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</si>
  <si>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</si>
  <si>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</si>
  <si>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</si>
  <si>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</si>
  <si>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</si>
  <si>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</si>
  <si>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</si>
  <si>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</si>
  <si>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</si>
  <si>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</si>
  <si>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</si>
  <si>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</si>
  <si>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</si>
  <si>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</si>
  <si>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</si>
  <si>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</si>
  <si>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</si>
  <si>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</si>
  <si>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</si>
  <si>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</si>
  <si>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</si>
  <si>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</si>
  <si>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</si>
  <si>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</si>
  <si>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</si>
  <si>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</si>
  <si>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</si>
  <si>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</si>
  <si>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</si>
  <si>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</si>
  <si>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</si>
  <si>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</si>
  <si>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</si>
  <si>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</si>
  <si>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</si>
  <si>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</si>
  <si>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</si>
  <si>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</si>
  <si>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</si>
  <si>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</si>
  <si>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</si>
  <si>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</si>
  <si>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</si>
  <si>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</si>
  <si>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</si>
  <si>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</si>
  <si>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</si>
  <si>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</si>
  <si>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</si>
  <si>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</si>
  <si>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</si>
  <si>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</si>
  <si>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</si>
  <si>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</si>
  <si>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</si>
  <si>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</si>
  <si>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</si>
  <si>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</si>
  <si>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</si>
  <si>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</si>
  <si>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</si>
  <si>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</si>
  <si>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</si>
  <si>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</si>
  <si>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</si>
  <si>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</si>
  <si>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</si>
  <si>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</si>
  <si>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</si>
  <si>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</si>
  <si>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</si>
  <si>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</si>
  <si>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</si>
  <si>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</si>
  <si>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</si>
  <si>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</si>
  <si>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</si>
  <si>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</si>
  <si>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</si>
  <si>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</si>
  <si>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</si>
  <si>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</si>
  <si>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</si>
  <si>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</si>
  <si>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</si>
  <si>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</si>
  <si>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</si>
  <si>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</si>
  <si>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</si>
  <si>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</si>
  <si>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</si>
  <si>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</si>
  <si>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</si>
  <si>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</si>
  <si>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</si>
  <si>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</si>
  <si>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</si>
  <si>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</si>
  <si>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</si>
  <si>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</si>
  <si>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</si>
  <si>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</si>
  <si>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</si>
  <si>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</si>
  <si>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</si>
  <si>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</si>
  <si>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</si>
  <si>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</si>
  <si>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</si>
  <si>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</si>
  <si>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</si>
  <si>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</si>
  <si>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</si>
  <si>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</si>
  <si>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</si>
  <si>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</si>
  <si>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</si>
  <si>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</si>
  <si>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</si>
  <si>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</si>
  <si>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</si>
  <si>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</si>
  <si>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</si>
  <si>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</si>
  <si>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</si>
  <si>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</si>
  <si>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</si>
  <si>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</si>
  <si>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</si>
  <si>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</si>
  <si>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</si>
  <si>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</si>
  <si>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</si>
  <si>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</si>
  <si>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</si>
  <si>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</si>
  <si>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</si>
  <si>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</si>
  <si>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</si>
  <si>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</si>
  <si>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</si>
  <si>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</si>
  <si>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</si>
  <si>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</si>
  <si>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</si>
  <si>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</si>
  <si>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</si>
  <si>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</si>
  <si>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</si>
  <si>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</si>
  <si>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</si>
  <si>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</si>
  <si>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</si>
  <si>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</si>
  <si>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</si>
  <si>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</si>
  <si>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</si>
  <si>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</si>
  <si>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</si>
  <si>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</si>
  <si>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</si>
  <si>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</si>
  <si>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</si>
  <si>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</si>
  <si>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</si>
  <si>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</si>
  <si>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</si>
  <si>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</si>
  <si>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</si>
  <si>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</si>
  <si>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</si>
  <si>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</si>
  <si>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</si>
  <si>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</si>
  <si>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</si>
  <si>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</si>
  <si>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</si>
  <si>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</si>
  <si>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</si>
  <si>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</si>
  <si>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</si>
  <si>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</si>
  <si>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</si>
  <si>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</si>
  <si>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</si>
  <si>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</si>
  <si>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</si>
  <si>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</si>
  <si>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</si>
  <si>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</si>
  <si>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</si>
  <si>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</si>
  <si>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</si>
  <si>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</si>
  <si>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</si>
  <si>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</si>
  <si>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</si>
  <si>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</si>
  <si>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</si>
  <si>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</si>
  <si>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</si>
  <si>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</si>
  <si>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</si>
  <si>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</si>
  <si>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</si>
  <si>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</si>
  <si>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</si>
  <si>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</si>
  <si>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</si>
  <si>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</si>
  <si>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</si>
  <si>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</si>
  <si>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</si>
  <si>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</si>
  <si>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</si>
  <si>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</si>
  <si>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</si>
  <si>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</si>
  <si>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</si>
  <si>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</si>
  <si>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</si>
  <si>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</si>
  <si>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</si>
  <si>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</si>
  <si>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</si>
  <si>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</si>
  <si>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</si>
  <si>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</si>
  <si>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</si>
  <si>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</si>
  <si>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</si>
  <si>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</si>
  <si>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</si>
  <si>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</si>
  <si>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</si>
  <si>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</si>
  <si>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</si>
  <si>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</si>
  <si>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</si>
  <si>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</si>
  <si>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</si>
  <si>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</si>
  <si>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</si>
  <si>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</si>
  <si>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</si>
  <si>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</si>
  <si>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</si>
  <si>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</si>
  <si>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</si>
  <si>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</si>
  <si>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</si>
  <si>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</si>
  <si>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</si>
  <si>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</si>
  <si>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</si>
  <si>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</si>
  <si>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</si>
  <si>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</si>
  <si>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</si>
  <si>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</si>
  <si>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</si>
  <si>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</si>
  <si>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</si>
  <si>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</si>
  <si>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</si>
  <si>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</si>
  <si>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</si>
  <si>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</si>
  <si>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</si>
  <si>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</si>
  <si>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</si>
  <si>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</si>
  <si>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</si>
  <si>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</si>
  <si>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</si>
  <si>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</si>
  <si>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</si>
  <si>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</si>
  <si>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</si>
  <si>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</si>
  <si>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</si>
  <si>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</si>
  <si>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</si>
  <si>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</si>
  <si>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</si>
  <si>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</si>
  <si>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</si>
  <si>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</si>
  <si>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</si>
  <si>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</si>
  <si>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</si>
  <si>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</si>
  <si>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</si>
  <si>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</si>
  <si>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</si>
  <si>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</si>
  <si>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</si>
  <si>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</si>
  <si>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</si>
  <si>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</si>
  <si>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</si>
  <si>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</si>
  <si>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</si>
  <si>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</si>
  <si>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</si>
  <si>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</si>
  <si>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</si>
  <si>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</si>
  <si>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</si>
  <si>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</si>
  <si>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</si>
  <si>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</si>
  <si>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</si>
  <si>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</si>
  <si>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</si>
  <si>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</si>
  <si>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</si>
  <si>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</si>
  <si>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</si>
  <si>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</si>
  <si>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</si>
  <si>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</si>
  <si>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</si>
  <si>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</si>
  <si>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</si>
  <si>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</si>
  <si>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</si>
  <si>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</si>
  <si>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</si>
  <si>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</si>
  <si>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</si>
  <si>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</si>
  <si>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</si>
  <si>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</si>
  <si>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</si>
  <si>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</si>
  <si>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</si>
  <si>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</si>
  <si>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</si>
  <si>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</si>
  <si>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</si>
  <si>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</si>
  <si>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</si>
  <si>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</si>
  <si>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</si>
  <si>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</si>
  <si>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</si>
  <si>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</si>
  <si>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</si>
  <si>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</si>
  <si>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</si>
  <si>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</si>
  <si>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</si>
  <si>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</si>
  <si>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</si>
  <si>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</si>
  <si>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</si>
  <si>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</si>
  <si>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</si>
  <si>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</si>
  <si>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</si>
  <si>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</si>
  <si>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</si>
  <si>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</si>
  <si>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</si>
  <si>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</si>
  <si>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</si>
  <si>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</si>
  <si>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</si>
  <si>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</si>
  <si>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</si>
  <si>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</si>
  <si>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</si>
  <si>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</si>
  <si>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</si>
  <si>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</si>
  <si>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</si>
  <si>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</si>
  <si>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</si>
  <si>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</si>
  <si>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</si>
  <si>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</si>
  <si>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</si>
  <si>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</si>
  <si>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</si>
  <si>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</si>
  <si>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</si>
  <si>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</si>
  <si>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</si>
  <si>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</si>
  <si>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</si>
  <si>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</si>
  <si>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</si>
  <si>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</si>
  <si>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</si>
  <si>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</si>
  <si>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</si>
  <si>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</si>
  <si>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</si>
  <si>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</si>
  <si>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</si>
  <si>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</si>
  <si>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</si>
  <si>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</si>
  <si>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</si>
  <si>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</si>
  <si>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</si>
  <si>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</si>
  <si>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</si>
  <si>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</si>
  <si>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</si>
  <si>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</si>
  <si>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</si>
  <si>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</si>
  <si>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</si>
  <si>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</si>
  <si>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</si>
  <si>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</si>
  <si>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</si>
  <si>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</si>
  <si>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</si>
  <si>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</si>
  <si>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</si>
  <si>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</si>
  <si>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</si>
  <si>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</si>
  <si>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</si>
  <si>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</si>
  <si>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</si>
  <si>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</si>
  <si>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</si>
  <si>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</si>
  <si>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</si>
  <si>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</si>
  <si>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</si>
  <si>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</si>
  <si>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</si>
  <si>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</si>
  <si>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</si>
  <si>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</si>
  <si>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</si>
  <si>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</si>
  <si>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</si>
  <si>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</si>
  <si>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</si>
  <si>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</si>
  <si>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</si>
  <si>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</si>
  <si>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</si>
  <si>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</si>
  <si>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</si>
  <si>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</si>
  <si>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</si>
  <si>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</si>
  <si>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</si>
  <si>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</si>
  <si>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</si>
  <si>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</si>
  <si>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</si>
  <si>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</si>
  <si>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</si>
  <si>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</si>
  <si>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</si>
  <si>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</si>
  <si>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</si>
  <si>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</si>
  <si>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</si>
  <si>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</si>
  <si>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</si>
  <si>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</si>
  <si>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</si>
  <si>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</si>
  <si>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</si>
  <si>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</si>
  <si>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</si>
  <si>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</si>
  <si>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</si>
  <si>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</si>
  <si>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</si>
  <si>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</si>
  <si>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</si>
  <si>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</si>
  <si>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</si>
  <si>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</si>
  <si>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</si>
  <si>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</si>
  <si>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</si>
  <si>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</si>
  <si>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</si>
  <si>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</si>
  <si>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</si>
  <si>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</si>
  <si>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</si>
  <si>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</si>
  <si>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</si>
  <si>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</si>
  <si>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</si>
  <si>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</si>
  <si>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</si>
  <si>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</si>
  <si>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</si>
  <si>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</si>
  <si>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</si>
  <si>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</si>
  <si>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</si>
  <si>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</si>
  <si>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</si>
  <si>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</si>
  <si>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☎03-6451-0987　</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</si>
  <si>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</si>
  <si>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</si>
  <si>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</si>
  <si>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</si>
  <si>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</si>
  <si>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</si>
  <si>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</si>
  <si>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</si>
  <si>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</si>
  <si>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</si>
  <si>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</si>
  <si>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</si>
  <si>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</si>
  <si>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</si>
  <si>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</si>
  <si>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</si>
  <si>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</si>
  <si>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</si>
  <si>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</si>
  <si>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</si>
  <si>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</si>
  <si>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</si>
  <si>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</si>
  <si>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</si>
  <si>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</si>
  <si>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</si>
  <si>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</si>
  <si>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</si>
  <si>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</si>
  <si>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</si>
  <si>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</si>
  <si>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</si>
  <si>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</si>
  <si>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</si>
  <si>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</si>
  <si>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</si>
  <si>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</si>
  <si>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</si>
  <si>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</si>
  <si>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</si>
  <si>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</si>
  <si>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</si>
  <si>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</si>
  <si>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</si>
  <si>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</si>
  <si>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</si>
  <si>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</si>
  <si>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</si>
  <si>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</si>
  <si>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</si>
  <si>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</si>
  <si>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</si>
  <si>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</si>
  <si>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</si>
  <si>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</si>
  <si>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</si>
  <si>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</si>
  <si>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</si>
  <si>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</si>
  <si>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</si>
  <si>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</si>
  <si>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</si>
  <si>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</si>
  <si>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</si>
  <si>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</si>
  <si>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</si>
  <si>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</si>
  <si>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</si>
  <si>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</si>
  <si>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</si>
  <si>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</si>
  <si>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</si>
  <si>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</si>
  <si>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</si>
  <si>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</si>
  <si>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</si>
  <si>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</si>
  <si>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</si>
  <si>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</si>
  <si>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</si>
  <si>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</si>
  <si>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</si>
  <si>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</si>
  <si>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</si>
  <si>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</si>
  <si>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</si>
  <si>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</si>
  <si>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</si>
  <si>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</si>
  <si>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</si>
  <si>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</si>
  <si>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</si>
  <si>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</si>
  <si>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</si>
  <si>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</si>
  <si>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</si>
  <si>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</si>
  <si>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</si>
  <si>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</si>
  <si>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</si>
  <si>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</si>
  <si>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</si>
  <si>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</si>
  <si>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</si>
  <si>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</si>
  <si>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</si>
  <si>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</si>
  <si>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</si>
  <si>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</si>
  <si>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</si>
  <si>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</si>
  <si>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</si>
  <si>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</si>
  <si>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</si>
  <si>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</si>
  <si>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</si>
  <si>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</si>
  <si>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</si>
  <si>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</si>
  <si>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</si>
  <si>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</si>
  <si>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</si>
  <si>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</si>
  <si>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</si>
  <si>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</si>
  <si>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</si>
  <si>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</si>
  <si>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</si>
  <si>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</si>
  <si>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</si>
  <si>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</si>
  <si>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</si>
  <si>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</si>
  <si>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</si>
  <si>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</si>
  <si>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</si>
  <si>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</si>
  <si>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</si>
  <si>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</si>
  <si>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</si>
  <si>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</si>
  <si>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</si>
  <si>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</si>
  <si>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</si>
  <si>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</si>
  <si>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</si>
  <si>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</si>
  <si>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</si>
  <si>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</si>
  <si>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</si>
  <si>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</si>
  <si>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</si>
  <si>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</si>
  <si>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</si>
  <si>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</si>
  <si>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</si>
  <si>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</si>
  <si>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</si>
  <si>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</si>
  <si>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</si>
  <si>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</si>
  <si>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</si>
  <si>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</si>
  <si>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</si>
  <si>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</si>
  <si>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</si>
  <si>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</si>
  <si>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</si>
  <si>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</si>
  <si>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</si>
  <si>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</si>
  <si>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</si>
  <si>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</si>
  <si>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</si>
  <si>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</si>
  <si>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</si>
  <si>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</si>
  <si>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</si>
  <si>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</si>
  <si>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</si>
  <si>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</si>
  <si>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</si>
  <si>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</si>
  <si>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</si>
  <si>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</si>
  <si>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</si>
  <si>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</si>
  <si>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</si>
  <si>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</si>
  <si>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</si>
  <si>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</si>
  <si>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</si>
  <si>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</si>
  <si>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</si>
  <si>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</si>
  <si>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</si>
  <si>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</si>
  <si>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</si>
  <si>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</si>
  <si>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</si>
  <si>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</si>
  <si>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</si>
  <si>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</si>
  <si>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</si>
  <si>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</si>
  <si>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</si>
  <si>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</si>
  <si>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</si>
  <si>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</si>
  <si>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</si>
  <si>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</si>
  <si>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</si>
  <si>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</si>
  <si>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</si>
  <si>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</si>
  <si>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</si>
  <si>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</si>
  <si>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</si>
  <si>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</si>
  <si>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</si>
  <si>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</si>
  <si>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</si>
  <si>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</si>
  <si>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</si>
  <si>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</si>
  <si>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</si>
  <si>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</si>
  <si>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</si>
  <si>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</si>
  <si>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</si>
  <si>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</si>
  <si>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</si>
  <si>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</si>
  <si>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</si>
  <si>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</si>
  <si>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</si>
  <si>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</si>
  <si>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</si>
  <si>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参考</t>
    <rPh sb="0" eb="2">
      <t>サンコウ</t>
    </rPh>
    <phoneticPr fontId="8"/>
  </si>
  <si>
    <t>ご希望</t>
    <rPh sb="1" eb="3">
      <t>キボウ</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</si>
  <si>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</si>
  <si>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</si>
  <si>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</si>
  <si>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</si>
  <si>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</si>
  <si>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</si>
  <si>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</si>
  <si>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</si>
  <si>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</si>
  <si>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</si>
  <si>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</si>
  <si>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</si>
  <si>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</si>
  <si>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</si>
  <si>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</si>
  <si>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</si>
  <si>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</si>
  <si>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</si>
  <si>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</si>
  <si>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</si>
  <si>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</si>
  <si>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</si>
  <si>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</si>
  <si>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</si>
  <si>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</si>
  <si>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</si>
  <si>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</si>
  <si>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</si>
  <si>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</si>
  <si>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</si>
  <si>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</si>
  <si>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</si>
  <si>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</si>
  <si>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</si>
  <si>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</si>
  <si>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</si>
  <si>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支払い銀行</t>
    <rPh sb="0" eb="2">
      <t>シハラ</t>
    </rPh>
    <rPh sb="3" eb="5">
      <t>ギンコウ</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</si>
  <si>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</si>
  <si>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</si>
  <si>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</si>
  <si>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</si>
  <si>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</si>
  <si>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</si>
  <si>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</si>
  <si>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</si>
  <si>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</si>
  <si>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</si>
  <si>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支店名</t>
    <rPh sb="0" eb="3">
      <t>シテンメイ</t>
    </rPh>
    <phoneticPr fontId="8"/>
  </si>
  <si>
    <t>ご依頼主・お届け先情報</t>
    <rPh sb="1" eb="4">
      <t>イライヌシ</t>
    </rPh>
    <rPh sb="6" eb="7">
      <t>トド</t>
    </rPh>
    <rPh sb="8" eb="9">
      <t>サキ</t>
    </rPh>
    <rPh sb="9" eb="11">
      <t>ジョウホウ</t>
    </rPh>
    <phoneticPr fontId="8"/>
  </si>
  <si>
    <t>印字したい文書をご入力ください。</t>
    <phoneticPr fontId="8"/>
  </si>
  <si>
    <t>文字色やフォントもご自由にご設定いただいて構いません（特殊フォント禁止）</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</si>
  <si>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</si>
  <si>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</si>
  <si>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</si>
  <si>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札の有無</t>
    <rPh sb="0" eb="1">
      <t>フダ</t>
    </rPh>
    <rPh sb="2" eb="4">
      <t>ウム</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</si>
  <si>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</si>
  <si>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</si>
  <si>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</si>
  <si>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</si>
  <si>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</si>
  <si>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</si>
  <si>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</si>
  <si>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</si>
  <si>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支払い名義</t>
    <rPh sb="0" eb="2">
      <t>シハラ</t>
    </rPh>
    <rPh sb="3" eb="5">
      <t>メイギ</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</si>
  <si>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</si>
  <si>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</si>
  <si>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</si>
  <si>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</si>
  <si>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</si>
  <si>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</si>
  <si>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</si>
  <si>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</si>
  <si>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</si>
  <si>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</si>
  <si>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</si>
  <si>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</si>
  <si>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</si>
  <si>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</si>
  <si>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</si>
  <si>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</si>
  <si>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</si>
  <si>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</si>
  <si>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</si>
  <si>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</si>
  <si>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</si>
  <si>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</si>
  <si>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</si>
  <si>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</si>
  <si>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</si>
  <si>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</si>
  <si>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</si>
  <si>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</si>
  <si>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</si>
  <si>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</si>
  <si>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</si>
  <si>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</si>
  <si>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</si>
  <si>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</si>
  <si>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t>※税込み表示</t>
    <rPh sb="1" eb="3">
      <t>ゼイコ</t>
    </rPh>
    <rPh sb="4" eb="6">
      <t>ヒョウジ</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</si>
  <si>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</si>
  <si>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</si>
  <si>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</si>
  <si>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</si>
  <si>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</si>
  <si>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</si>
  <si>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　　　　　　　　　　　　　　　　　　　　　　　）</t>
    <phoneticPr fontId="8"/>
  </si>
  <si>
    <t>色</t>
    <rPh sb="0" eb="1">
      <t>イロ</t>
    </rPh>
    <phoneticPr fontId="8"/>
  </si>
  <si>
    <t>確認</t>
    <rPh sb="0" eb="2">
      <t>カクニン</t>
    </rPh>
    <phoneticPr fontId="8"/>
  </si>
  <si>
    <t>受注、伝票</t>
    <rPh sb="0" eb="2">
      <t>ジュチュウ</t>
    </rPh>
    <rPh sb="3" eb="5">
      <t>デンピョウ</t>
    </rPh>
    <phoneticPr fontId="19"/>
  </si>
  <si>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</si>
  <si>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</si>
  <si>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</si>
  <si>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</si>
  <si>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</si>
  <si>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</si>
  <si>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</si>
  <si>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9"/>
  </si>
  <si>
    <t>祝札</t>
    <rPh sb="0" eb="2">
      <t>イワイフダ</t>
    </rPh>
    <phoneticPr fontId="19"/>
  </si>
  <si>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</si>
  <si>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</si>
  <si>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</si>
  <si>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</si>
  <si>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</si>
  <si>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</si>
  <si>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</si>
  <si>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9"/>
  </si>
  <si>
    <t>支店</t>
    <rPh sb="0" eb="2">
      <t>シテン</t>
    </rPh>
    <phoneticPr fontId="19"/>
  </si>
  <si>
    <t>支払い名義</t>
    <rPh sb="0" eb="2">
      <t>シハラ</t>
    </rPh>
    <rPh sb="3" eb="5">
      <t>メイギ</t>
    </rPh>
    <phoneticPr fontId="19"/>
  </si>
  <si>
    <t>設立</t>
    <rPh sb="0" eb="2">
      <t>セツリツ</t>
    </rPh>
    <phoneticPr fontId="19"/>
  </si>
  <si>
    <t>資本金</t>
    <rPh sb="0" eb="3">
      <t>シホンキン</t>
    </rPh>
    <phoneticPr fontId="19"/>
  </si>
  <si>
    <t>年商</t>
    <rPh sb="0" eb="2">
      <t>ネンショウ</t>
    </rPh>
    <phoneticPr fontId="19"/>
  </si>
  <si>
    <t>HP</t>
    <phoneticPr fontId="19"/>
  </si>
  <si>
    <t>事業内容</t>
    <rPh sb="0" eb="4">
      <t>ジギョウナイヨウ</t>
    </rPh>
    <phoneticPr fontId="19"/>
  </si>
  <si>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</si>
  <si>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</si>
  <si>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</si>
  <si>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</si>
  <si>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</si>
  <si>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</si>
  <si>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</si>
  <si>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</si>
  <si>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</si>
  <si>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</si>
  <si>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</si>
  <si>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</si>
  <si>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</si>
  <si>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</si>
  <si>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</si>
  <si>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</si>
  <si>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</si>
  <si>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</si>
  <si>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オーダーシート</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</si>
  <si>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</si>
  <si>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</si>
  <si>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</si>
  <si>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</si>
  <si>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</si>
  <si>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</si>
  <si>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                                            )</t>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</si>
  <si>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</si>
  <si>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</si>
  <si>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</si>
  <si>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</si>
  <si>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</si>
  <si>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</si>
  <si>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</si>
  <si>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</si>
  <si>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</si>
  <si>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</si>
  <si>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t>
    </r>
    <rPh sb="0" eb="3">
      <t>コチョウラン</t>
    </rPh>
    <rPh sb="3" eb="5">
      <t>センヨウ</t>
    </rPh>
    <phoneticPr fontId="8"/>
  </si>
  <si>
    <r>
      <t xml:space="preserve"> </t>
    </r>
    <r>
      <rPr>
        <sz val="12"/>
        <color theme="0"/>
        <rFont val="Segoe UI Symbol"/>
        <family val="3"/>
      </rPr>
      <t>👇</t>
    </r>
    <r>
      <rPr>
        <sz val="12"/>
        <color theme="0"/>
        <rFont val="Meiryo UI"/>
        <family val="3"/>
        <charset val="128"/>
      </rPr>
      <t>番号をクリックするとシートにジャンプします</t>
    </r>
    <phoneticPr fontId="8"/>
  </si>
  <si>
    <t>特に規定はございませんので、よろしければ右文章をコピーしてご利用ください。</t>
    <rPh sb="20" eb="21">
      <t>ミギ</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</si>
  <si>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</si>
  <si>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</si>
  <si>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</si>
  <si>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</si>
  <si>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</si>
  <si>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</si>
  <si>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</si>
  <si>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</si>
  <si>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</si>
  <si>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</si>
  <si>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</si>
  <si>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</si>
  <si>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札を付ける場合、下記もご選択ください</t>
    <rPh sb="0" eb="1">
      <t>サツ</t>
    </rPh>
    <rPh sb="2" eb="3">
      <t>ツ</t>
    </rPh>
    <rPh sb="5" eb="7">
      <t>バアイ</t>
    </rPh>
    <rPh sb="8" eb="10">
      <t>カキ</t>
    </rPh>
    <rPh sb="12" eb="14">
      <t>センタク</t>
    </rPh>
    <phoneticPr fontId="8"/>
  </si>
  <si>
    <t>なし／0円</t>
    <rPh sb="4" eb="5">
      <t>エン</t>
    </rPh>
    <phoneticPr fontId="8"/>
  </si>
  <si>
    <t>胡蝶蘭
オーダーシート</t>
    <phoneticPr fontId="8"/>
  </si>
  <si>
    <t>祝札</t>
    <phoneticPr fontId="8"/>
  </si>
  <si>
    <t>配送規定</t>
    <phoneticPr fontId="8"/>
  </si>
  <si>
    <t>お届けまでの
流れ</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</si>
  <si>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</si>
  <si>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</si>
  <si>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</si>
  <si>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</si>
  <si>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</si>
  <si>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</si>
  <si>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</si>
  <si>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</si>
  <si>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</si>
  <si>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</si>
  <si>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</si>
  <si>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</si>
  <si>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</si>
  <si>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費用</t>
    <rPh sb="0" eb="2">
      <t>ヒヨウ</t>
    </rPh>
    <phoneticPr fontId="8"/>
  </si>
  <si>
    <t>180cm</t>
    <phoneticPr fontId="8"/>
  </si>
  <si>
    <t>210cm</t>
    <phoneticPr fontId="8"/>
  </si>
  <si>
    <t>230cm</t>
    <phoneticPr fontId="8"/>
  </si>
  <si>
    <t>280cm</t>
    <phoneticPr fontId="8"/>
  </si>
  <si>
    <t>360cm</t>
    <phoneticPr fontId="8"/>
  </si>
  <si>
    <t>布</t>
    <rPh sb="0" eb="1">
      <t>ヌノ</t>
    </rPh>
    <phoneticPr fontId="8"/>
  </si>
  <si>
    <t>BOX（3/4周）</t>
    <rPh sb="7" eb="8">
      <t>シュウ</t>
    </rPh>
    <phoneticPr fontId="8"/>
  </si>
  <si>
    <t>※ポインセチアをご選択された場合は費用が表示されません</t>
    <rPh sb="9" eb="11">
      <t>センタク</t>
    </rPh>
    <rPh sb="14" eb="16">
      <t>バアイ</t>
    </rPh>
    <rPh sb="17" eb="19">
      <t>ヒヨウ</t>
    </rPh>
    <rPh sb="20" eb="22">
      <t>ヒョウジ</t>
    </rPh>
    <phoneticPr fontId="8"/>
  </si>
  <si>
    <t>あり</t>
    <phoneticPr fontId="8"/>
  </si>
  <si>
    <t>ツリー設置場所からコンセントまでの距離</t>
    <rPh sb="3" eb="5">
      <t>セッチ</t>
    </rPh>
    <rPh sb="5" eb="7">
      <t>バショ</t>
    </rPh>
    <rPh sb="17" eb="19">
      <t>キョリ</t>
    </rPh>
    <phoneticPr fontId="8"/>
  </si>
  <si>
    <t>お届け先情報</t>
    <rPh sb="1" eb="2">
      <t>トド</t>
    </rPh>
    <rPh sb="3" eb="4">
      <t>サキ</t>
    </rPh>
    <rPh sb="4" eb="6">
      <t>ジョウホウ</t>
    </rPh>
    <phoneticPr fontId="8"/>
  </si>
  <si>
    <t>お届け希望時間帯</t>
    <phoneticPr fontId="8"/>
  </si>
  <si>
    <t>イメージ</t>
    <phoneticPr fontId="8"/>
  </si>
  <si>
    <t>※『クリスマスツリー　カラーバリエーション』から一番ご希望に近いツリーの番号をご記入ください</t>
    <phoneticPr fontId="8"/>
  </si>
  <si>
    <t>※別途お送りする『クリスマスツリー　カラーバリエーション』資料をご参照ください</t>
    <rPh sb="1" eb="3">
      <t>ベット</t>
    </rPh>
    <rPh sb="4" eb="5">
      <t>オク</t>
    </rPh>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</si>
  <si>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</si>
  <si>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</si>
  <si>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</si>
  <si>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</si>
  <si>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</si>
  <si>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</si>
  <si>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</si>
  <si>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</si>
  <si>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電飾ありをご選択いただいた場合はこちらもご回答ください</t>
    <rPh sb="0" eb="2">
      <t>デンショク</t>
    </rPh>
    <rPh sb="6" eb="8">
      <t>センタク</t>
    </rPh>
    <rPh sb="13" eb="15">
      <t>バアイ</t>
    </rPh>
    <rPh sb="21" eb="23">
      <t>カイトウ</t>
    </rPh>
    <phoneticPr fontId="8"/>
  </si>
  <si>
    <t>コンセント</t>
    <phoneticPr fontId="8"/>
  </si>
  <si>
    <t>※ツリーのサイズは、前後＋－10cmすることがございます</t>
    <phoneticPr fontId="8"/>
  </si>
  <si>
    <t>No</t>
    <phoneticPr fontId="8"/>
  </si>
  <si>
    <t>4,400円</t>
    <rPh sb="5" eb="6">
      <t>エン</t>
    </rPh>
    <phoneticPr fontId="8"/>
  </si>
  <si>
    <t>16,500円</t>
    <rPh sb="6" eb="7">
      <t>エン</t>
    </rPh>
    <phoneticPr fontId="8"/>
  </si>
  <si>
    <t>20,900円</t>
    <rPh sb="6" eb="7">
      <t>エン</t>
    </rPh>
    <phoneticPr fontId="8"/>
  </si>
  <si>
    <t>33,000円</t>
    <rPh sb="6" eb="7">
      <t>エン</t>
    </rPh>
    <phoneticPr fontId="8"/>
  </si>
  <si>
    <t>1鉢2,750円～</t>
    <rPh sb="1" eb="2">
      <t>ハチ</t>
    </rPh>
    <rPh sb="7" eb="8">
      <t>エン</t>
    </rPh>
    <phoneticPr fontId="8"/>
  </si>
  <si>
    <t>※360cmツリーの場合、Φが大きいため費用が変わります</t>
    <rPh sb="10" eb="12">
      <t>バアイ</t>
    </rPh>
    <rPh sb="15" eb="16">
      <t>オオ</t>
    </rPh>
    <rPh sb="20" eb="22">
      <t>ヒヨウ</t>
    </rPh>
    <rPh sb="23" eb="24">
      <t>カ</t>
    </rPh>
    <phoneticPr fontId="8"/>
  </si>
  <si>
    <t>延長コード
の色</t>
    <rPh sb="0" eb="2">
      <t>エンチョウ</t>
    </rPh>
    <rPh sb="7" eb="8">
      <t>イロ</t>
    </rPh>
    <phoneticPr fontId="8"/>
  </si>
  <si>
    <t>床の色に近い方をご選択ください</t>
    <rPh sb="0" eb="1">
      <t>ユカ</t>
    </rPh>
    <rPh sb="2" eb="3">
      <t>イロ</t>
    </rPh>
    <rPh sb="4" eb="5">
      <t>チカ</t>
    </rPh>
    <rPh sb="6" eb="7">
      <t>ホウ</t>
    </rPh>
    <rPh sb="9" eb="11">
      <t>センタク</t>
    </rPh>
    <phoneticPr fontId="8"/>
  </si>
  <si>
    <t>26日～28日の御社営業時間内にお伺いいたします。
誠に申し訳ございませんが、沢山のお客様の元にお伺いが
できるよう日時指定は承れません。</t>
    <phoneticPr fontId="8"/>
  </si>
  <si>
    <t>【　おおよそ　　　　　　　　　　　m　】</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</si>
  <si>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</si>
  <si>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</si>
  <si>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</si>
  <si>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</si>
  <si>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</si>
  <si>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納品・撤去費用</t>
    <rPh sb="0" eb="2">
      <t>ノウヒン</t>
    </rPh>
    <rPh sb="3" eb="5">
      <t>テッキョ</t>
    </rPh>
    <rPh sb="6" eb="7">
      <t>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</si>
  <si>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</si>
  <si>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</si>
  <si>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</si>
  <si>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</si>
  <si>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4） 手続き上困難な条件のお申し出、ご指定伝票によるお取引き、その他対応いたしかねると判断した場合には、ご希望に添えない場合もございます。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</si>
  <si>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</si>
  <si>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</si>
  <si>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</si>
  <si>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</si>
  <si>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</si>
  <si>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</si>
  <si>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</si>
  <si>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</si>
  <si>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</si>
  <si>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</si>
  <si>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</si>
  <si>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</si>
  <si>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</si>
  <si>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</si>
  <si>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に決済をお願いいたします。</t>
    </r>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</si>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</sst>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9"/>
      <color theme="1" tint="0.249977111117893"/>
      <name val="ＭＳ Ｐゴシック"/>
      <family val="3"/>
      <charset val="128"/>
      <scheme val="minor"/>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b/>
      <sz val="28"/>
      <color rgb="FFFAF7F4"/>
      <name val="Meiryo UI"/>
      <family val="3"/>
      <charset val="128"/>
    </font>
    <font>
      <b/>
      <sz val="36"/>
      <color rgb="FFFAF7F4"/>
      <name val="Meiryo UI"/>
      <family val="3"/>
      <charset val="128"/>
    </font>
    <font>
      <sz val="12"/>
      <color theme="1" tint="0.249977111117893"/>
      <name val="HGP教科書体"/>
      <family val="1"/>
      <charset val="128"/>
    </font>
    <font>
      <b/>
      <sz val="11"/>
      <color theme="1" tint="0.249977111117893"/>
      <name val="游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1"/>
      <name val="HGP明朝E"/>
      <family val="1"/>
      <charset val="128"/>
    </font>
    <font>
      <sz val="12"/>
      <name val="ＤＦＰ超極太楷書体"/>
      <family val="4"/>
      <charset val="128"/>
    </font>
    <font>
      <sz val="12"/>
      <color theme="0"/>
      <name val="Segoe UI Symbol"/>
      <family val="3"/>
    </font>
    <font>
      <sz val="11"/>
      <color rgb="FF3B6689"/>
      <name val="Meiryo UI"/>
      <family val="3"/>
      <charset val="128"/>
    </font>
    <font>
      <sz val="11"/>
      <color rgb="FFC0504D"/>
      <name val="Meiryo UI"/>
      <family val="3"/>
      <charset val="128"/>
    </font>
    <font>
      <sz val="11"/>
      <color theme="5" tint="-0.249977111117893"/>
      <name val="Meiryo UI"/>
      <family val="3"/>
      <charset val="128"/>
    </font>
    <font>
      <b/>
      <sz val="24"/>
      <color theme="0"/>
      <name val="Meiryo UI"/>
      <family val="3"/>
      <charset val="128"/>
    </font>
    <font>
      <sz val="13"/>
      <name val="Meiryo UI"/>
      <family val="3"/>
      <charset val="128"/>
    </font>
    <font>
      <b/>
      <sz val="13"/>
      <color theme="0"/>
      <name val="Meiryo UI"/>
      <family val="3"/>
      <charset val="128"/>
    </font>
    <font>
      <b/>
      <u/>
      <sz val="24"/>
      <color theme="0"/>
      <name val="Meiryo UI"/>
      <family val="3"/>
      <charset val="128"/>
    </font>
    <font>
      <sz val="13"/>
      <color theme="0"/>
      <name val="Meiryo UI"/>
      <family val="3"/>
      <charset val="128"/>
    </font>
    <font>
      <b/>
      <sz val="12"/>
      <color theme="1" tint="0.249977111117893"/>
      <name val="Meiryo UI"/>
      <family val="3"/>
      <charset val="128"/>
    </font>
    <font>
      <sz val="10"/>
      <color theme="0" tint="-0.499984740745262"/>
      <name val="Meiryo UI"/>
      <family val="3"/>
      <charset val="128"/>
    </font>
    <font>
      <b/>
      <sz val="11"/>
      <color rgb="FFFF0000"/>
      <name val="Meiryo UI"/>
      <family val="3"/>
      <charset val="128"/>
    </font>
    <font>
      <b/>
      <sz val="16"/>
      <color theme="0"/>
      <name val="Meiryo UI"/>
      <family val="3"/>
      <charset val="128"/>
    </font>
  </fonts>
  <fills count="57">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s>
  <borders count="15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right/>
      <top/>
      <bottom style="thin">
        <color theme="0"/>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thin">
        <color theme="1" tint="0.34998626667073579"/>
      </left>
      <right style="thin">
        <color theme="1" tint="0.34998626667073579"/>
      </right>
      <top/>
      <bottom style="hair">
        <color theme="1" tint="0.34998626667073579"/>
      </bottom>
      <diagonal/>
    </border>
    <border>
      <left style="thin">
        <color theme="1" tint="0.34998626667073579"/>
      </left>
      <right/>
      <top/>
      <bottom style="hair">
        <color theme="1" tint="0.34998626667073579"/>
      </bottom>
      <diagonal/>
    </border>
    <border>
      <left/>
      <right/>
      <top/>
      <bottom style="hair">
        <color theme="1" tint="0.34998626667073579"/>
      </bottom>
      <diagonal/>
    </border>
    <border>
      <left/>
      <right style="thin">
        <color theme="1" tint="0.34998626667073579"/>
      </right>
      <top/>
      <bottom style="hair">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style="hair">
        <color theme="1" tint="0.34998626667073579"/>
      </bottom>
      <diagonal/>
    </border>
    <border>
      <left/>
      <right/>
      <top style="thin">
        <color theme="0" tint="-0.34998626667073579"/>
      </top>
      <bottom style="hair">
        <color theme="1" tint="0.34998626667073579"/>
      </bottom>
      <diagonal/>
    </border>
    <border>
      <left/>
      <right style="thin">
        <color theme="0" tint="-0.34998626667073579"/>
      </right>
      <top style="thin">
        <color theme="0" tint="-0.34998626667073579"/>
      </top>
      <bottom style="hair">
        <color theme="1" tint="0.34998626667073579"/>
      </bottom>
      <diagonal/>
    </border>
    <border>
      <left style="thin">
        <color theme="0" tint="-0.34998626667073579"/>
      </left>
      <right/>
      <top style="hair">
        <color theme="1" tint="0.34998626667073579"/>
      </top>
      <bottom style="thin">
        <color theme="0" tint="-0.34998626667073579"/>
      </bottom>
      <diagonal/>
    </border>
    <border>
      <left/>
      <right/>
      <top style="hair">
        <color theme="1" tint="0.34998626667073579"/>
      </top>
      <bottom style="thin">
        <color theme="0" tint="-0.34998626667073579"/>
      </bottom>
      <diagonal/>
    </border>
    <border>
      <left/>
      <right style="thin">
        <color theme="0" tint="-0.34998626667073579"/>
      </right>
      <top style="hair">
        <color theme="1"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1" tint="0.34998626667073579"/>
      </bottom>
      <diagonal/>
    </border>
    <border>
      <left style="thin">
        <color theme="1"/>
      </left>
      <right style="thin">
        <color theme="1"/>
      </right>
      <top style="hair">
        <color theme="1" tint="0.34998626667073579"/>
      </top>
      <bottom style="hair">
        <color theme="1" tint="0.34998626667073579"/>
      </bottom>
      <diagonal/>
    </border>
    <border>
      <left style="thin">
        <color theme="1"/>
      </left>
      <right style="thin">
        <color theme="1"/>
      </right>
      <top style="hair">
        <color theme="1" tint="0.34998626667073579"/>
      </top>
      <bottom style="thin">
        <color theme="1"/>
      </bottom>
      <diagonal/>
    </border>
    <border>
      <left/>
      <right/>
      <top style="thin">
        <color theme="1"/>
      </top>
      <bottom style="hair">
        <color theme="1" tint="0.34998626667073579"/>
      </bottom>
      <diagonal/>
    </border>
    <border>
      <left/>
      <right style="thin">
        <color theme="1"/>
      </right>
      <top style="thin">
        <color theme="1"/>
      </top>
      <bottom style="hair">
        <color theme="1" tint="0.34998626667073579"/>
      </bottom>
      <diagonal/>
    </border>
    <border>
      <left style="thin">
        <color theme="1"/>
      </left>
      <right/>
      <top style="hair">
        <color theme="1" tint="0.34998626667073579"/>
      </top>
      <bottom style="hair">
        <color theme="1" tint="0.34998626667073579"/>
      </bottom>
      <diagonal/>
    </border>
    <border>
      <left/>
      <right style="thin">
        <color theme="1"/>
      </right>
      <top style="hair">
        <color theme="1" tint="0.34998626667073579"/>
      </top>
      <bottom style="hair">
        <color theme="1" tint="0.34998626667073579"/>
      </bottom>
      <diagonal/>
    </border>
    <border>
      <left/>
      <right/>
      <top style="hair">
        <color theme="1" tint="0.34998626667073579"/>
      </top>
      <bottom style="thin">
        <color theme="1"/>
      </bottom>
      <diagonal/>
    </border>
    <border>
      <left/>
      <right style="thin">
        <color theme="1"/>
      </right>
      <top style="hair">
        <color theme="1" tint="0.34998626667073579"/>
      </top>
      <bottom style="thin">
        <color theme="1"/>
      </bottom>
      <diagonal/>
    </border>
    <border>
      <left style="thin">
        <color theme="1"/>
      </left>
      <right style="thin">
        <color theme="1" tint="0.34998626667073579"/>
      </right>
      <top style="thin">
        <color theme="1"/>
      </top>
      <bottom style="hair">
        <color theme="1" tint="0.34998626667073579"/>
      </bottom>
      <diagonal/>
    </border>
    <border>
      <left style="thin">
        <color theme="1" tint="0.34998626667073579"/>
      </left>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top style="hair">
        <color theme="1" tint="0.34998626667073579"/>
      </top>
      <bottom style="thin">
        <color theme="1"/>
      </bottom>
      <diagonal/>
    </border>
    <border>
      <left style="thin">
        <color theme="1" tint="0.34998626667073579"/>
      </left>
      <right style="thin">
        <color theme="1"/>
      </right>
      <top style="thin">
        <color theme="1"/>
      </top>
      <bottom/>
      <diagonal/>
    </border>
    <border>
      <left style="thin">
        <color theme="1" tint="0.34998626667073579"/>
      </left>
      <right style="thin">
        <color theme="1"/>
      </right>
      <top/>
      <bottom/>
      <diagonal/>
    </border>
    <border>
      <left style="thin">
        <color theme="1" tint="0.34998626667073579"/>
      </left>
      <right style="thin">
        <color theme="1"/>
      </right>
      <top/>
      <bottom style="thin">
        <color theme="1"/>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right>
      <top style="hair">
        <color theme="1" tint="0.34998626667073579"/>
      </top>
      <bottom style="thin">
        <color theme="1"/>
      </bottom>
      <diagonal/>
    </border>
    <border>
      <left style="thin">
        <color theme="1" tint="0.34998626667073579"/>
      </left>
      <right style="thin">
        <color theme="1" tint="0.34998626667073579"/>
      </right>
      <top style="thin">
        <color theme="1"/>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0"/>
      </top>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dotted">
        <color theme="1" tint="0.34998626667073579"/>
      </left>
      <right/>
      <top style="thin">
        <color theme="1" tint="0.34998626667073579"/>
      </top>
      <bottom/>
      <diagonal/>
    </border>
    <border>
      <left/>
      <right style="dotted">
        <color theme="1" tint="0.34998626667073579"/>
      </right>
      <top style="thin">
        <color theme="1" tint="0.34998626667073579"/>
      </top>
      <bottom/>
      <diagonal/>
    </border>
    <border>
      <left style="dotted">
        <color theme="1" tint="0.34998626667073579"/>
      </left>
      <right/>
      <top/>
      <bottom/>
      <diagonal/>
    </border>
    <border>
      <left/>
      <right style="dotted">
        <color theme="1" tint="0.34998626667073579"/>
      </right>
      <top/>
      <bottom/>
      <diagonal/>
    </border>
    <border>
      <left style="dotted">
        <color theme="1" tint="0.34998626667073579"/>
      </left>
      <right/>
      <top/>
      <bottom style="thin">
        <color theme="1" tint="0.34998626667073579"/>
      </bottom>
      <diagonal/>
    </border>
    <border>
      <left/>
      <right style="dotted">
        <color theme="1" tint="0.34998626667073579"/>
      </right>
      <top/>
      <bottom style="thin">
        <color theme="1" tint="0.34998626667073579"/>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6" fillId="0" borderId="0"/>
    <xf numFmtId="0" fontId="27"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834">
    <xf numFmtId="0" fontId="0" fillId="0" borderId="0" xfId="0">
      <alignment vertical="center"/>
    </xf>
    <xf numFmtId="0" fontId="0" fillId="3" borderId="0" xfId="0" applyFill="1">
      <alignment vertical="center"/>
    </xf>
    <xf numFmtId="0" fontId="22" fillId="0" borderId="0" xfId="0" applyFont="1">
      <alignment vertical="center"/>
    </xf>
    <xf numFmtId="0" fontId="16" fillId="0" borderId="1" xfId="0" applyFont="1" applyBorder="1" applyAlignment="1">
      <alignment horizontal="center" vertical="center"/>
    </xf>
    <xf numFmtId="178" fontId="16" fillId="9" borderId="8" xfId="0" applyNumberFormat="1" applyFont="1" applyFill="1" applyBorder="1" applyAlignment="1">
      <alignment horizontal="center" vertical="center"/>
    </xf>
    <xf numFmtId="0" fontId="16" fillId="9" borderId="1"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10" borderId="8" xfId="0" applyFont="1" applyFill="1" applyBorder="1" applyAlignment="1">
      <alignment horizontal="center" vertical="center"/>
    </xf>
    <xf numFmtId="0" fontId="16" fillId="10" borderId="1" xfId="0" applyFont="1" applyFill="1" applyBorder="1">
      <alignment vertical="center"/>
    </xf>
    <xf numFmtId="0" fontId="16" fillId="11" borderId="1" xfId="0" applyFont="1" applyFill="1" applyBorder="1" applyAlignment="1">
      <alignment horizontal="center" vertical="center"/>
    </xf>
    <xf numFmtId="0" fontId="16" fillId="12" borderId="1" xfId="0" applyFont="1" applyFill="1" applyBorder="1" applyAlignment="1">
      <alignment horizontal="center" vertical="center"/>
    </xf>
    <xf numFmtId="176" fontId="16" fillId="12" borderId="3" xfId="0" applyNumberFormat="1" applyFont="1" applyFill="1" applyBorder="1" applyAlignment="1">
      <alignment horizontal="center" vertical="center"/>
    </xf>
    <xf numFmtId="176" fontId="16" fillId="12" borderId="8" xfId="0" applyNumberFormat="1"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1" xfId="0" applyFont="1" applyFill="1" applyBorder="1" applyAlignment="1">
      <alignment horizontal="center" vertical="center" shrinkToFit="1"/>
    </xf>
    <xf numFmtId="0" fontId="16" fillId="13" borderId="1" xfId="0" applyFont="1" applyFill="1" applyBorder="1">
      <alignment vertical="center"/>
    </xf>
    <xf numFmtId="0" fontId="16" fillId="13" borderId="3" xfId="0" applyFont="1" applyFill="1" applyBorder="1">
      <alignment vertical="center"/>
    </xf>
    <xf numFmtId="0" fontId="16" fillId="13" borderId="8" xfId="0" applyFont="1" applyFill="1" applyBorder="1">
      <alignment vertical="center"/>
    </xf>
    <xf numFmtId="0" fontId="16" fillId="13" borderId="9" xfId="1" applyNumberFormat="1" applyFont="1" applyFill="1" applyBorder="1" applyAlignment="1" applyProtection="1">
      <alignment vertical="center"/>
      <protection locked="0"/>
    </xf>
    <xf numFmtId="0" fontId="15" fillId="14" borderId="8" xfId="0" applyFont="1" applyFill="1" applyBorder="1" applyAlignment="1">
      <alignment horizontal="right" vertical="center"/>
    </xf>
    <xf numFmtId="177" fontId="16"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6" fillId="14" borderId="1"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5" fillId="14" borderId="9" xfId="0" applyNumberFormat="1" applyFont="1" applyFill="1" applyBorder="1" applyAlignment="1">
      <alignment horizontal="center" vertical="center"/>
    </xf>
    <xf numFmtId="0" fontId="16" fillId="15" borderId="8" xfId="0" applyFont="1" applyFill="1" applyBorder="1" applyAlignment="1">
      <alignment horizontal="right" vertical="center"/>
    </xf>
    <xf numFmtId="0" fontId="16" fillId="15" borderId="1" xfId="0" applyFont="1" applyFill="1" applyBorder="1" applyAlignment="1">
      <alignment horizontal="center" vertical="center"/>
    </xf>
    <xf numFmtId="0" fontId="16" fillId="15" borderId="1" xfId="0" applyFont="1" applyFill="1" applyBorder="1" applyAlignment="1">
      <alignment horizontal="left" vertical="center"/>
    </xf>
    <xf numFmtId="0" fontId="16" fillId="15" borderId="9" xfId="0" applyFont="1" applyFill="1" applyBorder="1" applyAlignment="1">
      <alignment horizontal="center" vertical="center"/>
    </xf>
    <xf numFmtId="49" fontId="16" fillId="16" borderId="2" xfId="0" applyNumberFormat="1" applyFont="1" applyFill="1" applyBorder="1" applyAlignment="1">
      <alignment horizontal="center" vertical="center" wrapText="1"/>
    </xf>
    <xf numFmtId="178" fontId="16" fillId="16" borderId="1" xfId="0" applyNumberFormat="1" applyFont="1" applyFill="1" applyBorder="1" applyAlignment="1">
      <alignment horizontal="center" vertical="center" wrapText="1"/>
    </xf>
    <xf numFmtId="178" fontId="16" fillId="16" borderId="3" xfId="0" applyNumberFormat="1" applyFont="1" applyFill="1" applyBorder="1" applyAlignment="1">
      <alignment horizontal="center" vertical="center" wrapText="1"/>
    </xf>
    <xf numFmtId="0" fontId="16" fillId="17" borderId="2" xfId="0" applyFont="1" applyFill="1" applyBorder="1" applyAlignment="1">
      <alignment horizontal="left" vertical="center"/>
    </xf>
    <xf numFmtId="0" fontId="16" fillId="17" borderId="1" xfId="0" applyFont="1" applyFill="1" applyBorder="1" applyAlignment="1">
      <alignment horizontal="left" vertical="center"/>
    </xf>
    <xf numFmtId="0" fontId="16" fillId="17" borderId="3" xfId="0" applyFont="1" applyFill="1" applyBorder="1" applyAlignment="1">
      <alignment horizontal="center" vertical="center"/>
    </xf>
    <xf numFmtId="0" fontId="16" fillId="17" borderId="3" xfId="0" applyFont="1" applyFill="1" applyBorder="1" applyAlignment="1">
      <alignment horizontal="left" vertical="center"/>
    </xf>
    <xf numFmtId="0" fontId="16" fillId="18" borderId="10" xfId="0" applyFont="1" applyFill="1" applyBorder="1" applyAlignment="1">
      <alignment horizontal="center" vertical="center" wrapText="1"/>
    </xf>
    <xf numFmtId="49" fontId="16" fillId="18" borderId="8"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5" borderId="10" xfId="0" applyFont="1" applyFill="1" applyBorder="1">
      <alignment vertical="center"/>
    </xf>
    <xf numFmtId="0" fontId="16" fillId="15" borderId="1" xfId="0" applyFont="1" applyFill="1" applyBorder="1">
      <alignment vertical="center"/>
    </xf>
    <xf numFmtId="0" fontId="16" fillId="19" borderId="1" xfId="0" applyFont="1" applyFill="1" applyBorder="1">
      <alignment vertical="center"/>
    </xf>
    <xf numFmtId="56" fontId="18" fillId="19" borderId="1" xfId="0" applyNumberFormat="1" applyFont="1" applyFill="1" applyBorder="1" applyProtection="1">
      <alignment vertical="center"/>
      <protection locked="0"/>
    </xf>
    <xf numFmtId="0" fontId="16"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1" borderId="1" xfId="0" applyFont="1" applyFill="1" applyBorder="1" applyAlignment="1">
      <alignment horizontal="center" vertical="center"/>
    </xf>
    <xf numFmtId="0" fontId="16" fillId="21" borderId="3" xfId="0" applyFont="1" applyFill="1" applyBorder="1" applyAlignment="1">
      <alignment horizontal="center" vertical="center"/>
    </xf>
    <xf numFmtId="0" fontId="30" fillId="3" borderId="0" xfId="0" applyFont="1" applyFill="1">
      <alignment vertical="center"/>
    </xf>
    <xf numFmtId="20" fontId="16" fillId="13" borderId="1" xfId="1" applyNumberFormat="1" applyFont="1" applyFill="1" applyBorder="1" applyAlignment="1" applyProtection="1">
      <alignment vertical="center"/>
      <protection locked="0"/>
    </xf>
    <xf numFmtId="56" fontId="16" fillId="19" borderId="1" xfId="0" applyNumberFormat="1" applyFont="1" applyFill="1" applyBorder="1">
      <alignment vertical="center"/>
    </xf>
    <xf numFmtId="38" fontId="16" fillId="13" borderId="1" xfId="0" applyNumberFormat="1" applyFont="1" applyFill="1" applyBorder="1">
      <alignment vertical="center"/>
    </xf>
    <xf numFmtId="38" fontId="16" fillId="15" borderId="10" xfId="0" applyNumberFormat="1" applyFont="1" applyFill="1" applyBorder="1">
      <alignment vertical="center"/>
    </xf>
    <xf numFmtId="0" fontId="41" fillId="3" borderId="0" xfId="0" applyFont="1" applyFill="1">
      <alignment vertical="center"/>
    </xf>
    <xf numFmtId="0" fontId="34" fillId="7" borderId="36" xfId="2" applyFont="1" applyFill="1" applyBorder="1" applyAlignment="1">
      <alignment horizontal="center" vertical="center"/>
    </xf>
    <xf numFmtId="38" fontId="34" fillId="7" borderId="36" xfId="9" applyFont="1" applyFill="1" applyBorder="1" applyAlignment="1">
      <alignment horizontal="center" vertical="center"/>
    </xf>
    <xf numFmtId="0" fontId="34" fillId="7" borderId="16" xfId="0" applyFont="1" applyFill="1" applyBorder="1" applyAlignment="1">
      <alignment horizontal="center" vertical="center"/>
    </xf>
    <xf numFmtId="0" fontId="34" fillId="7" borderId="17" xfId="0" applyFont="1" applyFill="1" applyBorder="1" applyAlignment="1">
      <alignment horizontal="center" vertical="center"/>
    </xf>
    <xf numFmtId="0" fontId="55" fillId="0" borderId="0" xfId="0" applyFont="1">
      <alignment vertical="center"/>
    </xf>
    <xf numFmtId="0" fontId="9" fillId="29" borderId="0" xfId="0" applyFont="1" applyFill="1">
      <alignment vertical="center"/>
    </xf>
    <xf numFmtId="0" fontId="14" fillId="29" borderId="0" xfId="0" applyFont="1" applyFill="1" applyAlignment="1">
      <alignment horizontal="center" vertical="center"/>
    </xf>
    <xf numFmtId="0" fontId="10" fillId="29" borderId="0" xfId="0" applyFont="1" applyFill="1">
      <alignment vertical="center"/>
    </xf>
    <xf numFmtId="0" fontId="30" fillId="4" borderId="0" xfId="0" applyFont="1" applyFill="1">
      <alignment vertical="center"/>
    </xf>
    <xf numFmtId="0" fontId="9" fillId="31" borderId="0" xfId="0" applyFont="1" applyFill="1">
      <alignment vertical="center"/>
    </xf>
    <xf numFmtId="0" fontId="21" fillId="31" borderId="0" xfId="0" applyFont="1" applyFill="1" applyAlignment="1">
      <alignment vertical="top" shrinkToFit="1"/>
    </xf>
    <xf numFmtId="0" fontId="35" fillId="31" borderId="0" xfId="0" applyFont="1" applyFill="1" applyAlignment="1">
      <alignment horizontal="left" vertical="top"/>
    </xf>
    <xf numFmtId="0" fontId="40" fillId="31" borderId="0" xfId="0" applyFont="1" applyFill="1" applyAlignment="1">
      <alignment horizontal="left" vertical="center" shrinkToFit="1"/>
    </xf>
    <xf numFmtId="0" fontId="14" fillId="31" borderId="0" xfId="0" applyFont="1" applyFill="1" applyAlignment="1">
      <alignment horizontal="center" vertical="center"/>
    </xf>
    <xf numFmtId="0" fontId="10" fillId="31" borderId="0" xfId="0" applyFont="1" applyFill="1">
      <alignment vertical="center"/>
    </xf>
    <xf numFmtId="0" fontId="0" fillId="31" borderId="0" xfId="0" applyFill="1">
      <alignment vertical="center"/>
    </xf>
    <xf numFmtId="0" fontId="29" fillId="31" borderId="0" xfId="0" applyFont="1" applyFill="1">
      <alignment vertical="center"/>
    </xf>
    <xf numFmtId="0" fontId="35" fillId="31" borderId="0" xfId="0" applyFont="1" applyFill="1" applyAlignment="1">
      <alignment horizontal="left" vertical="center"/>
    </xf>
    <xf numFmtId="38" fontId="30" fillId="31" borderId="0" xfId="1" applyFont="1" applyFill="1" applyBorder="1" applyAlignment="1" applyProtection="1">
      <alignment horizontal="right" vertical="center"/>
    </xf>
    <xf numFmtId="38" fontId="30" fillId="31" borderId="0" xfId="1" applyFont="1" applyFill="1" applyBorder="1" applyProtection="1">
      <alignment vertical="center"/>
    </xf>
    <xf numFmtId="0" fontId="30" fillId="31" borderId="0" xfId="0" applyFont="1" applyFill="1">
      <alignment vertical="center"/>
    </xf>
    <xf numFmtId="0" fontId="40" fillId="31" borderId="0" xfId="0" applyFont="1" applyFill="1" applyAlignment="1">
      <alignment horizontal="right" vertical="center"/>
    </xf>
    <xf numFmtId="0" fontId="34" fillId="31" borderId="36" xfId="2" applyFont="1" applyFill="1" applyBorder="1" applyAlignment="1">
      <alignment horizontal="center" vertical="center"/>
    </xf>
    <xf numFmtId="179" fontId="34" fillId="31" borderId="36" xfId="9" applyNumberFormat="1" applyFont="1" applyFill="1" applyBorder="1">
      <alignment vertical="center"/>
    </xf>
    <xf numFmtId="0" fontId="41" fillId="3" borderId="17" xfId="0" applyFont="1" applyFill="1" applyBorder="1" applyAlignment="1" applyProtection="1">
      <alignment horizontal="left" vertical="center" indent="1" shrinkToFit="1"/>
      <protection locked="0"/>
    </xf>
    <xf numFmtId="0" fontId="41" fillId="3" borderId="18" xfId="0" applyFont="1" applyFill="1" applyBorder="1" applyAlignment="1" applyProtection="1">
      <alignment horizontal="left" vertical="center" indent="1"/>
      <protection locked="0"/>
    </xf>
    <xf numFmtId="49" fontId="41" fillId="3" borderId="16" xfId="0" applyNumberFormat="1" applyFont="1" applyFill="1" applyBorder="1" applyAlignment="1" applyProtection="1">
      <alignment horizontal="left" vertical="center" indent="1"/>
      <protection locked="0"/>
    </xf>
    <xf numFmtId="0" fontId="30" fillId="3" borderId="17" xfId="0" applyFont="1" applyFill="1" applyBorder="1" applyAlignment="1" applyProtection="1">
      <alignment horizontal="left" vertical="center" indent="1" shrinkToFit="1"/>
      <protection locked="0"/>
    </xf>
    <xf numFmtId="0" fontId="30" fillId="32" borderId="0" xfId="0" applyFont="1" applyFill="1">
      <alignment vertical="center"/>
    </xf>
    <xf numFmtId="0" fontId="35" fillId="32" borderId="0" xfId="0" applyFont="1" applyFill="1" applyAlignment="1">
      <alignment horizontal="left" vertical="top"/>
    </xf>
    <xf numFmtId="0" fontId="40" fillId="32" borderId="0" xfId="0" applyFont="1" applyFill="1" applyAlignment="1">
      <alignment horizontal="left" vertical="center" shrinkToFit="1"/>
    </xf>
    <xf numFmtId="0" fontId="66" fillId="32" borderId="0" xfId="0" applyFont="1" applyFill="1">
      <alignment vertical="center"/>
    </xf>
    <xf numFmtId="0" fontId="69" fillId="33" borderId="16" xfId="0" applyFont="1" applyFill="1" applyBorder="1" applyAlignment="1">
      <alignment horizontal="center" vertical="center"/>
    </xf>
    <xf numFmtId="0" fontId="69" fillId="33" borderId="17" xfId="0" applyFont="1" applyFill="1" applyBorder="1" applyAlignment="1">
      <alignment horizontal="center" vertical="center"/>
    </xf>
    <xf numFmtId="0" fontId="69" fillId="33" borderId="18" xfId="0" applyFont="1" applyFill="1" applyBorder="1" applyAlignment="1">
      <alignment horizontal="center" vertical="center"/>
    </xf>
    <xf numFmtId="0" fontId="35" fillId="32" borderId="0" xfId="0" applyFont="1" applyFill="1" applyAlignment="1" applyProtection="1">
      <alignment horizontal="left" vertical="top"/>
      <protection locked="0"/>
    </xf>
    <xf numFmtId="0" fontId="62" fillId="32" borderId="0" xfId="0" applyFont="1" applyFill="1">
      <alignment vertical="center"/>
    </xf>
    <xf numFmtId="0" fontId="35" fillId="32" borderId="0" xfId="0" applyFont="1" applyFill="1" applyAlignment="1" applyProtection="1">
      <alignment vertical="top"/>
      <protection locked="0"/>
    </xf>
    <xf numFmtId="0" fontId="35" fillId="32" borderId="0" xfId="0" applyFont="1" applyFill="1" applyAlignment="1">
      <alignment vertical="top"/>
    </xf>
    <xf numFmtId="0" fontId="40" fillId="32" borderId="0" xfId="0" applyFont="1" applyFill="1">
      <alignment vertical="center"/>
    </xf>
    <xf numFmtId="0" fontId="40" fillId="32" borderId="0" xfId="0" applyFont="1" applyFill="1" applyAlignment="1">
      <alignment vertical="top"/>
    </xf>
    <xf numFmtId="0" fontId="35" fillId="32" borderId="0" xfId="0" applyFont="1" applyFill="1" applyAlignment="1">
      <alignment horizontal="left" vertical="center"/>
    </xf>
    <xf numFmtId="0" fontId="69" fillId="33" borderId="36" xfId="0" applyFont="1" applyFill="1" applyBorder="1" applyAlignment="1">
      <alignment horizontal="center" vertical="center"/>
    </xf>
    <xf numFmtId="0" fontId="70" fillId="6" borderId="0" xfId="0" applyFont="1" applyFill="1">
      <alignment vertical="center"/>
    </xf>
    <xf numFmtId="0" fontId="70" fillId="6" borderId="0" xfId="0" applyFont="1" applyFill="1" applyProtection="1">
      <alignment vertical="center"/>
      <protection locked="0"/>
    </xf>
    <xf numFmtId="0" fontId="71" fillId="6" borderId="5" xfId="0" applyFont="1" applyFill="1" applyBorder="1">
      <alignment vertical="center"/>
    </xf>
    <xf numFmtId="0" fontId="70" fillId="3" borderId="1" xfId="0" applyFont="1" applyFill="1" applyBorder="1" applyAlignment="1" applyProtection="1">
      <alignment horizontal="center" vertical="center"/>
      <protection locked="0"/>
    </xf>
    <xf numFmtId="0" fontId="70" fillId="3" borderId="1" xfId="0" applyFont="1" applyFill="1" applyBorder="1" applyProtection="1">
      <alignment vertical="center"/>
      <protection locked="0"/>
    </xf>
    <xf numFmtId="38" fontId="70" fillId="3" borderId="1" xfId="1" applyFont="1" applyFill="1" applyBorder="1" applyProtection="1">
      <alignment vertical="center"/>
      <protection locked="0"/>
    </xf>
    <xf numFmtId="38" fontId="70" fillId="3" borderId="1" xfId="1" applyFont="1" applyFill="1" applyBorder="1" applyAlignment="1" applyProtection="1">
      <alignment horizontal="center" vertical="center"/>
      <protection locked="0"/>
    </xf>
    <xf numFmtId="38" fontId="72" fillId="3" borderId="1" xfId="1" applyFont="1" applyFill="1" applyBorder="1" applyAlignment="1" applyProtection="1">
      <alignment horizontal="center" vertical="center"/>
      <protection locked="0"/>
    </xf>
    <xf numFmtId="38" fontId="70" fillId="3" borderId="1" xfId="1" applyFont="1" applyFill="1" applyBorder="1" applyAlignment="1" applyProtection="1">
      <alignment horizontal="right" vertical="center"/>
      <protection locked="0"/>
    </xf>
    <xf numFmtId="38" fontId="70" fillId="3" borderId="1" xfId="1" applyFont="1" applyFill="1" applyBorder="1" applyAlignment="1" applyProtection="1">
      <alignment vertical="center" wrapText="1"/>
      <protection locked="0"/>
    </xf>
    <xf numFmtId="38" fontId="70" fillId="3" borderId="1" xfId="1" applyFont="1" applyFill="1" applyBorder="1" applyAlignment="1" applyProtection="1">
      <alignment horizontal="right" vertical="center" wrapText="1"/>
      <protection locked="0"/>
    </xf>
    <xf numFmtId="0" fontId="70" fillId="24" borderId="0" xfId="0" applyFont="1" applyFill="1">
      <alignment vertical="center"/>
    </xf>
    <xf numFmtId="38" fontId="70" fillId="24" borderId="0" xfId="1" applyFont="1" applyFill="1">
      <alignment vertical="center"/>
    </xf>
    <xf numFmtId="0" fontId="70" fillId="3" borderId="5" xfId="0" applyFont="1" applyFill="1" applyBorder="1">
      <alignment vertical="center"/>
    </xf>
    <xf numFmtId="0" fontId="70" fillId="3" borderId="15" xfId="0" applyFont="1" applyFill="1" applyBorder="1">
      <alignment vertical="center"/>
    </xf>
    <xf numFmtId="0" fontId="70" fillId="3" borderId="0" xfId="0" applyFont="1" applyFill="1">
      <alignment vertical="center"/>
    </xf>
    <xf numFmtId="0" fontId="70" fillId="3" borderId="0" xfId="0" applyFont="1" applyFill="1" applyProtection="1">
      <alignment vertical="center"/>
      <protection locked="0"/>
    </xf>
    <xf numFmtId="0" fontId="70" fillId="0" borderId="1" xfId="0" applyFont="1" applyBorder="1" applyProtection="1">
      <alignment vertical="center"/>
      <protection locked="0"/>
    </xf>
    <xf numFmtId="38" fontId="70" fillId="3" borderId="5" xfId="1" applyFont="1" applyFill="1" applyBorder="1" applyAlignment="1" applyProtection="1">
      <alignment horizontal="center" vertical="center"/>
      <protection locked="0"/>
    </xf>
    <xf numFmtId="0" fontId="70" fillId="7" borderId="0" xfId="0" applyFont="1" applyFill="1">
      <alignment vertical="center"/>
    </xf>
    <xf numFmtId="38" fontId="70" fillId="7" borderId="0" xfId="1" applyFont="1" applyFill="1">
      <alignment vertical="center"/>
    </xf>
    <xf numFmtId="38" fontId="72" fillId="3" borderId="5" xfId="1" applyFont="1" applyFill="1" applyBorder="1" applyAlignment="1" applyProtection="1">
      <alignment horizontal="center" vertical="center"/>
      <protection locked="0"/>
    </xf>
    <xf numFmtId="0" fontId="70" fillId="22" borderId="0" xfId="0" applyFont="1" applyFill="1">
      <alignment vertical="center"/>
    </xf>
    <xf numFmtId="38" fontId="70" fillId="22" borderId="0" xfId="1" applyFont="1" applyFill="1">
      <alignment vertical="center"/>
    </xf>
    <xf numFmtId="0" fontId="70" fillId="2" borderId="0" xfId="0" applyFont="1" applyFill="1">
      <alignment vertical="center"/>
    </xf>
    <xf numFmtId="38" fontId="70" fillId="2" borderId="0" xfId="1" applyFont="1" applyFill="1">
      <alignment vertical="center"/>
    </xf>
    <xf numFmtId="0" fontId="70" fillId="23" borderId="0" xfId="0" applyFont="1" applyFill="1">
      <alignment vertical="center"/>
    </xf>
    <xf numFmtId="38" fontId="70" fillId="23" borderId="0" xfId="1" applyFont="1" applyFill="1">
      <alignment vertical="center"/>
    </xf>
    <xf numFmtId="0" fontId="70" fillId="5" borderId="1" xfId="0" applyFont="1" applyFill="1" applyBorder="1" applyAlignment="1" applyProtection="1">
      <alignment horizontal="center" vertical="center"/>
      <protection locked="0"/>
    </xf>
    <xf numFmtId="0" fontId="70" fillId="5" borderId="1" xfId="0" applyFont="1" applyFill="1" applyBorder="1" applyProtection="1">
      <alignment vertical="center"/>
      <protection locked="0"/>
    </xf>
    <xf numFmtId="38" fontId="70" fillId="5" borderId="1" xfId="1" applyFont="1" applyFill="1" applyBorder="1" applyProtection="1">
      <alignment vertical="center"/>
      <protection locked="0"/>
    </xf>
    <xf numFmtId="38" fontId="70" fillId="5" borderId="1" xfId="1" applyFont="1" applyFill="1" applyBorder="1" applyAlignment="1" applyProtection="1">
      <alignment horizontal="center" vertical="center"/>
      <protection locked="0"/>
    </xf>
    <xf numFmtId="38" fontId="72" fillId="5" borderId="1" xfId="1" applyFont="1" applyFill="1" applyBorder="1" applyAlignment="1" applyProtection="1">
      <alignment horizontal="center" vertical="center"/>
      <protection locked="0"/>
    </xf>
    <xf numFmtId="38" fontId="70" fillId="5" borderId="1" xfId="1" applyFont="1" applyFill="1" applyBorder="1" applyAlignment="1" applyProtection="1">
      <alignment vertical="center" wrapText="1"/>
      <protection locked="0"/>
    </xf>
    <xf numFmtId="38" fontId="70" fillId="5" borderId="1" xfId="1" applyFont="1" applyFill="1" applyBorder="1" applyAlignment="1" applyProtection="1">
      <alignment horizontal="right" vertical="center" wrapText="1"/>
      <protection locked="0"/>
    </xf>
    <xf numFmtId="38" fontId="70" fillId="5" borderId="1" xfId="1" applyFont="1" applyFill="1" applyBorder="1" applyAlignment="1" applyProtection="1">
      <alignment horizontal="right" vertical="center"/>
      <protection locked="0"/>
    </xf>
    <xf numFmtId="38" fontId="70" fillId="3" borderId="0" xfId="1" applyFont="1" applyFill="1" applyProtection="1">
      <alignment vertical="center"/>
      <protection locked="0"/>
    </xf>
    <xf numFmtId="38" fontId="70" fillId="3" borderId="0" xfId="1" applyFont="1" applyFill="1" applyAlignment="1" applyProtection="1">
      <alignment horizontal="center" vertical="center"/>
      <protection locked="0"/>
    </xf>
    <xf numFmtId="38" fontId="70" fillId="3" borderId="0" xfId="1" applyFont="1" applyFill="1" applyAlignment="1" applyProtection="1">
      <alignment vertical="center" wrapText="1"/>
      <protection locked="0"/>
    </xf>
    <xf numFmtId="38" fontId="70" fillId="3" borderId="0" xfId="1" applyFont="1" applyFill="1" applyAlignment="1" applyProtection="1">
      <alignment horizontal="right" vertical="center" wrapText="1"/>
      <protection locked="0"/>
    </xf>
    <xf numFmtId="0" fontId="35" fillId="3" borderId="0" xfId="0" applyFont="1" applyFill="1" applyProtection="1">
      <alignment vertical="center"/>
      <protection locked="0"/>
    </xf>
    <xf numFmtId="0" fontId="68" fillId="3" borderId="0" xfId="0" applyFont="1" applyFill="1" applyProtection="1">
      <alignment vertical="center"/>
      <protection locked="0"/>
    </xf>
    <xf numFmtId="38" fontId="68" fillId="3" borderId="0" xfId="1" applyFont="1" applyFill="1" applyProtection="1">
      <alignment vertical="center"/>
      <protection locked="0"/>
    </xf>
    <xf numFmtId="38" fontId="68" fillId="3" borderId="0" xfId="1" applyFont="1" applyFill="1" applyAlignment="1" applyProtection="1">
      <alignment horizontal="center" vertical="center"/>
      <protection locked="0"/>
    </xf>
    <xf numFmtId="0" fontId="68" fillId="6" borderId="0" xfId="0" applyFont="1" applyFill="1" applyProtection="1">
      <alignment vertical="center"/>
      <protection locked="0"/>
    </xf>
    <xf numFmtId="38" fontId="68" fillId="3" borderId="0" xfId="1" applyFont="1" applyFill="1" applyAlignment="1" applyProtection="1">
      <alignment vertical="center" wrapText="1"/>
      <protection locked="0"/>
    </xf>
    <xf numFmtId="38" fontId="68" fillId="3" borderId="0" xfId="1" applyFont="1" applyFill="1" applyAlignment="1" applyProtection="1">
      <alignment horizontal="right" vertical="center" wrapText="1"/>
      <protection locked="0"/>
    </xf>
    <xf numFmtId="38" fontId="35" fillId="3" borderId="0" xfId="1" applyFont="1" applyFill="1" applyProtection="1">
      <alignment vertical="center"/>
      <protection locked="0"/>
    </xf>
    <xf numFmtId="0" fontId="35" fillId="3" borderId="0" xfId="0" applyFont="1" applyFill="1">
      <alignment vertical="center"/>
    </xf>
    <xf numFmtId="0" fontId="68" fillId="3" borderId="0" xfId="0" applyFont="1" applyFill="1">
      <alignment vertical="center"/>
    </xf>
    <xf numFmtId="0" fontId="56" fillId="6" borderId="1" xfId="0" applyFont="1" applyFill="1" applyBorder="1" applyAlignment="1" applyProtection="1">
      <alignment horizontal="center" vertical="center"/>
      <protection locked="0"/>
    </xf>
    <xf numFmtId="0" fontId="31" fillId="6" borderId="0" xfId="0" applyFont="1" applyFill="1">
      <alignment vertical="center"/>
    </xf>
    <xf numFmtId="38" fontId="56" fillId="6" borderId="1" xfId="1" applyFont="1" applyFill="1" applyBorder="1" applyAlignment="1" applyProtection="1">
      <alignment horizontal="center" vertical="center"/>
      <protection locked="0"/>
    </xf>
    <xf numFmtId="0" fontId="31" fillId="6" borderId="0" xfId="0" applyFont="1" applyFill="1" applyProtection="1">
      <alignment vertical="center"/>
      <protection locked="0"/>
    </xf>
    <xf numFmtId="38" fontId="56" fillId="6" borderId="1" xfId="1" applyFont="1" applyFill="1" applyBorder="1" applyAlignment="1" applyProtection="1">
      <alignment horizontal="center" vertical="center" wrapText="1"/>
      <protection locked="0"/>
    </xf>
    <xf numFmtId="0" fontId="31" fillId="6" borderId="0" xfId="0" applyFont="1" applyFill="1" applyAlignment="1">
      <alignment horizontal="center" vertical="center"/>
    </xf>
    <xf numFmtId="0" fontId="56" fillId="6" borderId="5" xfId="0" applyFont="1" applyFill="1" applyBorder="1">
      <alignment vertical="center"/>
    </xf>
    <xf numFmtId="0" fontId="56" fillId="6" borderId="55" xfId="0" applyFont="1" applyFill="1" applyBorder="1">
      <alignment vertical="center"/>
    </xf>
    <xf numFmtId="0" fontId="31" fillId="6" borderId="0" xfId="0" applyFont="1" applyFill="1" applyAlignment="1" applyProtection="1">
      <alignment horizontal="center" vertical="center"/>
      <protection locked="0"/>
    </xf>
    <xf numFmtId="0" fontId="70" fillId="3" borderId="54" xfId="0" applyFont="1" applyFill="1" applyBorder="1" applyAlignment="1">
      <alignment horizontal="left" vertical="center"/>
    </xf>
    <xf numFmtId="0" fontId="62" fillId="32" borderId="0" xfId="0" applyFont="1" applyFill="1" applyAlignment="1"/>
    <xf numFmtId="0" fontId="57" fillId="32" borderId="0" xfId="0" applyFont="1" applyFill="1" applyAlignment="1">
      <alignment horizontal="right" vertical="center"/>
    </xf>
    <xf numFmtId="0" fontId="69" fillId="33" borderId="16" xfId="0" applyFont="1" applyFill="1" applyBorder="1" applyAlignment="1" applyProtection="1">
      <alignment horizontal="center" vertical="center"/>
      <protection locked="0"/>
    </xf>
    <xf numFmtId="0" fontId="69" fillId="33" borderId="17" xfId="0" applyFont="1" applyFill="1" applyBorder="1" applyAlignment="1" applyProtection="1">
      <alignment horizontal="center" vertical="center"/>
      <protection locked="0"/>
    </xf>
    <xf numFmtId="0" fontId="69" fillId="33" borderId="18" xfId="0" applyFont="1" applyFill="1" applyBorder="1" applyAlignment="1" applyProtection="1">
      <alignment horizontal="center" vertical="center"/>
      <protection locked="0"/>
    </xf>
    <xf numFmtId="0" fontId="62" fillId="32" borderId="24" xfId="0" applyFont="1" applyFill="1" applyBorder="1">
      <alignment vertical="center"/>
    </xf>
    <xf numFmtId="0" fontId="30" fillId="32" borderId="24" xfId="0" applyFont="1" applyFill="1" applyBorder="1">
      <alignment vertical="center"/>
    </xf>
    <xf numFmtId="0" fontId="62" fillId="32" borderId="40" xfId="0" applyFont="1" applyFill="1" applyBorder="1">
      <alignment vertical="center"/>
    </xf>
    <xf numFmtId="0" fontId="30" fillId="32" borderId="40" xfId="0" applyFont="1" applyFill="1" applyBorder="1">
      <alignment vertical="center"/>
    </xf>
    <xf numFmtId="0" fontId="62" fillId="32" borderId="24" xfId="0" applyFont="1" applyFill="1" applyBorder="1" applyAlignment="1">
      <alignment horizontal="center" vertical="center"/>
    </xf>
    <xf numFmtId="0" fontId="62" fillId="32" borderId="40" xfId="0" applyFont="1" applyFill="1" applyBorder="1" applyAlignment="1">
      <alignment horizontal="center" vertical="center"/>
    </xf>
    <xf numFmtId="0" fontId="30" fillId="3" borderId="20" xfId="0" applyFont="1" applyFill="1" applyBorder="1">
      <alignment vertical="center"/>
    </xf>
    <xf numFmtId="0" fontId="30" fillId="3" borderId="19" xfId="0" applyFont="1" applyFill="1" applyBorder="1">
      <alignment vertical="center"/>
    </xf>
    <xf numFmtId="0" fontId="30" fillId="3" borderId="23" xfId="0" applyFont="1" applyFill="1" applyBorder="1">
      <alignment vertical="center"/>
    </xf>
    <xf numFmtId="0" fontId="30" fillId="3" borderId="25" xfId="0" applyFont="1" applyFill="1" applyBorder="1">
      <alignment vertical="center"/>
    </xf>
    <xf numFmtId="0" fontId="57" fillId="32" borderId="0" xfId="0" applyFont="1" applyFill="1" applyAlignment="1">
      <alignment horizontal="right" vertical="center" wrapText="1"/>
    </xf>
    <xf numFmtId="0" fontId="30" fillId="32" borderId="40" xfId="0" applyFont="1" applyFill="1" applyBorder="1" applyAlignment="1">
      <alignment horizontal="center" vertical="center"/>
    </xf>
    <xf numFmtId="0" fontId="62" fillId="32" borderId="40" xfId="0" applyFont="1" applyFill="1" applyBorder="1" applyAlignment="1"/>
    <xf numFmtId="0" fontId="30" fillId="34" borderId="0" xfId="0" applyFont="1" applyFill="1">
      <alignment vertical="center"/>
    </xf>
    <xf numFmtId="0" fontId="28" fillId="34" borderId="0" xfId="0" applyFont="1" applyFill="1">
      <alignment vertical="center"/>
    </xf>
    <xf numFmtId="0" fontId="56" fillId="34" borderId="0" xfId="0" applyFont="1" applyFill="1" applyAlignment="1">
      <alignment vertical="center" wrapText="1"/>
    </xf>
    <xf numFmtId="0" fontId="9" fillId="34" borderId="0" xfId="0" applyFont="1" applyFill="1">
      <alignment vertical="center"/>
    </xf>
    <xf numFmtId="0" fontId="66" fillId="34" borderId="0" xfId="0" applyFont="1" applyFill="1">
      <alignment vertical="center"/>
    </xf>
    <xf numFmtId="0" fontId="10" fillId="34" borderId="0" xfId="0" applyFont="1" applyFill="1">
      <alignment vertical="center"/>
    </xf>
    <xf numFmtId="0" fontId="28" fillId="34" borderId="0" xfId="0" applyFont="1" applyFill="1" applyAlignment="1">
      <alignment horizontal="left" vertical="center"/>
    </xf>
    <xf numFmtId="0" fontId="56" fillId="34" borderId="0" xfId="0" applyFont="1" applyFill="1" applyAlignment="1">
      <alignment horizontal="left" vertical="top"/>
    </xf>
    <xf numFmtId="0" fontId="69" fillId="33" borderId="16" xfId="0" applyFont="1" applyFill="1" applyBorder="1" applyAlignment="1">
      <alignment horizontal="center" vertical="center" wrapText="1"/>
    </xf>
    <xf numFmtId="0" fontId="56" fillId="34" borderId="0" xfId="0" applyFont="1" applyFill="1">
      <alignment vertical="center"/>
    </xf>
    <xf numFmtId="0" fontId="57" fillId="32" borderId="0" xfId="0" applyFont="1" applyFill="1" applyAlignment="1">
      <alignment horizontal="left" vertical="center" indent="1"/>
    </xf>
    <xf numFmtId="0" fontId="49" fillId="34" borderId="0" xfId="0" applyFont="1" applyFill="1" applyAlignment="1">
      <alignment horizontal="center" vertical="center"/>
    </xf>
    <xf numFmtId="0" fontId="62" fillId="34" borderId="0" xfId="0" applyFont="1" applyFill="1">
      <alignment vertical="center"/>
    </xf>
    <xf numFmtId="0" fontId="35" fillId="34" borderId="0" xfId="0" applyFont="1" applyFill="1" applyAlignment="1" applyProtection="1">
      <alignment vertical="top"/>
      <protection locked="0"/>
    </xf>
    <xf numFmtId="0" fontId="41" fillId="3" borderId="50" xfId="0" applyFont="1" applyFill="1" applyBorder="1" applyAlignment="1">
      <alignment horizontal="left" vertical="center" indent="1"/>
    </xf>
    <xf numFmtId="0" fontId="41" fillId="3" borderId="49" xfId="0" applyFont="1" applyFill="1" applyBorder="1" applyAlignment="1">
      <alignment horizontal="left" vertical="center" indent="1"/>
    </xf>
    <xf numFmtId="0" fontId="41" fillId="3" borderId="26" xfId="0" applyFont="1" applyFill="1" applyBorder="1" applyAlignment="1">
      <alignment horizontal="left" vertical="center" indent="1"/>
    </xf>
    <xf numFmtId="0" fontId="49" fillId="34" borderId="0" xfId="0" applyFont="1" applyFill="1" applyProtection="1">
      <alignment vertical="center"/>
      <protection locked="0"/>
    </xf>
    <xf numFmtId="0" fontId="30" fillId="34" borderId="0" xfId="0" applyFont="1" applyFill="1" applyProtection="1">
      <alignment vertical="center"/>
      <protection locked="0"/>
    </xf>
    <xf numFmtId="0" fontId="9" fillId="34" borderId="0" xfId="0" applyFont="1" applyFill="1" applyProtection="1">
      <alignment vertical="center"/>
      <protection locked="0"/>
    </xf>
    <xf numFmtId="0" fontId="34" fillId="3" borderId="27" xfId="0" applyFont="1" applyFill="1" applyBorder="1" applyProtection="1">
      <alignment vertical="center"/>
      <protection locked="0"/>
    </xf>
    <xf numFmtId="0" fontId="34" fillId="3" borderId="28" xfId="0" applyFont="1" applyFill="1" applyBorder="1" applyAlignment="1" applyProtection="1">
      <alignment horizontal="center" vertical="center"/>
      <protection locked="0"/>
    </xf>
    <xf numFmtId="0" fontId="34" fillId="3" borderId="29" xfId="0" applyFont="1" applyFill="1" applyBorder="1" applyAlignment="1" applyProtection="1">
      <alignment horizontal="center" vertical="center"/>
      <protection locked="0"/>
    </xf>
    <xf numFmtId="0" fontId="34" fillId="3" borderId="27" xfId="0" applyFont="1" applyFill="1" applyBorder="1" applyAlignment="1" applyProtection="1">
      <alignment horizontal="left" vertical="center" indent="1"/>
      <protection locked="0"/>
    </xf>
    <xf numFmtId="38" fontId="54" fillId="3" borderId="28" xfId="1"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protection locked="0"/>
    </xf>
    <xf numFmtId="3" fontId="54" fillId="3" borderId="29" xfId="0" applyNumberFormat="1" applyFont="1" applyFill="1" applyBorder="1" applyAlignment="1" applyProtection="1">
      <alignment horizontal="center" vertical="center"/>
      <protection locked="0"/>
    </xf>
    <xf numFmtId="0" fontId="34" fillId="3" borderId="30" xfId="0" applyFont="1" applyFill="1" applyBorder="1" applyAlignment="1" applyProtection="1">
      <alignment horizontal="left" vertical="center" indent="1"/>
      <protection locked="0"/>
    </xf>
    <xf numFmtId="38" fontId="54" fillId="3" borderId="31" xfId="1" applyFont="1" applyFill="1" applyBorder="1" applyAlignment="1" applyProtection="1">
      <alignment horizontal="center" vertical="center"/>
      <protection locked="0"/>
    </xf>
    <xf numFmtId="38" fontId="54" fillId="3" borderId="32" xfId="1" applyFont="1" applyFill="1" applyBorder="1" applyAlignment="1" applyProtection="1">
      <alignment horizontal="center" vertical="center"/>
      <protection locked="0"/>
    </xf>
    <xf numFmtId="0" fontId="34" fillId="3" borderId="33" xfId="0" applyFont="1" applyFill="1" applyBorder="1" applyAlignment="1" applyProtection="1">
      <alignment horizontal="left" vertical="center" indent="1"/>
      <protection locked="0"/>
    </xf>
    <xf numFmtId="38" fontId="54" fillId="3" borderId="34" xfId="1" applyFont="1" applyFill="1" applyBorder="1" applyAlignment="1" applyProtection="1">
      <alignment horizontal="center" vertical="center"/>
      <protection locked="0"/>
    </xf>
    <xf numFmtId="38" fontId="54" fillId="3" borderId="35" xfId="1" applyFont="1" applyFill="1" applyBorder="1" applyAlignment="1" applyProtection="1">
      <alignment horizontal="center" vertical="center"/>
      <protection locked="0"/>
    </xf>
    <xf numFmtId="0" fontId="49" fillId="34" borderId="0" xfId="0" applyFont="1" applyFill="1" applyAlignment="1" applyProtection="1">
      <alignment horizontal="center" vertical="center"/>
      <protection locked="0"/>
    </xf>
    <xf numFmtId="0" fontId="56"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4" fillId="3" borderId="29" xfId="0" applyNumberFormat="1" applyFont="1" applyFill="1" applyBorder="1" applyAlignment="1" applyProtection="1">
      <alignment horizontal="center" vertical="center"/>
      <protection locked="0"/>
    </xf>
    <xf numFmtId="14" fontId="16" fillId="13" borderId="8" xfId="0" applyNumberFormat="1" applyFont="1" applyFill="1" applyBorder="1">
      <alignment vertical="center"/>
    </xf>
    <xf numFmtId="20" fontId="0" fillId="0" borderId="0" xfId="0" applyNumberFormat="1">
      <alignment vertical="center"/>
    </xf>
    <xf numFmtId="49" fontId="16" fillId="15" borderId="1" xfId="0" applyNumberFormat="1" applyFont="1" applyFill="1" applyBorder="1">
      <alignment vertical="center"/>
    </xf>
    <xf numFmtId="0" fontId="16" fillId="23" borderId="57" xfId="0" applyFont="1" applyFill="1" applyBorder="1" applyAlignment="1">
      <alignment horizontal="center" vertical="center"/>
    </xf>
    <xf numFmtId="38" fontId="16" fillId="23" borderId="58" xfId="1" applyFont="1" applyFill="1" applyBorder="1" applyAlignment="1">
      <alignment horizontal="center" vertical="center"/>
    </xf>
    <xf numFmtId="0" fontId="16" fillId="23" borderId="59" xfId="0" applyFont="1" applyFill="1" applyBorder="1" applyAlignment="1">
      <alignment horizontal="center" vertical="center"/>
    </xf>
    <xf numFmtId="38" fontId="16" fillId="23" borderId="60" xfId="1" applyFont="1" applyFill="1" applyBorder="1" applyAlignment="1">
      <alignment horizontal="center" vertical="center"/>
    </xf>
    <xf numFmtId="38" fontId="16" fillId="23" borderId="61" xfId="1" applyFont="1" applyFill="1" applyBorder="1" applyAlignment="1">
      <alignment horizontal="center" vertical="center"/>
    </xf>
    <xf numFmtId="0" fontId="16" fillId="23" borderId="62" xfId="0" applyFont="1" applyFill="1" applyBorder="1" applyAlignment="1">
      <alignment horizontal="center" vertical="center"/>
    </xf>
    <xf numFmtId="38" fontId="16" fillId="35" borderId="57" xfId="1" applyFont="1" applyFill="1" applyBorder="1" applyAlignment="1">
      <alignment horizontal="center" vertical="center"/>
    </xf>
    <xf numFmtId="38" fontId="16" fillId="35" borderId="63" xfId="1" applyFont="1" applyFill="1" applyBorder="1" applyAlignment="1">
      <alignment horizontal="center" vertical="center"/>
    </xf>
    <xf numFmtId="38" fontId="16" fillId="23" borderId="57" xfId="1" applyFont="1" applyFill="1" applyBorder="1" applyAlignment="1">
      <alignment horizontal="center" vertical="center"/>
    </xf>
    <xf numFmtId="38" fontId="16" fillId="23" borderId="63" xfId="1" applyFont="1" applyFill="1" applyBorder="1" applyAlignment="1">
      <alignment horizontal="center" vertical="center"/>
    </xf>
    <xf numFmtId="0" fontId="75" fillId="36" borderId="60" xfId="0" applyFont="1" applyFill="1" applyBorder="1" applyAlignment="1">
      <alignment horizontal="center" vertical="center"/>
    </xf>
    <xf numFmtId="38" fontId="16" fillId="35" borderId="64" xfId="1" applyFont="1" applyFill="1" applyBorder="1" applyAlignment="1">
      <alignment horizontal="center" vertical="center"/>
    </xf>
    <xf numFmtId="0" fontId="16" fillId="35" borderId="65" xfId="0" applyFont="1" applyFill="1" applyBorder="1" applyAlignment="1">
      <alignment horizontal="center" vertical="center"/>
    </xf>
    <xf numFmtId="38" fontId="16" fillId="35" borderId="9" xfId="1" applyFont="1" applyFill="1" applyBorder="1" applyAlignment="1">
      <alignment horizontal="center" vertical="center"/>
    </xf>
    <xf numFmtId="38" fontId="75" fillId="36" borderId="8" xfId="1" applyFont="1" applyFill="1" applyBorder="1" applyAlignment="1">
      <alignment horizontal="center" vertical="center"/>
    </xf>
    <xf numFmtId="38" fontId="16" fillId="36" borderId="1" xfId="1" applyFont="1" applyFill="1" applyBorder="1" applyAlignment="1">
      <alignment horizontal="center" vertical="center"/>
    </xf>
    <xf numFmtId="0" fontId="75" fillId="36" borderId="9" xfId="0" applyFont="1" applyFill="1" applyBorder="1" applyAlignment="1">
      <alignment horizontal="center" vertical="center"/>
    </xf>
    <xf numFmtId="0" fontId="62" fillId="31" borderId="0" xfId="0" applyFont="1" applyFill="1">
      <alignment vertical="center"/>
    </xf>
    <xf numFmtId="0" fontId="30" fillId="29" borderId="0" xfId="0" applyFont="1" applyFill="1">
      <alignment vertical="center"/>
    </xf>
    <xf numFmtId="0" fontId="28" fillId="29" borderId="0" xfId="0" applyFont="1" applyFill="1">
      <alignment vertical="center"/>
    </xf>
    <xf numFmtId="0" fontId="56" fillId="29" borderId="0" xfId="0" applyFont="1" applyFill="1" applyAlignment="1">
      <alignment vertical="center" wrapText="1"/>
    </xf>
    <xf numFmtId="0" fontId="56" fillId="29" borderId="0" xfId="0" applyFont="1" applyFill="1" applyAlignment="1">
      <alignment horizontal="center" vertical="center" wrapText="1"/>
    </xf>
    <xf numFmtId="0" fontId="28" fillId="29" borderId="0" xfId="0" applyFont="1" applyFill="1" applyAlignment="1">
      <alignment horizontal="left" vertical="center"/>
    </xf>
    <xf numFmtId="0" fontId="62" fillId="31" borderId="24" xfId="0" applyFont="1" applyFill="1" applyBorder="1" applyAlignment="1">
      <alignment horizontal="center" vertical="center"/>
    </xf>
    <xf numFmtId="0" fontId="62" fillId="31" borderId="24" xfId="0" applyFont="1" applyFill="1" applyBorder="1">
      <alignment vertical="center"/>
    </xf>
    <xf numFmtId="0" fontId="30" fillId="31" borderId="24" xfId="0" applyFont="1" applyFill="1" applyBorder="1">
      <alignment vertical="center"/>
    </xf>
    <xf numFmtId="0" fontId="62" fillId="31" borderId="40" xfId="0" applyFont="1" applyFill="1" applyBorder="1" applyAlignment="1">
      <alignment horizontal="center" vertical="center"/>
    </xf>
    <xf numFmtId="0" fontId="62" fillId="31" borderId="40" xfId="0" applyFont="1" applyFill="1" applyBorder="1">
      <alignment vertical="center"/>
    </xf>
    <xf numFmtId="0" fontId="30" fillId="31" borderId="40" xfId="0" applyFont="1" applyFill="1" applyBorder="1">
      <alignment vertical="center"/>
    </xf>
    <xf numFmtId="38" fontId="30" fillId="29" borderId="0" xfId="1" applyFont="1" applyFill="1" applyBorder="1" applyAlignment="1" applyProtection="1">
      <alignment horizontal="right" vertical="center"/>
    </xf>
    <xf numFmtId="38" fontId="30" fillId="29" borderId="0" xfId="1" applyFont="1" applyFill="1" applyBorder="1" applyProtection="1">
      <alignment vertical="center"/>
    </xf>
    <xf numFmtId="0" fontId="28" fillId="31" borderId="0" xfId="0" applyFont="1" applyFill="1" applyAlignment="1">
      <alignment horizontal="left" vertical="center"/>
    </xf>
    <xf numFmtId="0" fontId="56" fillId="31" borderId="0" xfId="0" applyFont="1" applyFill="1" applyAlignment="1">
      <alignment vertical="center" wrapText="1"/>
    </xf>
    <xf numFmtId="0" fontId="56" fillId="31" borderId="0" xfId="0" applyFont="1" applyFill="1" applyAlignment="1">
      <alignment horizontal="center" vertical="center" wrapText="1"/>
    </xf>
    <xf numFmtId="0" fontId="34" fillId="31" borderId="0" xfId="0" applyFont="1" applyFill="1" applyAlignment="1">
      <alignment vertical="top"/>
    </xf>
    <xf numFmtId="0" fontId="41" fillId="3" borderId="21" xfId="0" applyFont="1" applyFill="1" applyBorder="1">
      <alignment vertical="center"/>
    </xf>
    <xf numFmtId="0" fontId="41" fillId="3" borderId="67" xfId="0" applyFont="1" applyFill="1" applyBorder="1">
      <alignment vertical="center"/>
    </xf>
    <xf numFmtId="0" fontId="41" fillId="3" borderId="68" xfId="0" applyFont="1" applyFill="1" applyBorder="1">
      <alignment vertical="center"/>
    </xf>
    <xf numFmtId="0" fontId="41" fillId="3" borderId="69" xfId="0" applyFont="1" applyFill="1" applyBorder="1">
      <alignment vertical="center"/>
    </xf>
    <xf numFmtId="0" fontId="41" fillId="3" borderId="22" xfId="0" applyFont="1" applyFill="1" applyBorder="1">
      <alignment vertical="center"/>
    </xf>
    <xf numFmtId="0" fontId="35" fillId="31" borderId="0" xfId="0" applyFont="1" applyFill="1">
      <alignment vertical="center"/>
    </xf>
    <xf numFmtId="0" fontId="34" fillId="31" borderId="0" xfId="0" applyFont="1" applyFill="1">
      <alignment vertical="center"/>
    </xf>
    <xf numFmtId="0" fontId="56" fillId="29" borderId="0" xfId="0" applyFont="1" applyFill="1" applyAlignment="1">
      <alignment horizontal="left" vertical="top"/>
    </xf>
    <xf numFmtId="38" fontId="70" fillId="3" borderId="13" xfId="1" applyFont="1" applyFill="1" applyBorder="1">
      <alignment vertical="center"/>
    </xf>
    <xf numFmtId="0" fontId="70" fillId="3" borderId="14" xfId="0" applyFont="1" applyFill="1" applyBorder="1" applyProtection="1">
      <alignment vertical="center"/>
      <protection locked="0"/>
    </xf>
    <xf numFmtId="0" fontId="70" fillId="3" borderId="12" xfId="0" applyFont="1" applyFill="1" applyBorder="1" applyProtection="1">
      <alignment vertical="center"/>
      <protection locked="0"/>
    </xf>
    <xf numFmtId="0" fontId="70" fillId="3" borderId="14" xfId="0" applyFont="1" applyFill="1" applyBorder="1">
      <alignment vertical="center"/>
    </xf>
    <xf numFmtId="0" fontId="49" fillId="29" borderId="0" xfId="0" applyFont="1" applyFill="1" applyAlignment="1" applyProtection="1">
      <alignment horizontal="center" vertical="center"/>
      <protection locked="0"/>
    </xf>
    <xf numFmtId="38" fontId="49" fillId="29" borderId="0" xfId="1" applyFont="1" applyFill="1" applyBorder="1" applyAlignment="1" applyProtection="1">
      <alignment horizontal="center" vertical="center"/>
      <protection locked="0"/>
    </xf>
    <xf numFmtId="0" fontId="56" fillId="6" borderId="15" xfId="0" applyFont="1" applyFill="1" applyBorder="1">
      <alignment vertical="center"/>
    </xf>
    <xf numFmtId="38" fontId="70" fillId="3" borderId="5" xfId="1" applyFont="1" applyFill="1" applyBorder="1">
      <alignment vertical="center"/>
    </xf>
    <xf numFmtId="0" fontId="56" fillId="6" borderId="13" xfId="0" applyFont="1" applyFill="1" applyBorder="1">
      <alignment vertical="center"/>
    </xf>
    <xf numFmtId="0" fontId="78" fillId="31" borderId="0" xfId="0" applyFont="1" applyFill="1">
      <alignment vertical="center"/>
    </xf>
    <xf numFmtId="0" fontId="34" fillId="31" borderId="18" xfId="0" applyFont="1" applyFill="1" applyBorder="1" applyAlignment="1">
      <alignment horizontal="center" vertical="center"/>
    </xf>
    <xf numFmtId="0" fontId="34" fillId="31" borderId="36" xfId="2" applyFont="1" applyFill="1" applyBorder="1" applyAlignment="1">
      <alignment horizontal="center" vertical="center" shrinkToFit="1"/>
    </xf>
    <xf numFmtId="0" fontId="35" fillId="37" borderId="0" xfId="0" applyFont="1" applyFill="1">
      <alignment vertical="center"/>
    </xf>
    <xf numFmtId="0" fontId="39" fillId="37" borderId="0" xfId="0" applyFont="1" applyFill="1">
      <alignment vertical="center"/>
    </xf>
    <xf numFmtId="0" fontId="76" fillId="3" borderId="36" xfId="2" applyFont="1" applyFill="1" applyBorder="1" applyAlignment="1">
      <alignment horizontal="center" vertical="center"/>
    </xf>
    <xf numFmtId="38" fontId="34" fillId="3" borderId="36" xfId="9" applyFont="1" applyFill="1" applyBorder="1" applyAlignment="1">
      <alignment horizontal="center" vertical="center"/>
    </xf>
    <xf numFmtId="179" fontId="34" fillId="3" borderId="39" xfId="9" applyNumberFormat="1" applyFont="1" applyFill="1" applyBorder="1">
      <alignment vertical="center"/>
    </xf>
    <xf numFmtId="181" fontId="36" fillId="3" borderId="41" xfId="9" applyNumberFormat="1" applyFont="1" applyFill="1" applyBorder="1" applyAlignment="1">
      <alignment horizontal="left" vertical="center"/>
    </xf>
    <xf numFmtId="0" fontId="34" fillId="7" borderId="83" xfId="0" applyFont="1" applyFill="1" applyBorder="1" applyAlignment="1">
      <alignment horizontal="center" vertical="center"/>
    </xf>
    <xf numFmtId="0" fontId="34" fillId="7" borderId="84" xfId="0" applyFont="1" applyFill="1" applyBorder="1" applyAlignment="1">
      <alignment horizontal="center" vertical="center"/>
    </xf>
    <xf numFmtId="0" fontId="34" fillId="7" borderId="85" xfId="0" applyFont="1" applyFill="1" applyBorder="1" applyAlignment="1">
      <alignment horizontal="center" vertical="center"/>
    </xf>
    <xf numFmtId="0" fontId="34" fillId="7" borderId="82" xfId="0" applyFont="1" applyFill="1" applyBorder="1" applyAlignment="1">
      <alignment horizontal="center" vertical="center"/>
    </xf>
    <xf numFmtId="0" fontId="34" fillId="7" borderId="92" xfId="0" applyFont="1" applyFill="1" applyBorder="1" applyAlignment="1">
      <alignment horizontal="center" vertical="center" wrapText="1"/>
    </xf>
    <xf numFmtId="0" fontId="34" fillId="7" borderId="94" xfId="0" applyFont="1" applyFill="1" applyBorder="1" applyAlignment="1">
      <alignment horizontal="center" vertical="center"/>
    </xf>
    <xf numFmtId="0" fontId="34" fillId="7" borderId="95" xfId="0" applyFont="1" applyFill="1" applyBorder="1" applyAlignment="1">
      <alignment horizontal="center" vertical="center"/>
    </xf>
    <xf numFmtId="0" fontId="34" fillId="7" borderId="92" xfId="0" applyFont="1" applyFill="1" applyBorder="1" applyAlignment="1">
      <alignment horizontal="center" vertical="center"/>
    </xf>
    <xf numFmtId="0" fontId="41" fillId="3" borderId="97" xfId="0" applyFont="1" applyFill="1" applyBorder="1" applyAlignment="1">
      <alignment horizontal="left" vertical="center" indent="1"/>
    </xf>
    <xf numFmtId="0" fontId="41" fillId="3" borderId="98" xfId="0" applyFont="1" applyFill="1" applyBorder="1" applyAlignment="1">
      <alignment horizontal="left" vertical="center" indent="1"/>
    </xf>
    <xf numFmtId="0" fontId="41" fillId="3" borderId="99" xfId="0" applyFont="1" applyFill="1" applyBorder="1" applyAlignment="1">
      <alignment horizontal="left" vertical="center" indent="1"/>
    </xf>
    <xf numFmtId="0" fontId="34" fillId="7" borderId="95" xfId="2" applyFont="1" applyFill="1" applyBorder="1" applyAlignment="1">
      <alignment horizontal="center" vertical="center"/>
    </xf>
    <xf numFmtId="0" fontId="41" fillId="3" borderId="88" xfId="0" applyFont="1" applyFill="1" applyBorder="1">
      <alignment vertical="center"/>
    </xf>
    <xf numFmtId="0" fontId="41" fillId="3" borderId="48" xfId="0" applyFont="1" applyFill="1" applyBorder="1">
      <alignment vertical="center"/>
    </xf>
    <xf numFmtId="0" fontId="17" fillId="38" borderId="1" xfId="0" applyFont="1" applyFill="1" applyBorder="1" applyAlignment="1">
      <alignment horizontal="center" vertical="center"/>
    </xf>
    <xf numFmtId="0" fontId="15" fillId="39" borderId="1" xfId="0" applyFont="1" applyFill="1" applyBorder="1" applyAlignment="1">
      <alignment horizontal="center" vertical="center"/>
    </xf>
    <xf numFmtId="0" fontId="15" fillId="23" borderId="1" xfId="0" applyFont="1" applyFill="1" applyBorder="1" applyAlignment="1">
      <alignment horizontal="center" vertical="center"/>
    </xf>
    <xf numFmtId="176" fontId="15" fillId="23" borderId="3" xfId="0" applyNumberFormat="1" applyFont="1" applyFill="1" applyBorder="1" applyAlignment="1">
      <alignment horizontal="center" vertical="center"/>
    </xf>
    <xf numFmtId="176" fontId="15" fillId="23" borderId="8" xfId="0" applyNumberFormat="1" applyFont="1" applyFill="1" applyBorder="1" applyAlignment="1">
      <alignment horizontal="center" vertical="center"/>
    </xf>
    <xf numFmtId="176" fontId="15" fillId="23" borderId="1" xfId="0" applyNumberFormat="1" applyFont="1" applyFill="1" applyBorder="1" applyAlignment="1">
      <alignment horizontal="right" vertical="center"/>
    </xf>
    <xf numFmtId="0" fontId="15" fillId="23" borderId="2" xfId="0" applyFont="1" applyFill="1" applyBorder="1" applyAlignment="1">
      <alignment horizontal="center" vertical="center"/>
    </xf>
    <xf numFmtId="0" fontId="15" fillId="23" borderId="9" xfId="0" applyFont="1" applyFill="1" applyBorder="1" applyAlignment="1">
      <alignment horizontal="center" vertical="center" shrinkToFit="1"/>
    </xf>
    <xf numFmtId="0" fontId="15" fillId="35" borderId="8" xfId="0" applyFont="1" applyFill="1" applyBorder="1" applyAlignment="1">
      <alignment horizontal="right" vertical="center" shrinkToFit="1"/>
    </xf>
    <xf numFmtId="177" fontId="15" fillId="35" borderId="2" xfId="0" applyNumberFormat="1" applyFont="1" applyFill="1" applyBorder="1" applyAlignment="1">
      <alignment horizontal="center" vertical="center"/>
    </xf>
    <xf numFmtId="177" fontId="15" fillId="35" borderId="1" xfId="0" applyNumberFormat="1" applyFont="1" applyFill="1" applyBorder="1" applyAlignment="1">
      <alignment horizontal="center" vertical="center"/>
    </xf>
    <xf numFmtId="177" fontId="15" fillId="35" borderId="1" xfId="0" applyNumberFormat="1" applyFont="1" applyFill="1" applyBorder="1" applyAlignment="1">
      <alignment horizontal="left" vertical="center"/>
    </xf>
    <xf numFmtId="177" fontId="15" fillId="35" borderId="9" xfId="0" applyNumberFormat="1" applyFont="1" applyFill="1" applyBorder="1" applyAlignment="1">
      <alignment horizontal="center" vertical="center"/>
    </xf>
    <xf numFmtId="49" fontId="15" fillId="40" borderId="2" xfId="0" applyNumberFormat="1" applyFont="1" applyFill="1" applyBorder="1" applyAlignment="1">
      <alignment horizontal="center" vertical="center"/>
    </xf>
    <xf numFmtId="178" fontId="15" fillId="40" borderId="1" xfId="0" applyNumberFormat="1" applyFont="1" applyFill="1" applyBorder="1" applyAlignment="1">
      <alignment horizontal="center" vertical="center"/>
    </xf>
    <xf numFmtId="178" fontId="15" fillId="40" borderId="3" xfId="0" applyNumberFormat="1" applyFont="1" applyFill="1" applyBorder="1" applyAlignment="1">
      <alignment horizontal="center" vertical="center"/>
    </xf>
    <xf numFmtId="178" fontId="15" fillId="41" borderId="8" xfId="0" applyNumberFormat="1" applyFont="1" applyFill="1" applyBorder="1" applyAlignment="1">
      <alignment horizontal="center" vertical="center"/>
    </xf>
    <xf numFmtId="0" fontId="79" fillId="41" borderId="0" xfId="0" applyFont="1" applyFill="1" applyAlignment="1">
      <alignment horizontal="center" vertical="center"/>
    </xf>
    <xf numFmtId="0" fontId="15" fillId="41" borderId="60" xfId="0" applyFont="1" applyFill="1" applyBorder="1" applyAlignment="1">
      <alignment horizontal="center" vertical="center"/>
    </xf>
    <xf numFmtId="0" fontId="15" fillId="18" borderId="10" xfId="0" applyFont="1" applyFill="1" applyBorder="1" applyAlignment="1">
      <alignment horizontal="center" vertical="center"/>
    </xf>
    <xf numFmtId="0" fontId="15" fillId="37" borderId="61" xfId="0" applyFont="1" applyFill="1" applyBorder="1" applyAlignment="1">
      <alignment horizontal="center" vertical="center"/>
    </xf>
    <xf numFmtId="0" fontId="15" fillId="37" borderId="3" xfId="0" applyFont="1" applyFill="1" applyBorder="1" applyAlignment="1">
      <alignment horizontal="center" vertical="center"/>
    </xf>
    <xf numFmtId="0" fontId="15" fillId="37" borderId="60" xfId="0" applyFont="1" applyFill="1" applyBorder="1">
      <alignment vertical="center"/>
    </xf>
    <xf numFmtId="0" fontId="15" fillId="37" borderId="2" xfId="0" applyFont="1" applyFill="1" applyBorder="1">
      <alignment vertical="center"/>
    </xf>
    <xf numFmtId="38" fontId="15" fillId="43" borderId="60" xfId="1" applyFont="1" applyFill="1" applyBorder="1" applyAlignment="1">
      <alignment vertical="center"/>
    </xf>
    <xf numFmtId="38" fontId="15" fillId="43" borderId="2" xfId="1" applyFont="1" applyFill="1" applyBorder="1" applyAlignment="1">
      <alignment vertical="center"/>
    </xf>
    <xf numFmtId="0" fontId="15" fillId="43" borderId="3" xfId="0" applyFont="1" applyFill="1" applyBorder="1" applyAlignment="1">
      <alignment horizontal="center" vertical="center"/>
    </xf>
    <xf numFmtId="0" fontId="15" fillId="43" borderId="60" xfId="0" applyFont="1" applyFill="1" applyBorder="1" applyAlignment="1">
      <alignment horizontal="center" vertical="center"/>
    </xf>
    <xf numFmtId="0" fontId="16" fillId="36" borderId="60" xfId="0" applyFont="1" applyFill="1" applyBorder="1">
      <alignment vertical="center"/>
    </xf>
    <xf numFmtId="38" fontId="16" fillId="36" borderId="8" xfId="1" applyFont="1" applyFill="1" applyBorder="1" applyAlignment="1">
      <alignment horizontal="center" vertical="center"/>
    </xf>
    <xf numFmtId="38" fontId="16" fillId="36" borderId="1" xfId="1" applyFont="1" applyFill="1" applyBorder="1" applyAlignment="1">
      <alignment horizontal="right" vertical="center"/>
    </xf>
    <xf numFmtId="0" fontId="16" fillId="36" borderId="9" xfId="0" applyFont="1" applyFill="1" applyBorder="1">
      <alignment vertical="center"/>
    </xf>
    <xf numFmtId="182" fontId="16" fillId="43" borderId="3" xfId="0" applyNumberFormat="1" applyFont="1" applyFill="1" applyBorder="1" applyAlignment="1">
      <alignment horizontal="center" vertical="center"/>
    </xf>
    <xf numFmtId="182" fontId="16" fillId="44" borderId="1" xfId="0" applyNumberFormat="1" applyFont="1" applyFill="1" applyBorder="1" applyAlignment="1">
      <alignment horizontal="center" vertical="center"/>
    </xf>
    <xf numFmtId="182" fontId="16" fillId="45" borderId="1" xfId="0" applyNumberFormat="1" applyFont="1" applyFill="1" applyBorder="1" applyAlignment="1">
      <alignment horizontal="center" vertical="center"/>
    </xf>
    <xf numFmtId="182" fontId="16" fillId="46" borderId="1" xfId="0" applyNumberFormat="1" applyFont="1" applyFill="1" applyBorder="1" applyAlignment="1">
      <alignment horizontal="center" vertical="center"/>
    </xf>
    <xf numFmtId="182" fontId="16" fillId="47" borderId="1" xfId="0" applyNumberFormat="1" applyFont="1" applyFill="1" applyBorder="1" applyAlignment="1">
      <alignment horizontal="center" vertical="center"/>
    </xf>
    <xf numFmtId="182" fontId="16" fillId="37" borderId="1" xfId="0" applyNumberFormat="1" applyFont="1" applyFill="1" applyBorder="1" applyAlignment="1">
      <alignment horizontal="center" vertical="center"/>
    </xf>
    <xf numFmtId="182" fontId="16" fillId="48" borderId="1" xfId="0" applyNumberFormat="1" applyFont="1" applyFill="1" applyBorder="1" applyAlignment="1">
      <alignment horizontal="center" vertical="center"/>
    </xf>
    <xf numFmtId="182" fontId="16" fillId="36" borderId="1" xfId="0" applyNumberFormat="1" applyFont="1" applyFill="1" applyBorder="1">
      <alignment vertical="center"/>
    </xf>
    <xf numFmtId="182" fontId="16" fillId="49" borderId="1" xfId="0" applyNumberFormat="1" applyFont="1" applyFill="1" applyBorder="1" applyAlignment="1">
      <alignment horizontal="center" vertical="center"/>
    </xf>
    <xf numFmtId="182" fontId="16" fillId="50" borderId="1" xfId="0" applyNumberFormat="1" applyFont="1" applyFill="1" applyBorder="1" applyAlignment="1">
      <alignment horizontal="center" vertical="center"/>
    </xf>
    <xf numFmtId="182" fontId="16" fillId="8" borderId="1" xfId="0" applyNumberFormat="1" applyFont="1" applyFill="1" applyBorder="1" applyAlignment="1">
      <alignment horizontal="center" vertical="center"/>
    </xf>
    <xf numFmtId="182" fontId="16" fillId="43" borderId="1" xfId="0" applyNumberFormat="1" applyFont="1" applyFill="1" applyBorder="1" applyAlignment="1">
      <alignment horizontal="center" vertical="center"/>
    </xf>
    <xf numFmtId="182" fontId="16" fillId="7" borderId="1" xfId="0" applyNumberFormat="1" applyFont="1" applyFill="1" applyBorder="1" applyAlignment="1">
      <alignment horizontal="center" vertical="center"/>
    </xf>
    <xf numFmtId="177" fontId="16" fillId="7" borderId="1" xfId="0" applyNumberFormat="1" applyFont="1" applyFill="1" applyBorder="1" applyAlignment="1">
      <alignment horizontal="center" vertical="center"/>
    </xf>
    <xf numFmtId="0" fontId="79" fillId="0" borderId="1" xfId="0" applyFont="1" applyBorder="1" applyAlignment="1">
      <alignment horizontal="center" vertical="center"/>
    </xf>
    <xf numFmtId="0" fontId="30" fillId="3" borderId="53" xfId="0" applyFont="1" applyFill="1" applyBorder="1">
      <alignment vertical="center"/>
    </xf>
    <xf numFmtId="0" fontId="30" fillId="3" borderId="116" xfId="0" applyFont="1" applyFill="1" applyBorder="1">
      <alignment vertical="center"/>
    </xf>
    <xf numFmtId="0" fontId="30" fillId="3" borderId="117" xfId="0" applyFont="1" applyFill="1" applyBorder="1">
      <alignment vertical="center"/>
    </xf>
    <xf numFmtId="0" fontId="30" fillId="3" borderId="118" xfId="0" applyFont="1" applyFill="1" applyBorder="1">
      <alignment vertical="center"/>
    </xf>
    <xf numFmtId="0" fontId="30" fillId="3" borderId="119" xfId="0" applyFont="1" applyFill="1" applyBorder="1">
      <alignment vertical="center"/>
    </xf>
    <xf numFmtId="0" fontId="30" fillId="3" borderId="120" xfId="0" applyFont="1" applyFill="1" applyBorder="1">
      <alignment vertical="center"/>
    </xf>
    <xf numFmtId="0" fontId="44" fillId="3" borderId="0" xfId="19" applyFont="1" applyFill="1">
      <alignment vertical="center"/>
    </xf>
    <xf numFmtId="0" fontId="30" fillId="3" borderId="121" xfId="0" applyFont="1" applyFill="1" applyBorder="1">
      <alignment vertical="center"/>
    </xf>
    <xf numFmtId="0" fontId="30" fillId="3" borderId="122" xfId="0" applyFont="1" applyFill="1" applyBorder="1">
      <alignment vertical="center"/>
    </xf>
    <xf numFmtId="0" fontId="37" fillId="3" borderId="0" xfId="0" applyFont="1" applyFill="1" applyAlignment="1" applyProtection="1">
      <alignment horizontal="left" vertical="center" indent="1"/>
      <protection locked="0"/>
    </xf>
    <xf numFmtId="0" fontId="41" fillId="3" borderId="119" xfId="0" applyFont="1" applyFill="1" applyBorder="1">
      <alignment vertical="center"/>
    </xf>
    <xf numFmtId="0" fontId="48" fillId="3" borderId="0" xfId="0" applyFont="1" applyFill="1">
      <alignment vertical="center"/>
    </xf>
    <xf numFmtId="0" fontId="31" fillId="3" borderId="0" xfId="0" applyFont="1" applyFill="1">
      <alignment vertical="center"/>
    </xf>
    <xf numFmtId="0" fontId="59" fillId="4" borderId="0" xfId="0" applyFont="1" applyFill="1">
      <alignment vertical="center"/>
    </xf>
    <xf numFmtId="0" fontId="87" fillId="4" borderId="0" xfId="0" applyFont="1" applyFill="1">
      <alignment vertical="center"/>
    </xf>
    <xf numFmtId="0" fontId="57" fillId="4" borderId="0" xfId="0" applyFont="1" applyFill="1">
      <alignment vertical="center"/>
    </xf>
    <xf numFmtId="0" fontId="30" fillId="4" borderId="119" xfId="0" applyFont="1" applyFill="1" applyBorder="1">
      <alignment vertical="center"/>
    </xf>
    <xf numFmtId="0" fontId="61" fillId="3" borderId="0" xfId="0" applyFont="1" applyFill="1" applyAlignment="1">
      <alignment horizontal="center" vertical="center"/>
    </xf>
    <xf numFmtId="0" fontId="41" fillId="3" borderId="119" xfId="0" applyFont="1" applyFill="1" applyBorder="1" applyAlignment="1">
      <alignment horizontal="left" vertical="center" indent="1"/>
    </xf>
    <xf numFmtId="0" fontId="30" fillId="51" borderId="0" xfId="0" applyFont="1" applyFill="1">
      <alignment vertical="center"/>
    </xf>
    <xf numFmtId="0" fontId="49" fillId="51" borderId="0" xfId="0" applyFont="1" applyFill="1" applyAlignment="1">
      <alignment horizontal="right" vertical="center" indent="1"/>
    </xf>
    <xf numFmtId="0" fontId="28" fillId="51" borderId="43" xfId="0" applyFont="1" applyFill="1" applyBorder="1" applyAlignment="1">
      <alignment horizontal="left" indent="1"/>
    </xf>
    <xf numFmtId="0" fontId="30" fillId="51" borderId="43" xfId="0" applyFont="1" applyFill="1" applyBorder="1">
      <alignment vertical="center"/>
    </xf>
    <xf numFmtId="0" fontId="60" fillId="51" borderId="0" xfId="0" applyFont="1" applyFill="1" applyAlignment="1">
      <alignment horizontal="right" vertical="center"/>
    </xf>
    <xf numFmtId="0" fontId="32" fillId="51" borderId="0" xfId="0" applyFont="1" applyFill="1">
      <alignment vertical="center"/>
    </xf>
    <xf numFmtId="0" fontId="58" fillId="4" borderId="0" xfId="0" applyFont="1" applyFill="1">
      <alignment vertical="center"/>
    </xf>
    <xf numFmtId="0" fontId="41" fillId="3" borderId="119" xfId="0" applyFont="1" applyFill="1" applyBorder="1" applyAlignment="1">
      <alignment vertical="center" wrapText="1"/>
    </xf>
    <xf numFmtId="0" fontId="41" fillId="3" borderId="0" xfId="0" applyFont="1" applyFill="1" applyAlignment="1">
      <alignment vertical="center" wrapText="1"/>
    </xf>
    <xf numFmtId="0" fontId="41" fillId="3" borderId="121" xfId="0" applyFont="1" applyFill="1" applyBorder="1">
      <alignment vertical="center"/>
    </xf>
    <xf numFmtId="0" fontId="49" fillId="53" borderId="0" xfId="0" applyFont="1" applyFill="1" applyAlignment="1">
      <alignment horizontal="left" vertical="center" indent="1"/>
    </xf>
    <xf numFmtId="0" fontId="49" fillId="53" borderId="0" xfId="0" applyFont="1" applyFill="1">
      <alignment vertical="center"/>
    </xf>
    <xf numFmtId="0" fontId="30" fillId="53" borderId="0" xfId="0" applyFont="1" applyFill="1">
      <alignment vertical="center"/>
    </xf>
    <xf numFmtId="0" fontId="41" fillId="3" borderId="0" xfId="0" applyFont="1" applyFill="1" applyAlignment="1">
      <alignment horizontal="left" vertical="center" indent="1"/>
    </xf>
    <xf numFmtId="0" fontId="49" fillId="11" borderId="0" xfId="0" applyFont="1" applyFill="1" applyAlignment="1">
      <alignment horizontal="left" vertical="center" indent="1"/>
    </xf>
    <xf numFmtId="0" fontId="30" fillId="11" borderId="0" xfId="0" applyFont="1" applyFill="1">
      <alignment vertical="center"/>
    </xf>
    <xf numFmtId="0" fontId="49" fillId="26" borderId="0" xfId="0" applyFont="1" applyFill="1" applyAlignment="1">
      <alignment horizontal="left" vertical="center" indent="1"/>
    </xf>
    <xf numFmtId="0" fontId="30" fillId="26" borderId="0" xfId="0" applyFont="1" applyFill="1">
      <alignment vertical="center"/>
    </xf>
    <xf numFmtId="0" fontId="49" fillId="27" borderId="0" xfId="0" applyFont="1" applyFill="1" applyAlignment="1">
      <alignment horizontal="left" vertical="center" indent="1"/>
    </xf>
    <xf numFmtId="0" fontId="30" fillId="27" borderId="0" xfId="0" applyFont="1" applyFill="1">
      <alignment vertical="center"/>
    </xf>
    <xf numFmtId="0" fontId="49" fillId="54" borderId="0" xfId="0" applyFont="1" applyFill="1" applyAlignment="1">
      <alignment horizontal="left" vertical="center" indent="1"/>
    </xf>
    <xf numFmtId="0" fontId="30" fillId="54" borderId="0" xfId="0" applyFont="1" applyFill="1">
      <alignment vertical="center"/>
    </xf>
    <xf numFmtId="0" fontId="32" fillId="3" borderId="120" xfId="0" applyFont="1" applyFill="1" applyBorder="1">
      <alignment vertical="center"/>
    </xf>
    <xf numFmtId="0" fontId="0" fillId="3" borderId="119" xfId="0" applyFill="1" applyBorder="1">
      <alignment vertical="center"/>
    </xf>
    <xf numFmtId="0" fontId="59" fillId="4" borderId="119" xfId="0" applyFont="1" applyFill="1" applyBorder="1">
      <alignment vertical="center"/>
    </xf>
    <xf numFmtId="0" fontId="52" fillId="4" borderId="0" xfId="0" applyFont="1" applyFill="1">
      <alignment vertical="center"/>
    </xf>
    <xf numFmtId="0" fontId="41" fillId="3" borderId="0" xfId="0" applyFont="1" applyFill="1" applyAlignment="1" applyProtection="1">
      <alignment horizontal="left" vertical="center" indent="1"/>
      <protection locked="0"/>
    </xf>
    <xf numFmtId="42" fontId="41" fillId="3" borderId="0" xfId="1" applyNumberFormat="1" applyFont="1" applyFill="1" applyBorder="1" applyAlignment="1" applyProtection="1">
      <alignment horizontal="center" vertical="center"/>
      <protection locked="0"/>
    </xf>
    <xf numFmtId="0" fontId="37" fillId="3" borderId="0" xfId="0" applyFont="1" applyFill="1">
      <alignment vertical="center"/>
    </xf>
    <xf numFmtId="0" fontId="36" fillId="3" borderId="0" xfId="0" applyFont="1" applyFill="1" applyAlignment="1">
      <alignment horizontal="left" vertical="center" indent="1"/>
    </xf>
    <xf numFmtId="0" fontId="89" fillId="3" borderId="0" xfId="0" applyFont="1" applyFill="1" applyAlignment="1"/>
    <xf numFmtId="0" fontId="89" fillId="3" borderId="12" xfId="0" applyFont="1" applyFill="1" applyBorder="1" applyAlignment="1"/>
    <xf numFmtId="38" fontId="42" fillId="3" borderId="0" xfId="1" applyFont="1" applyFill="1" applyBorder="1" applyAlignment="1" applyProtection="1">
      <alignment horizontal="center" vertical="center"/>
      <protection locked="0"/>
    </xf>
    <xf numFmtId="0" fontId="56"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5" fillId="31" borderId="0" xfId="0" applyFont="1" applyFill="1" applyAlignment="1">
      <alignment vertical="top"/>
    </xf>
    <xf numFmtId="0" fontId="41" fillId="3" borderId="16" xfId="0" applyFont="1" applyFill="1" applyBorder="1" applyAlignment="1" applyProtection="1">
      <alignment horizontal="left" vertical="center" indent="1" shrinkToFit="1"/>
      <protection locked="0"/>
    </xf>
    <xf numFmtId="180" fontId="30" fillId="3" borderId="17" xfId="0" applyNumberFormat="1" applyFont="1" applyFill="1" applyBorder="1" applyAlignment="1" applyProtection="1">
      <alignment horizontal="left" vertical="center" indent="1" shrinkToFit="1"/>
      <protection locked="0"/>
    </xf>
    <xf numFmtId="0" fontId="30" fillId="3" borderId="16" xfId="0" applyFont="1" applyFill="1" applyBorder="1" applyAlignment="1" applyProtection="1">
      <alignment horizontal="left" vertical="center" indent="1" shrinkToFit="1"/>
      <protection locked="0"/>
    </xf>
    <xf numFmtId="0" fontId="41" fillId="3" borderId="18" xfId="0" applyFont="1" applyFill="1" applyBorder="1" applyAlignment="1" applyProtection="1">
      <alignment horizontal="left" vertical="center" indent="1" shrinkToFit="1"/>
      <protection locked="0"/>
    </xf>
    <xf numFmtId="0" fontId="41" fillId="3" borderId="40" xfId="0" applyFont="1" applyFill="1" applyBorder="1" applyAlignment="1" applyProtection="1">
      <alignment vertical="center" shrinkToFit="1"/>
      <protection locked="0"/>
    </xf>
    <xf numFmtId="0" fontId="41" fillId="3" borderId="100" xfId="0" applyFont="1" applyFill="1" applyBorder="1" applyAlignment="1" applyProtection="1">
      <alignment horizontal="left" vertical="center" indent="1" shrinkToFit="1"/>
      <protection locked="0"/>
    </xf>
    <xf numFmtId="0" fontId="41" fillId="3" borderId="101" xfId="0" applyFont="1" applyFill="1" applyBorder="1" applyAlignment="1" applyProtection="1">
      <alignment horizontal="left" vertical="center" indent="1" shrinkToFit="1"/>
      <protection locked="0"/>
    </xf>
    <xf numFmtId="0" fontId="41" fillId="3" borderId="102" xfId="0" applyFont="1" applyFill="1" applyBorder="1" applyAlignment="1" applyProtection="1">
      <alignment horizontal="left" vertical="center" indent="1" shrinkToFit="1"/>
      <protection locked="0"/>
    </xf>
    <xf numFmtId="0" fontId="30" fillId="3" borderId="100" xfId="0" applyFont="1" applyFill="1" applyBorder="1" applyAlignment="1" applyProtection="1">
      <alignment horizontal="left" vertical="center" indent="1" shrinkToFit="1"/>
      <protection locked="0"/>
    </xf>
    <xf numFmtId="0" fontId="30" fillId="3" borderId="101" xfId="0" applyFont="1" applyFill="1" applyBorder="1" applyAlignment="1" applyProtection="1">
      <alignment horizontal="left" vertical="center" indent="1" shrinkToFit="1"/>
      <protection locked="0"/>
    </xf>
    <xf numFmtId="56" fontId="65" fillId="3" borderId="102" xfId="0" applyNumberFormat="1" applyFont="1" applyFill="1" applyBorder="1" applyAlignment="1" applyProtection="1">
      <alignment horizontal="left" vertical="center" indent="1" shrinkToFit="1"/>
      <protection locked="0"/>
    </xf>
    <xf numFmtId="49" fontId="41" fillId="3" borderId="100" xfId="0" applyNumberFormat="1" applyFont="1" applyFill="1" applyBorder="1" applyAlignment="1" applyProtection="1">
      <alignment horizontal="left" vertical="center" indent="1"/>
      <protection locked="0"/>
    </xf>
    <xf numFmtId="0" fontId="41" fillId="3" borderId="102" xfId="0" applyFont="1" applyFill="1" applyBorder="1" applyAlignment="1" applyProtection="1">
      <alignment horizontal="left" vertical="center" indent="1"/>
      <protection locked="0"/>
    </xf>
    <xf numFmtId="49" fontId="30" fillId="3" borderId="18" xfId="0" applyNumberFormat="1" applyFont="1" applyFill="1" applyBorder="1" applyAlignment="1" applyProtection="1">
      <alignment horizontal="left" vertical="center" indent="1" shrinkToFit="1"/>
      <protection locked="0"/>
    </xf>
    <xf numFmtId="49" fontId="30" fillId="3" borderId="17" xfId="0" applyNumberFormat="1" applyFont="1" applyFill="1" applyBorder="1" applyAlignment="1" applyProtection="1">
      <alignment horizontal="left" vertical="center" indent="1" shrinkToFit="1"/>
      <protection locked="0"/>
    </xf>
    <xf numFmtId="49" fontId="41" fillId="3" borderId="17" xfId="0" applyNumberFormat="1" applyFont="1" applyFill="1" applyBorder="1" applyAlignment="1" applyProtection="1">
      <alignment horizontal="left" vertical="center" indent="1"/>
      <protection locked="0"/>
    </xf>
    <xf numFmtId="49" fontId="41" fillId="3" borderId="17" xfId="0" applyNumberFormat="1" applyFont="1" applyFill="1" applyBorder="1" applyAlignment="1" applyProtection="1">
      <alignment horizontal="left" vertical="center" indent="1" shrinkToFit="1"/>
      <protection locked="0"/>
    </xf>
    <xf numFmtId="49" fontId="41" fillId="3" borderId="18" xfId="0" applyNumberFormat="1" applyFont="1" applyFill="1" applyBorder="1" applyAlignment="1" applyProtection="1">
      <alignment horizontal="left" vertical="center" indent="1" shrinkToFit="1"/>
      <protection locked="0"/>
    </xf>
    <xf numFmtId="49" fontId="41" fillId="3" borderId="102" xfId="0" applyNumberFormat="1" applyFont="1" applyFill="1" applyBorder="1" applyAlignment="1" applyProtection="1">
      <alignment horizontal="left" vertical="center" indent="1" shrinkToFit="1"/>
      <protection locked="0"/>
    </xf>
    <xf numFmtId="49" fontId="41" fillId="3" borderId="101" xfId="0" applyNumberFormat="1" applyFont="1" applyFill="1" applyBorder="1" applyAlignment="1" applyProtection="1">
      <alignment horizontal="left" vertical="center" indent="1" shrinkToFit="1"/>
      <protection locked="0"/>
    </xf>
    <xf numFmtId="49" fontId="41" fillId="3" borderId="101" xfId="0" applyNumberFormat="1" applyFont="1" applyFill="1" applyBorder="1" applyAlignment="1" applyProtection="1">
      <alignment horizontal="left" vertical="center" indent="1"/>
      <protection locked="0"/>
    </xf>
    <xf numFmtId="49" fontId="30" fillId="3" borderId="101" xfId="0" applyNumberFormat="1" applyFont="1" applyFill="1" applyBorder="1" applyAlignment="1" applyProtection="1">
      <alignment horizontal="left" vertical="center" indent="1" shrinkToFit="1"/>
      <protection locked="0"/>
    </xf>
    <xf numFmtId="0" fontId="49" fillId="34" borderId="129" xfId="0" applyFont="1" applyFill="1" applyBorder="1" applyAlignment="1" applyProtection="1">
      <alignment horizontal="center" vertical="center"/>
      <protection locked="0"/>
    </xf>
    <xf numFmtId="0" fontId="73" fillId="34" borderId="129" xfId="0" applyFont="1" applyFill="1" applyBorder="1" applyAlignment="1" applyProtection="1">
      <alignment horizontal="center" vertical="center"/>
      <protection locked="0"/>
    </xf>
    <xf numFmtId="0" fontId="49" fillId="29" borderId="129" xfId="0" applyFont="1" applyFill="1" applyBorder="1" applyAlignment="1" applyProtection="1">
      <alignment horizontal="center" vertical="center"/>
      <protection locked="0"/>
    </xf>
    <xf numFmtId="0" fontId="49" fillId="34" borderId="129" xfId="0" applyFont="1" applyFill="1" applyBorder="1">
      <alignment vertical="center"/>
    </xf>
    <xf numFmtId="0" fontId="74" fillId="34" borderId="129" xfId="0" applyFont="1" applyFill="1" applyBorder="1">
      <alignment vertical="center"/>
    </xf>
    <xf numFmtId="0" fontId="49" fillId="34" borderId="0" xfId="0" applyFont="1" applyFill="1">
      <alignment vertical="center"/>
    </xf>
    <xf numFmtId="0" fontId="49" fillId="34" borderId="129" xfId="0" applyFont="1" applyFill="1" applyBorder="1" applyAlignment="1">
      <alignment horizontal="left" vertical="center"/>
    </xf>
    <xf numFmtId="0" fontId="49" fillId="29" borderId="0" xfId="0" applyFont="1" applyFill="1">
      <alignment vertical="center"/>
    </xf>
    <xf numFmtId="0" fontId="49" fillId="29" borderId="129" xfId="0" applyFont="1" applyFill="1" applyBorder="1">
      <alignment vertical="center"/>
    </xf>
    <xf numFmtId="0" fontId="49" fillId="29" borderId="0" xfId="0" applyFont="1" applyFill="1" applyAlignment="1">
      <alignment horizontal="left" vertical="center"/>
    </xf>
    <xf numFmtId="0" fontId="49" fillId="29" borderId="129" xfId="0" applyFont="1" applyFill="1" applyBorder="1" applyAlignment="1">
      <alignment horizontal="left" vertical="center"/>
    </xf>
    <xf numFmtId="38" fontId="49" fillId="29" borderId="0" xfId="1" applyFont="1" applyFill="1" applyBorder="1" applyAlignment="1" applyProtection="1">
      <alignment horizontal="left" vertical="center"/>
    </xf>
    <xf numFmtId="0" fontId="56" fillId="51" borderId="43" xfId="0" applyFont="1" applyFill="1" applyBorder="1">
      <alignment vertical="center"/>
    </xf>
    <xf numFmtId="0" fontId="95" fillId="29" borderId="0" xfId="0" applyFont="1" applyFill="1" applyAlignment="1">
      <alignment horizontal="left" vertical="center"/>
    </xf>
    <xf numFmtId="0" fontId="96" fillId="29" borderId="130" xfId="0" applyFont="1" applyFill="1" applyBorder="1">
      <alignment vertical="center"/>
    </xf>
    <xf numFmtId="0" fontId="96" fillId="29" borderId="130" xfId="0" applyFont="1" applyFill="1" applyBorder="1" applyAlignment="1" applyProtection="1">
      <alignment horizontal="center" vertical="center"/>
      <protection locked="0"/>
    </xf>
    <xf numFmtId="0" fontId="96" fillId="29" borderId="130" xfId="0" applyFont="1" applyFill="1" applyBorder="1" applyAlignment="1">
      <alignment horizontal="left" vertical="center"/>
    </xf>
    <xf numFmtId="49" fontId="16" fillId="17" borderId="3" xfId="0" applyNumberFormat="1" applyFont="1" applyFill="1" applyBorder="1" applyAlignment="1">
      <alignment horizontal="left" vertical="center"/>
    </xf>
    <xf numFmtId="0" fontId="30" fillId="32" borderId="21" xfId="0" applyFont="1" applyFill="1" applyBorder="1">
      <alignment vertical="center"/>
    </xf>
    <xf numFmtId="0" fontId="30" fillId="32" borderId="22" xfId="0" applyFont="1" applyFill="1" applyBorder="1">
      <alignment vertical="center"/>
    </xf>
    <xf numFmtId="0" fontId="30" fillId="32" borderId="23" xfId="0" applyFont="1" applyFill="1" applyBorder="1">
      <alignment vertical="center"/>
    </xf>
    <xf numFmtId="0" fontId="30" fillId="32" borderId="25" xfId="0" applyFont="1" applyFill="1" applyBorder="1">
      <alignment vertical="center"/>
    </xf>
    <xf numFmtId="0" fontId="30" fillId="32" borderId="131" xfId="0" applyFont="1" applyFill="1" applyBorder="1">
      <alignment vertical="center"/>
    </xf>
    <xf numFmtId="0" fontId="94" fillId="34" borderId="0" xfId="0" applyFont="1" applyFill="1">
      <alignment vertical="center"/>
    </xf>
    <xf numFmtId="0" fontId="49" fillId="34" borderId="0" xfId="0" applyFont="1" applyFill="1" applyAlignment="1">
      <alignment horizontal="left" vertical="center"/>
    </xf>
    <xf numFmtId="0" fontId="30" fillId="32" borderId="19" xfId="0" applyFont="1" applyFill="1" applyBorder="1">
      <alignment vertical="center"/>
    </xf>
    <xf numFmtId="0" fontId="30" fillId="32" borderId="20" xfId="0" applyFont="1" applyFill="1" applyBorder="1">
      <alignment vertical="center"/>
    </xf>
    <xf numFmtId="0" fontId="98" fillId="4" borderId="0" xfId="0" applyFont="1" applyFill="1" applyAlignment="1">
      <alignment horizontal="center" vertical="center"/>
    </xf>
    <xf numFmtId="0" fontId="98" fillId="4" borderId="0" xfId="0" applyFont="1" applyFill="1" applyAlignment="1">
      <alignment horizontal="center" vertical="top"/>
    </xf>
    <xf numFmtId="0" fontId="62" fillId="4" borderId="0" xfId="0" applyFont="1" applyFill="1" applyAlignment="1">
      <alignment vertical="top"/>
    </xf>
    <xf numFmtId="0" fontId="97" fillId="4" borderId="0" xfId="0" applyFont="1" applyFill="1">
      <alignment vertical="center"/>
    </xf>
    <xf numFmtId="0" fontId="101" fillId="4" borderId="0" xfId="0" applyFont="1" applyFill="1" applyAlignment="1">
      <alignment horizontal="center" vertical="top"/>
    </xf>
    <xf numFmtId="0" fontId="30" fillId="32" borderId="0" xfId="0" applyFont="1" applyFill="1" applyAlignment="1">
      <alignment horizontal="center" vertical="center"/>
    </xf>
    <xf numFmtId="183" fontId="36" fillId="22" borderId="132" xfId="0" applyNumberFormat="1" applyFont="1" applyFill="1" applyBorder="1" applyAlignment="1">
      <alignment horizontal="center" vertical="center"/>
    </xf>
    <xf numFmtId="184" fontId="36" fillId="3" borderId="133" xfId="0" applyNumberFormat="1" applyFont="1" applyFill="1" applyBorder="1" applyAlignment="1">
      <alignment horizontal="center" vertical="center"/>
    </xf>
    <xf numFmtId="0" fontId="30" fillId="3" borderId="131" xfId="0" applyFont="1" applyFill="1" applyBorder="1">
      <alignment vertical="center"/>
    </xf>
    <xf numFmtId="0" fontId="30" fillId="3" borderId="21" xfId="0" applyFont="1" applyFill="1" applyBorder="1">
      <alignment vertical="center"/>
    </xf>
    <xf numFmtId="0" fontId="30" fillId="3" borderId="24" xfId="0" applyFont="1" applyFill="1" applyBorder="1">
      <alignment vertical="center"/>
    </xf>
    <xf numFmtId="0" fontId="30" fillId="55" borderId="0" xfId="0" applyFont="1" applyFill="1">
      <alignment vertical="center"/>
    </xf>
    <xf numFmtId="0" fontId="28" fillId="55" borderId="0" xfId="0" applyFont="1" applyFill="1">
      <alignment vertical="center"/>
    </xf>
    <xf numFmtId="0" fontId="56" fillId="55" borderId="0" xfId="0" applyFont="1" applyFill="1" applyAlignment="1">
      <alignment vertical="center" wrapText="1"/>
    </xf>
    <xf numFmtId="0" fontId="66" fillId="55" borderId="0" xfId="0" applyFont="1" applyFill="1">
      <alignment vertical="center"/>
    </xf>
    <xf numFmtId="0" fontId="69" fillId="56" borderId="16" xfId="0" applyFont="1" applyFill="1" applyBorder="1" applyAlignment="1">
      <alignment horizontal="center" vertical="center"/>
    </xf>
    <xf numFmtId="0" fontId="69" fillId="56" borderId="17" xfId="0" applyFont="1" applyFill="1" applyBorder="1" applyAlignment="1">
      <alignment horizontal="center" vertical="center"/>
    </xf>
    <xf numFmtId="0" fontId="69" fillId="56" borderId="18" xfId="0" applyFont="1" applyFill="1" applyBorder="1" applyAlignment="1">
      <alignment horizontal="center" vertical="center"/>
    </xf>
    <xf numFmtId="0" fontId="69" fillId="56" borderId="36" xfId="0" applyFont="1" applyFill="1" applyBorder="1" applyAlignment="1">
      <alignment horizontal="center" vertical="center"/>
    </xf>
    <xf numFmtId="20" fontId="65" fillId="3" borderId="17" xfId="1" applyNumberFormat="1" applyFont="1" applyFill="1" applyBorder="1" applyAlignment="1" applyProtection="1">
      <alignment horizontal="center" vertical="center" shrinkToFit="1"/>
      <protection locked="0"/>
    </xf>
    <xf numFmtId="0" fontId="30" fillId="3" borderId="134" xfId="0" applyFont="1" applyFill="1" applyBorder="1">
      <alignment vertical="center"/>
    </xf>
    <xf numFmtId="0" fontId="30" fillId="3" borderId="135" xfId="0" applyFont="1" applyFill="1" applyBorder="1">
      <alignment vertical="center"/>
    </xf>
    <xf numFmtId="0" fontId="30" fillId="3" borderId="136" xfId="0" applyFont="1" applyFill="1" applyBorder="1">
      <alignment vertical="center"/>
    </xf>
    <xf numFmtId="0" fontId="30" fillId="3" borderId="137" xfId="0" applyFont="1" applyFill="1" applyBorder="1">
      <alignment vertical="center"/>
    </xf>
    <xf numFmtId="0" fontId="30" fillId="3" borderId="138" xfId="0" applyFont="1" applyFill="1" applyBorder="1">
      <alignment vertical="center"/>
    </xf>
    <xf numFmtId="0" fontId="30" fillId="3" borderId="139" xfId="0" applyFont="1" applyFill="1" applyBorder="1">
      <alignment vertical="center"/>
    </xf>
    <xf numFmtId="0" fontId="69" fillId="32" borderId="0" xfId="0" applyFont="1" applyFill="1" applyAlignment="1">
      <alignment horizontal="center" vertical="center"/>
    </xf>
    <xf numFmtId="180" fontId="41" fillId="3" borderId="17" xfId="0" applyNumberFormat="1" applyFont="1" applyFill="1" applyBorder="1" applyAlignment="1" applyProtection="1">
      <alignment horizontal="left" vertical="center" indent="1" shrinkToFit="1"/>
      <protection locked="0"/>
    </xf>
    <xf numFmtId="176" fontId="102" fillId="3" borderId="16" xfId="0" applyNumberFormat="1" applyFont="1" applyFill="1" applyBorder="1" applyProtection="1">
      <alignment vertical="center"/>
      <protection locked="0"/>
    </xf>
    <xf numFmtId="0" fontId="103" fillId="32" borderId="0" xfId="0" applyFont="1" applyFill="1">
      <alignment vertical="center"/>
    </xf>
    <xf numFmtId="0" fontId="90" fillId="32" borderId="0" xfId="0" applyFont="1" applyFill="1">
      <alignment vertical="center"/>
    </xf>
    <xf numFmtId="0" fontId="103" fillId="32" borderId="24" xfId="0" applyFont="1" applyFill="1" applyBorder="1">
      <alignment vertical="center"/>
    </xf>
    <xf numFmtId="0" fontId="35" fillId="32" borderId="0" xfId="0" applyFont="1" applyFill="1" applyAlignment="1">
      <alignment horizontal="center" vertical="top"/>
    </xf>
    <xf numFmtId="0" fontId="49" fillId="55" borderId="129" xfId="0" applyFont="1" applyFill="1" applyBorder="1">
      <alignment vertical="center"/>
    </xf>
    <xf numFmtId="0" fontId="30" fillId="55" borderId="0" xfId="0" applyFont="1" applyFill="1" applyAlignment="1">
      <alignment horizontal="center" vertical="center"/>
    </xf>
    <xf numFmtId="0" fontId="49" fillId="55" borderId="129" xfId="0" applyFont="1" applyFill="1" applyBorder="1" applyAlignment="1">
      <alignment horizontal="center" vertical="center"/>
    </xf>
    <xf numFmtId="38" fontId="37" fillId="3" borderId="36" xfId="1" applyFont="1" applyFill="1" applyBorder="1" applyAlignment="1">
      <alignment horizontal="right" vertical="center" indent="1"/>
    </xf>
    <xf numFmtId="38" fontId="67" fillId="3" borderId="36" xfId="1" applyFont="1" applyFill="1" applyBorder="1" applyAlignment="1">
      <alignment horizontal="right" vertical="center" indent="1"/>
    </xf>
    <xf numFmtId="0" fontId="104" fillId="3" borderId="0" xfId="0" applyFont="1" applyFill="1">
      <alignment vertical="center"/>
    </xf>
    <xf numFmtId="0" fontId="38" fillId="55" borderId="0" xfId="0" applyFont="1" applyFill="1" applyAlignment="1">
      <alignment vertical="center" wrapText="1"/>
    </xf>
    <xf numFmtId="176" fontId="102" fillId="3" borderId="17" xfId="0" applyNumberFormat="1" applyFont="1" applyFill="1" applyBorder="1" applyProtection="1">
      <alignment vertical="center"/>
      <protection locked="0"/>
    </xf>
    <xf numFmtId="0" fontId="105" fillId="51" borderId="0" xfId="0" applyFont="1" applyFill="1" applyAlignment="1">
      <alignment horizontal="right" vertical="center"/>
    </xf>
    <xf numFmtId="0" fontId="34" fillId="31" borderId="36" xfId="0" applyFont="1" applyFill="1" applyBorder="1" applyAlignment="1">
      <alignment horizontal="center" vertical="center"/>
    </xf>
    <xf numFmtId="14" fontId="30" fillId="3" borderId="0" xfId="0" applyNumberFormat="1" applyFont="1" applyFill="1" applyAlignment="1">
      <alignment horizontal="left" vertical="center"/>
    </xf>
    <xf numFmtId="38" fontId="41" fillId="3" borderId="5" xfId="1" applyFont="1" applyFill="1" applyBorder="1" applyAlignment="1" applyProtection="1">
      <alignment horizontal="left" vertical="center" indent="1"/>
      <protection locked="0"/>
    </xf>
    <xf numFmtId="38" fontId="47" fillId="3" borderId="5" xfId="1" applyFont="1" applyFill="1" applyBorder="1" applyAlignment="1" applyProtection="1">
      <alignment horizontal="left" vertical="top" wrapText="1" indent="1"/>
      <protection locked="0"/>
    </xf>
    <xf numFmtId="38" fontId="42" fillId="52" borderId="5" xfId="1" applyFont="1" applyFill="1" applyBorder="1" applyAlignment="1" applyProtection="1">
      <alignment horizontal="center" vertical="center"/>
      <protection locked="0"/>
    </xf>
    <xf numFmtId="38" fontId="41" fillId="3" borderId="5" xfId="1" applyFont="1" applyFill="1" applyBorder="1" applyAlignment="1" applyProtection="1">
      <alignment horizontal="left" vertical="center" wrapText="1" indent="1"/>
      <protection locked="0"/>
    </xf>
    <xf numFmtId="42" fontId="41" fillId="3" borderId="5" xfId="1" applyNumberFormat="1" applyFont="1" applyFill="1" applyBorder="1" applyAlignment="1" applyProtection="1">
      <alignment horizontal="center" vertical="center"/>
      <protection locked="0"/>
    </xf>
    <xf numFmtId="0" fontId="41" fillId="3" borderId="5" xfId="0" applyFont="1" applyFill="1" applyBorder="1" applyAlignment="1" applyProtection="1">
      <alignment horizontal="left" vertical="center" indent="1"/>
      <protection locked="0"/>
    </xf>
    <xf numFmtId="0" fontId="100" fillId="25" borderId="0" xfId="20" applyFont="1" applyFill="1" applyAlignment="1">
      <alignment horizontal="center" vertical="center"/>
    </xf>
    <xf numFmtId="0" fontId="99" fillId="25" borderId="0" xfId="0" applyFont="1" applyFill="1" applyAlignment="1">
      <alignment horizontal="center" vertical="top"/>
    </xf>
    <xf numFmtId="0" fontId="69" fillId="25" borderId="0" xfId="0" applyFont="1" applyFill="1" applyAlignment="1">
      <alignment horizontal="center" vertical="top" wrapText="1"/>
    </xf>
    <xf numFmtId="0" fontId="69" fillId="25" borderId="0" xfId="0" applyFont="1" applyFill="1" applyAlignment="1">
      <alignment horizontal="center" vertical="top"/>
    </xf>
    <xf numFmtId="0" fontId="100" fillId="55" borderId="0" xfId="20" applyFont="1" applyFill="1" applyAlignment="1">
      <alignment horizontal="center" vertical="center"/>
    </xf>
    <xf numFmtId="0" fontId="99" fillId="55" borderId="0" xfId="0" applyFont="1" applyFill="1" applyAlignment="1">
      <alignment horizontal="center" vertical="top" wrapText="1"/>
    </xf>
    <xf numFmtId="0" fontId="99" fillId="55" borderId="0" xfId="0" applyFont="1" applyFill="1" applyAlignment="1">
      <alignment horizontal="center" vertical="top"/>
    </xf>
    <xf numFmtId="0" fontId="69" fillId="55" borderId="0" xfId="0" applyFont="1" applyFill="1" applyAlignment="1">
      <alignment horizontal="center" vertical="top" wrapText="1"/>
    </xf>
    <xf numFmtId="0" fontId="69" fillId="55" borderId="0" xfId="0" applyFont="1" applyFill="1" applyAlignment="1">
      <alignment horizontal="center" vertical="top"/>
    </xf>
    <xf numFmtId="0" fontId="61" fillId="51" borderId="0" xfId="0" applyFont="1" applyFill="1" applyAlignment="1">
      <alignment horizontal="center" vertical="center"/>
    </xf>
    <xf numFmtId="0" fontId="69" fillId="34" borderId="0" xfId="0" applyFont="1" applyFill="1" applyAlignment="1">
      <alignment horizontal="center" vertical="top" wrapText="1"/>
    </xf>
    <xf numFmtId="0" fontId="69" fillId="34" borderId="0" xfId="0" applyFont="1" applyFill="1" applyAlignment="1">
      <alignment horizontal="center" vertical="top"/>
    </xf>
    <xf numFmtId="0" fontId="69" fillId="29" borderId="0" xfId="0" applyFont="1" applyFill="1" applyAlignment="1">
      <alignment horizontal="center" vertical="top" wrapText="1"/>
    </xf>
    <xf numFmtId="0" fontId="69" fillId="29" borderId="0" xfId="0" applyFont="1" applyFill="1" applyAlignment="1">
      <alignment horizontal="center" vertical="top"/>
    </xf>
    <xf numFmtId="0" fontId="99" fillId="34" borderId="0" xfId="0" applyFont="1" applyFill="1" applyAlignment="1">
      <alignment horizontal="center" vertical="top"/>
    </xf>
    <xf numFmtId="0" fontId="99" fillId="29" borderId="0" xfId="0" applyFont="1" applyFill="1" applyAlignment="1">
      <alignment horizontal="center" vertical="top" wrapText="1"/>
    </xf>
    <xf numFmtId="0" fontId="99" fillId="29" borderId="0" xfId="0" applyFont="1" applyFill="1" applyAlignment="1">
      <alignment horizontal="center" vertical="top"/>
    </xf>
    <xf numFmtId="0" fontId="99" fillId="25" borderId="0" xfId="0" applyFont="1" applyFill="1" applyAlignment="1">
      <alignment horizontal="center" vertical="top" wrapText="1"/>
    </xf>
    <xf numFmtId="0" fontId="100" fillId="34" borderId="0" xfId="20" applyFont="1" applyFill="1" applyAlignment="1">
      <alignment horizontal="center" vertical="center"/>
    </xf>
    <xf numFmtId="0" fontId="100" fillId="29" borderId="0" xfId="20" applyFont="1" applyFill="1" applyAlignment="1">
      <alignment horizontal="center" vertical="center"/>
    </xf>
    <xf numFmtId="0" fontId="81" fillId="25" borderId="116" xfId="0" applyFont="1" applyFill="1" applyBorder="1" applyAlignment="1">
      <alignment horizontal="center" vertical="center"/>
    </xf>
    <xf numFmtId="0" fontId="81" fillId="25" borderId="118" xfId="0" applyFont="1" applyFill="1" applyBorder="1" applyAlignment="1">
      <alignment horizontal="center" vertical="center"/>
    </xf>
    <xf numFmtId="0" fontId="81" fillId="25" borderId="119" xfId="0" applyFont="1" applyFill="1" applyBorder="1" applyAlignment="1">
      <alignment horizontal="center" vertical="center"/>
    </xf>
    <xf numFmtId="0" fontId="81" fillId="25" borderId="120" xfId="0" applyFont="1" applyFill="1" applyBorder="1" applyAlignment="1">
      <alignment horizontal="center" vertical="center"/>
    </xf>
    <xf numFmtId="0" fontId="37" fillId="3" borderId="13" xfId="0" applyFont="1" applyFill="1" applyBorder="1">
      <alignment vertical="center"/>
    </xf>
    <xf numFmtId="0" fontId="37" fillId="3" borderId="14" xfId="0" applyFont="1" applyFill="1" applyBorder="1">
      <alignment vertical="center"/>
    </xf>
    <xf numFmtId="0" fontId="37" fillId="3" borderId="15" xfId="0" applyFont="1" applyFill="1" applyBorder="1">
      <alignment vertical="center"/>
    </xf>
    <xf numFmtId="0" fontId="42" fillId="52" borderId="5" xfId="0" applyFont="1" applyFill="1" applyBorder="1" applyAlignment="1" applyProtection="1">
      <alignment horizontal="center" vertical="center" wrapText="1"/>
      <protection locked="0"/>
    </xf>
    <xf numFmtId="0" fontId="61" fillId="48" borderId="0" xfId="0" applyFont="1" applyFill="1" applyAlignment="1">
      <alignment horizontal="center" vertical="center"/>
    </xf>
    <xf numFmtId="0" fontId="61" fillId="48" borderId="0" xfId="0" applyFont="1" applyFill="1" applyAlignment="1">
      <alignment horizontal="left" vertical="center" indent="1"/>
    </xf>
    <xf numFmtId="0" fontId="82" fillId="25" borderId="116" xfId="0" applyFont="1" applyFill="1" applyBorder="1" applyAlignment="1">
      <alignment horizontal="center" vertical="center"/>
    </xf>
    <xf numFmtId="0" fontId="82" fillId="25" borderId="118" xfId="0" applyFont="1" applyFill="1" applyBorder="1" applyAlignment="1">
      <alignment horizontal="center" vertical="center"/>
    </xf>
    <xf numFmtId="0" fontId="82" fillId="25" borderId="119" xfId="0" applyFont="1" applyFill="1" applyBorder="1" applyAlignment="1">
      <alignment horizontal="center" vertical="center"/>
    </xf>
    <xf numFmtId="0" fontId="82" fillId="25" borderId="120" xfId="0" applyFont="1" applyFill="1" applyBorder="1" applyAlignment="1">
      <alignment horizontal="center" vertical="center"/>
    </xf>
    <xf numFmtId="0" fontId="37" fillId="3" borderId="5" xfId="0" applyFont="1" applyFill="1" applyBorder="1" applyAlignment="1">
      <alignment horizontal="center" vertical="center"/>
    </xf>
    <xf numFmtId="0" fontId="42" fillId="52" borderId="5" xfId="0" applyFont="1" applyFill="1" applyBorder="1" applyAlignment="1" applyProtection="1">
      <alignment horizontal="center" vertical="center"/>
      <protection locked="0"/>
    </xf>
    <xf numFmtId="42" fontId="41" fillId="3" borderId="5" xfId="0" applyNumberFormat="1" applyFont="1" applyFill="1" applyBorder="1" applyAlignment="1" applyProtection="1">
      <alignment horizontal="center" vertical="center"/>
      <protection locked="0"/>
    </xf>
    <xf numFmtId="0" fontId="30" fillId="3" borderId="0" xfId="0" applyFont="1" applyFill="1">
      <alignment vertical="center"/>
    </xf>
    <xf numFmtId="38" fontId="41" fillId="3" borderId="5" xfId="1" applyFont="1" applyFill="1" applyBorder="1" applyAlignment="1" applyProtection="1">
      <alignment horizontal="center" vertical="center" wrapText="1" shrinkToFit="1"/>
      <protection locked="0"/>
    </xf>
    <xf numFmtId="0" fontId="37" fillId="3" borderId="5" xfId="0" applyFont="1" applyFill="1" applyBorder="1" applyAlignment="1" applyProtection="1">
      <alignment horizontal="left" vertical="center" indent="1"/>
      <protection locked="0"/>
    </xf>
    <xf numFmtId="0" fontId="67" fillId="52" borderId="5" xfId="0" applyFont="1" applyFill="1" applyBorder="1" applyAlignment="1">
      <alignment horizontal="center" vertical="center"/>
    </xf>
    <xf numFmtId="0" fontId="84" fillId="3" borderId="108" xfId="19" applyFont="1" applyFill="1" applyBorder="1" applyAlignment="1" applyProtection="1">
      <alignment horizontal="center" vertical="center" wrapText="1"/>
      <protection locked="0"/>
    </xf>
    <xf numFmtId="0" fontId="84" fillId="3" borderId="109" xfId="19" applyFont="1" applyFill="1" applyBorder="1" applyAlignment="1" applyProtection="1">
      <alignment horizontal="center" vertical="center" wrapText="1"/>
      <protection locked="0"/>
    </xf>
    <xf numFmtId="0" fontId="84" fillId="3" borderId="110" xfId="19" applyFont="1" applyFill="1" applyBorder="1" applyAlignment="1" applyProtection="1">
      <alignment horizontal="center" vertical="center" wrapText="1"/>
      <protection locked="0"/>
    </xf>
    <xf numFmtId="0" fontId="84" fillId="3" borderId="111" xfId="19" applyFont="1" applyFill="1" applyBorder="1" applyAlignment="1" applyProtection="1">
      <alignment horizontal="center" vertical="center" wrapText="1"/>
      <protection locked="0"/>
    </xf>
    <xf numFmtId="0" fontId="84" fillId="3" borderId="0" xfId="19" applyFont="1" applyFill="1" applyAlignment="1" applyProtection="1">
      <alignment horizontal="center" vertical="center" wrapText="1"/>
      <protection locked="0"/>
    </xf>
    <xf numFmtId="0" fontId="84" fillId="3" borderId="112" xfId="19" applyFont="1" applyFill="1" applyBorder="1" applyAlignment="1" applyProtection="1">
      <alignment horizontal="center" vertical="center" wrapText="1"/>
      <protection locked="0"/>
    </xf>
    <xf numFmtId="0" fontId="84" fillId="3" borderId="113" xfId="19" applyFont="1" applyFill="1" applyBorder="1" applyAlignment="1" applyProtection="1">
      <alignment horizontal="center" vertical="center" wrapText="1"/>
      <protection locked="0"/>
    </xf>
    <xf numFmtId="0" fontId="84" fillId="3" borderId="114" xfId="19" applyFont="1" applyFill="1" applyBorder="1" applyAlignment="1" applyProtection="1">
      <alignment horizontal="center" vertical="center" wrapText="1"/>
      <protection locked="0"/>
    </xf>
    <xf numFmtId="0" fontId="84" fillId="3" borderId="115" xfId="19" applyFont="1" applyFill="1" applyBorder="1" applyAlignment="1" applyProtection="1">
      <alignment horizontal="center" vertical="center" wrapText="1"/>
      <protection locked="0"/>
    </xf>
    <xf numFmtId="0" fontId="67" fillId="52" borderId="5" xfId="0" applyFont="1" applyFill="1" applyBorder="1" applyAlignment="1">
      <alignment horizontal="left" vertical="center" indent="1"/>
    </xf>
    <xf numFmtId="0" fontId="85" fillId="3" borderId="108" xfId="19" applyFont="1" applyFill="1" applyBorder="1" applyAlignment="1" applyProtection="1">
      <alignment horizontal="center" vertical="center" wrapText="1"/>
      <protection locked="0"/>
    </xf>
    <xf numFmtId="0" fontId="86" fillId="3" borderId="109" xfId="19" applyFont="1" applyFill="1" applyBorder="1" applyAlignment="1" applyProtection="1">
      <alignment horizontal="center" vertical="center" wrapText="1"/>
      <protection locked="0"/>
    </xf>
    <xf numFmtId="0" fontId="86" fillId="3" borderId="110" xfId="19" applyFont="1" applyFill="1" applyBorder="1" applyAlignment="1" applyProtection="1">
      <alignment horizontal="center" vertical="center" wrapText="1"/>
      <protection locked="0"/>
    </xf>
    <xf numFmtId="0" fontId="86" fillId="3" borderId="111" xfId="19" applyFont="1" applyFill="1" applyBorder="1" applyAlignment="1" applyProtection="1">
      <alignment horizontal="center" vertical="center" wrapText="1"/>
      <protection locked="0"/>
    </xf>
    <xf numFmtId="0" fontId="86" fillId="3" borderId="0" xfId="19" applyFont="1" applyFill="1" applyAlignment="1" applyProtection="1">
      <alignment horizontal="center" vertical="center" wrapText="1"/>
      <protection locked="0"/>
    </xf>
    <xf numFmtId="0" fontId="86" fillId="3" borderId="112" xfId="19" applyFont="1" applyFill="1" applyBorder="1" applyAlignment="1" applyProtection="1">
      <alignment horizontal="center" vertical="center" wrapText="1"/>
      <protection locked="0"/>
    </xf>
    <xf numFmtId="0" fontId="86" fillId="3" borderId="113" xfId="19" applyFont="1" applyFill="1" applyBorder="1" applyAlignment="1" applyProtection="1">
      <alignment horizontal="center" vertical="center" wrapText="1"/>
      <protection locked="0"/>
    </xf>
    <xf numFmtId="0" fontId="86" fillId="3" borderId="114" xfId="19" applyFont="1" applyFill="1" applyBorder="1" applyAlignment="1" applyProtection="1">
      <alignment horizontal="center" vertical="center" wrapText="1"/>
      <protection locked="0"/>
    </xf>
    <xf numFmtId="0" fontId="86" fillId="3" borderId="115" xfId="19" applyFont="1" applyFill="1" applyBorder="1" applyAlignment="1" applyProtection="1">
      <alignment horizontal="center" vertical="center" wrapText="1"/>
      <protection locked="0"/>
    </xf>
    <xf numFmtId="0" fontId="83" fillId="3" borderId="108" xfId="19" applyFont="1" applyFill="1" applyBorder="1" applyAlignment="1" applyProtection="1">
      <alignment horizontal="center" vertical="center" wrapText="1"/>
      <protection locked="0"/>
    </xf>
    <xf numFmtId="0" fontId="83" fillId="3" borderId="109" xfId="19" applyFont="1" applyFill="1" applyBorder="1" applyAlignment="1" applyProtection="1">
      <alignment horizontal="center" vertical="center" wrapText="1"/>
      <protection locked="0"/>
    </xf>
    <xf numFmtId="0" fontId="83" fillId="3" borderId="110" xfId="19" applyFont="1" applyFill="1" applyBorder="1" applyAlignment="1" applyProtection="1">
      <alignment horizontal="center" vertical="center" wrapText="1"/>
      <protection locked="0"/>
    </xf>
    <xf numFmtId="0" fontId="83" fillId="3" borderId="111" xfId="19" applyFont="1" applyFill="1" applyBorder="1" applyAlignment="1" applyProtection="1">
      <alignment horizontal="center" vertical="center" wrapText="1"/>
      <protection locked="0"/>
    </xf>
    <xf numFmtId="0" fontId="83" fillId="3" borderId="0" xfId="19" applyFont="1" applyFill="1" applyAlignment="1" applyProtection="1">
      <alignment horizontal="center" vertical="center" wrapText="1"/>
      <protection locked="0"/>
    </xf>
    <xf numFmtId="0" fontId="83" fillId="3" borderId="112" xfId="19" applyFont="1" applyFill="1" applyBorder="1" applyAlignment="1" applyProtection="1">
      <alignment horizontal="center" vertical="center" wrapText="1"/>
      <protection locked="0"/>
    </xf>
    <xf numFmtId="0" fontId="83" fillId="3" borderId="113" xfId="19" applyFont="1" applyFill="1" applyBorder="1" applyAlignment="1" applyProtection="1">
      <alignment horizontal="center" vertical="center" wrapText="1"/>
      <protection locked="0"/>
    </xf>
    <xf numFmtId="0" fontId="83" fillId="3" borderId="114" xfId="19" applyFont="1" applyFill="1" applyBorder="1" applyAlignment="1" applyProtection="1">
      <alignment horizontal="center" vertical="center" wrapText="1"/>
      <protection locked="0"/>
    </xf>
    <xf numFmtId="0" fontId="83" fillId="3" borderId="115" xfId="19" applyFont="1" applyFill="1" applyBorder="1" applyAlignment="1" applyProtection="1">
      <alignment horizontal="center" vertical="center" wrapText="1"/>
      <protection locked="0"/>
    </xf>
    <xf numFmtId="0" fontId="41" fillId="3" borderId="5" xfId="0" applyFont="1" applyFill="1" applyBorder="1" applyAlignment="1" applyProtection="1">
      <alignment horizontal="left" vertical="center" wrapText="1"/>
      <protection locked="0"/>
    </xf>
    <xf numFmtId="0" fontId="61" fillId="3" borderId="0" xfId="0" applyFont="1" applyFill="1" applyAlignment="1">
      <alignment horizontal="center" vertical="center"/>
    </xf>
    <xf numFmtId="0" fontId="38" fillId="34" borderId="0" xfId="0" applyFont="1" applyFill="1" applyAlignment="1">
      <alignment horizontal="center" vertical="center" wrapText="1"/>
    </xf>
    <xf numFmtId="0" fontId="34" fillId="30" borderId="0" xfId="0" applyFont="1" applyFill="1">
      <alignment vertical="center"/>
    </xf>
    <xf numFmtId="38" fontId="34" fillId="32" borderId="39" xfId="1" applyFont="1" applyFill="1" applyBorder="1" applyAlignment="1">
      <alignment horizontal="left" vertical="center" indent="1"/>
    </xf>
    <xf numFmtId="38" fontId="34" fillId="32" borderId="41" xfId="1" applyFont="1" applyFill="1" applyBorder="1" applyAlignment="1">
      <alignment horizontal="left" vertical="center" indent="1"/>
    </xf>
    <xf numFmtId="0" fontId="30" fillId="3" borderId="144" xfId="0" applyFont="1" applyFill="1" applyBorder="1" applyAlignment="1" applyProtection="1">
      <alignment horizontal="left" vertical="top"/>
      <protection locked="0"/>
    </xf>
    <xf numFmtId="0" fontId="30" fillId="3" borderId="145" xfId="0" applyFont="1" applyFill="1" applyBorder="1" applyAlignment="1" applyProtection="1">
      <alignment horizontal="left" vertical="top"/>
      <protection locked="0"/>
    </xf>
    <xf numFmtId="0" fontId="30" fillId="3" borderId="146" xfId="0" applyFont="1" applyFill="1" applyBorder="1" applyAlignment="1" applyProtection="1">
      <alignment horizontal="left" vertical="top"/>
      <protection locked="0"/>
    </xf>
    <xf numFmtId="0" fontId="30" fillId="3" borderId="147" xfId="0" applyFont="1" applyFill="1" applyBorder="1" applyAlignment="1" applyProtection="1">
      <alignment horizontal="left" vertical="top"/>
      <protection locked="0"/>
    </xf>
    <xf numFmtId="0" fontId="30" fillId="3" borderId="148" xfId="0" applyFont="1" applyFill="1" applyBorder="1" applyAlignment="1" applyProtection="1">
      <alignment horizontal="left" vertical="top"/>
      <protection locked="0"/>
    </xf>
    <xf numFmtId="0" fontId="30" fillId="3" borderId="149" xfId="0" applyFont="1" applyFill="1" applyBorder="1" applyAlignment="1" applyProtection="1">
      <alignment horizontal="left" vertical="top"/>
      <protection locked="0"/>
    </xf>
    <xf numFmtId="0" fontId="39" fillId="28" borderId="0" xfId="0" applyFont="1" applyFill="1">
      <alignment vertical="center"/>
    </xf>
    <xf numFmtId="0" fontId="35" fillId="30" borderId="0" xfId="0" applyFont="1" applyFill="1">
      <alignment vertical="center"/>
    </xf>
    <xf numFmtId="38" fontId="54" fillId="32" borderId="39" xfId="1" applyFont="1" applyFill="1" applyBorder="1" applyAlignment="1">
      <alignment horizontal="center" vertical="center" shrinkToFit="1"/>
    </xf>
    <xf numFmtId="38" fontId="54" fillId="32" borderId="41" xfId="1" applyFont="1" applyFill="1" applyBorder="1" applyAlignment="1">
      <alignment horizontal="center" vertical="center" shrinkToFit="1"/>
    </xf>
    <xf numFmtId="49" fontId="41" fillId="3" borderId="46" xfId="0" applyNumberFormat="1" applyFont="1" applyFill="1" applyBorder="1" applyAlignment="1" applyProtection="1">
      <alignment horizontal="left" vertical="center" indent="1"/>
      <protection locked="0"/>
    </xf>
    <xf numFmtId="49" fontId="41" fillId="3" borderId="56" xfId="0" applyNumberFormat="1" applyFont="1" applyFill="1" applyBorder="1" applyAlignment="1" applyProtection="1">
      <alignment horizontal="left" vertical="center" indent="1"/>
      <protection locked="0"/>
    </xf>
    <xf numFmtId="49" fontId="41" fillId="3" borderId="47" xfId="0" applyNumberFormat="1" applyFont="1" applyFill="1" applyBorder="1" applyAlignment="1" applyProtection="1">
      <alignment horizontal="left" vertical="center" indent="1"/>
      <protection locked="0"/>
    </xf>
    <xf numFmtId="49" fontId="41" fillId="3" borderId="44" xfId="0" applyNumberFormat="1" applyFont="1" applyFill="1" applyBorder="1" applyAlignment="1" applyProtection="1">
      <alignment horizontal="left" vertical="center" indent="1"/>
      <protection locked="0"/>
    </xf>
    <xf numFmtId="49" fontId="41" fillId="3" borderId="48" xfId="0" applyNumberFormat="1" applyFont="1" applyFill="1" applyBorder="1" applyAlignment="1" applyProtection="1">
      <alignment horizontal="left" vertical="center" indent="1"/>
      <protection locked="0"/>
    </xf>
    <xf numFmtId="49" fontId="41" fillId="3" borderId="45" xfId="0" applyNumberFormat="1" applyFont="1" applyFill="1" applyBorder="1" applyAlignment="1" applyProtection="1">
      <alignment horizontal="left" vertical="center" indent="1"/>
      <protection locked="0"/>
    </xf>
    <xf numFmtId="0" fontId="41" fillId="3" borderId="39" xfId="0" applyFont="1" applyFill="1" applyBorder="1" applyAlignment="1" applyProtection="1">
      <alignment horizontal="center" vertical="center"/>
      <protection locked="0"/>
    </xf>
    <xf numFmtId="0" fontId="41" fillId="3" borderId="40" xfId="0" applyFont="1" applyFill="1" applyBorder="1" applyAlignment="1" applyProtection="1">
      <alignment horizontal="center" vertical="center"/>
      <protection locked="0"/>
    </xf>
    <xf numFmtId="0" fontId="41" fillId="3" borderId="41" xfId="0" applyFont="1" applyFill="1" applyBorder="1" applyAlignment="1" applyProtection="1">
      <alignment horizontal="center" vertical="center"/>
      <protection locked="0"/>
    </xf>
    <xf numFmtId="49" fontId="41" fillId="3" borderId="37" xfId="0" applyNumberFormat="1" applyFont="1" applyFill="1" applyBorder="1" applyProtection="1">
      <alignment vertical="center"/>
      <protection locked="0"/>
    </xf>
    <xf numFmtId="49" fontId="41" fillId="3" borderId="42" xfId="0" applyNumberFormat="1" applyFont="1" applyFill="1" applyBorder="1" applyProtection="1">
      <alignment vertical="center"/>
      <protection locked="0"/>
    </xf>
    <xf numFmtId="49" fontId="41" fillId="3" borderId="38" xfId="0" applyNumberFormat="1" applyFont="1" applyFill="1" applyBorder="1" applyProtection="1">
      <alignment vertical="center"/>
      <protection locked="0"/>
    </xf>
    <xf numFmtId="38" fontId="37" fillId="32" borderId="39" xfId="1" applyFont="1" applyFill="1" applyBorder="1">
      <alignment vertical="center"/>
    </xf>
    <xf numFmtId="38" fontId="37" fillId="32" borderId="41" xfId="1" applyFont="1" applyFill="1" applyBorder="1">
      <alignment vertical="center"/>
    </xf>
    <xf numFmtId="38" fontId="67" fillId="32" borderId="39" xfId="1" applyFont="1" applyFill="1" applyBorder="1">
      <alignment vertical="center"/>
    </xf>
    <xf numFmtId="38" fontId="67" fillId="32" borderId="41" xfId="1" applyFont="1" applyFill="1" applyBorder="1">
      <alignment vertical="center"/>
    </xf>
    <xf numFmtId="38" fontId="54" fillId="32" borderId="39" xfId="1" applyFont="1" applyFill="1" applyBorder="1" applyAlignment="1">
      <alignment horizontal="center" vertical="center"/>
    </xf>
    <xf numFmtId="38" fontId="54" fillId="32" borderId="41" xfId="1" applyFont="1" applyFill="1" applyBorder="1" applyAlignment="1">
      <alignment horizontal="center" vertical="center"/>
    </xf>
    <xf numFmtId="38" fontId="34" fillId="32" borderId="39" xfId="1" applyFont="1" applyFill="1" applyBorder="1" applyAlignment="1">
      <alignment horizontal="center" vertical="center"/>
    </xf>
    <xf numFmtId="38" fontId="34" fillId="32" borderId="41" xfId="1" applyFont="1" applyFill="1" applyBorder="1" applyAlignment="1">
      <alignment horizontal="center" vertical="center"/>
    </xf>
    <xf numFmtId="38" fontId="65" fillId="3" borderId="17" xfId="1" applyFont="1" applyFill="1" applyBorder="1" applyAlignment="1" applyProtection="1">
      <alignment horizontal="left" vertical="center" indent="1"/>
      <protection locked="0"/>
    </xf>
    <xf numFmtId="0" fontId="28" fillId="34" borderId="0" xfId="0" applyFont="1" applyFill="1" applyAlignment="1">
      <alignment horizontal="left"/>
    </xf>
    <xf numFmtId="0" fontId="69" fillId="33" borderId="16" xfId="0" applyFont="1" applyFill="1" applyBorder="1" applyAlignment="1">
      <alignment horizontal="center" vertical="center"/>
    </xf>
    <xf numFmtId="0" fontId="69" fillId="33" borderId="17" xfId="0" applyFont="1" applyFill="1" applyBorder="1" applyAlignment="1">
      <alignment horizontal="center" vertical="center"/>
    </xf>
    <xf numFmtId="0" fontId="69" fillId="33" borderId="18" xfId="0" applyFont="1" applyFill="1" applyBorder="1" applyAlignment="1">
      <alignment horizontal="center" vertical="center"/>
    </xf>
    <xf numFmtId="0" fontId="91" fillId="3" borderId="21" xfId="0" applyFont="1" applyFill="1" applyBorder="1" applyAlignment="1" applyProtection="1">
      <alignment horizontal="center" vertical="center" wrapText="1"/>
      <protection locked="0"/>
    </xf>
    <xf numFmtId="0" fontId="91" fillId="3" borderId="22" xfId="0" applyFont="1" applyFill="1" applyBorder="1" applyAlignment="1" applyProtection="1">
      <alignment horizontal="center" vertical="center" wrapText="1"/>
      <protection locked="0"/>
    </xf>
    <xf numFmtId="0" fontId="28" fillId="34" borderId="0" xfId="0" applyFont="1" applyFill="1" applyAlignment="1">
      <alignment horizontal="left" vertical="center"/>
    </xf>
    <xf numFmtId="5" fontId="65" fillId="3" borderId="16" xfId="0" applyNumberFormat="1" applyFont="1" applyFill="1" applyBorder="1" applyAlignment="1" applyProtection="1">
      <alignment horizontal="left" vertical="center" indent="1" shrinkToFit="1"/>
      <protection locked="0"/>
    </xf>
    <xf numFmtId="0" fontId="34" fillId="32" borderId="39" xfId="0" applyFont="1" applyFill="1" applyBorder="1" applyAlignment="1">
      <alignment horizontal="center" vertical="center"/>
    </xf>
    <xf numFmtId="0" fontId="34" fillId="32" borderId="41" xfId="0" applyFont="1" applyFill="1" applyBorder="1" applyAlignment="1">
      <alignment horizontal="center" vertical="center"/>
    </xf>
    <xf numFmtId="0" fontId="69" fillId="33" borderId="16" xfId="0" applyFont="1" applyFill="1" applyBorder="1" applyAlignment="1">
      <alignment horizontal="center" vertical="top" wrapText="1"/>
    </xf>
    <xf numFmtId="0" fontId="69" fillId="33" borderId="17" xfId="0" applyFont="1" applyFill="1" applyBorder="1" applyAlignment="1">
      <alignment horizontal="center" vertical="top" wrapText="1"/>
    </xf>
    <xf numFmtId="0" fontId="35" fillId="3" borderId="37" xfId="0" applyFont="1" applyFill="1" applyBorder="1" applyAlignment="1">
      <alignment horizontal="left" vertical="top"/>
    </xf>
    <xf numFmtId="0" fontId="35" fillId="3" borderId="42" xfId="0" applyFont="1" applyFill="1" applyBorder="1" applyAlignment="1">
      <alignment horizontal="left" vertical="top"/>
    </xf>
    <xf numFmtId="0" fontId="35" fillId="3" borderId="38" xfId="0" applyFont="1" applyFill="1" applyBorder="1" applyAlignment="1">
      <alignment horizontal="left" vertical="top"/>
    </xf>
    <xf numFmtId="0" fontId="35" fillId="3" borderId="44" xfId="0" applyFont="1" applyFill="1" applyBorder="1" applyAlignment="1">
      <alignment horizontal="left" vertical="top"/>
    </xf>
    <xf numFmtId="0" fontId="35" fillId="3" borderId="48" xfId="0" applyFont="1" applyFill="1" applyBorder="1" applyAlignment="1">
      <alignment horizontal="left" vertical="top"/>
    </xf>
    <xf numFmtId="0" fontId="35" fillId="3" borderId="45" xfId="0" applyFont="1" applyFill="1" applyBorder="1" applyAlignment="1">
      <alignment horizontal="left" vertical="top"/>
    </xf>
    <xf numFmtId="38" fontId="65" fillId="3" borderId="18" xfId="1" applyFont="1" applyFill="1" applyBorder="1" applyAlignment="1" applyProtection="1">
      <alignment horizontal="left" vertical="center" indent="1"/>
      <protection locked="0"/>
    </xf>
    <xf numFmtId="0" fontId="69" fillId="33" borderId="50" xfId="0" applyFont="1" applyFill="1" applyBorder="1" applyAlignment="1">
      <alignment horizontal="center" vertical="center"/>
    </xf>
    <xf numFmtId="0" fontId="69" fillId="33" borderId="49" xfId="0" applyFont="1" applyFill="1" applyBorder="1" applyAlignment="1">
      <alignment horizontal="center" vertical="center"/>
    </xf>
    <xf numFmtId="0" fontId="69" fillId="33" borderId="26" xfId="0" applyFont="1" applyFill="1" applyBorder="1" applyAlignment="1">
      <alignment horizontal="center" vertical="center"/>
    </xf>
    <xf numFmtId="0" fontId="41" fillId="3" borderId="44" xfId="0" applyFont="1" applyFill="1" applyBorder="1" applyAlignment="1">
      <alignment horizontal="left" vertical="center" indent="1"/>
    </xf>
    <xf numFmtId="0" fontId="41" fillId="3" borderId="48" xfId="0" applyFont="1" applyFill="1" applyBorder="1" applyAlignment="1">
      <alignment horizontal="left" vertical="center" indent="1"/>
    </xf>
    <xf numFmtId="0" fontId="41" fillId="3" borderId="45" xfId="0" applyFont="1" applyFill="1" applyBorder="1" applyAlignment="1">
      <alignment horizontal="left" vertical="center" indent="1"/>
    </xf>
    <xf numFmtId="0" fontId="41" fillId="3" borderId="46" xfId="0" applyFont="1" applyFill="1" applyBorder="1" applyAlignment="1">
      <alignment horizontal="left" vertical="center" indent="1"/>
    </xf>
    <xf numFmtId="0" fontId="41" fillId="3" borderId="56" xfId="0" applyFont="1" applyFill="1" applyBorder="1" applyAlignment="1">
      <alignment horizontal="left" vertical="center" indent="1"/>
    </xf>
    <xf numFmtId="0" fontId="41" fillId="3" borderId="47" xfId="0" applyFont="1" applyFill="1" applyBorder="1" applyAlignment="1">
      <alignment horizontal="left" vertical="center" indent="1"/>
    </xf>
    <xf numFmtId="0" fontId="41" fillId="3" borderId="17" xfId="0" applyFont="1" applyFill="1" applyBorder="1" applyAlignment="1">
      <alignment horizontal="center" vertical="center"/>
    </xf>
    <xf numFmtId="0" fontId="41" fillId="3" borderId="18" xfId="0" applyFont="1" applyFill="1" applyBorder="1" applyAlignment="1">
      <alignment horizontal="center" vertical="center"/>
    </xf>
    <xf numFmtId="176" fontId="30" fillId="3" borderId="37" xfId="0" applyNumberFormat="1" applyFont="1" applyFill="1" applyBorder="1" applyAlignment="1" applyProtection="1">
      <alignment horizontal="left" vertical="center" indent="1"/>
      <protection locked="0"/>
    </xf>
    <xf numFmtId="176" fontId="30" fillId="3" borderId="42" xfId="0" applyNumberFormat="1" applyFont="1" applyFill="1" applyBorder="1" applyAlignment="1" applyProtection="1">
      <alignment horizontal="left" vertical="center" indent="1"/>
      <protection locked="0"/>
    </xf>
    <xf numFmtId="176" fontId="30" fillId="3" borderId="38" xfId="0" applyNumberFormat="1" applyFont="1" applyFill="1" applyBorder="1" applyAlignment="1" applyProtection="1">
      <alignment horizontal="left" vertical="center" indent="1"/>
      <protection locked="0"/>
    </xf>
    <xf numFmtId="20" fontId="65" fillId="3" borderId="46" xfId="1" applyNumberFormat="1" applyFont="1" applyFill="1" applyBorder="1" applyAlignment="1" applyProtection="1">
      <alignment horizontal="left" vertical="center" indent="1" shrinkToFit="1"/>
      <protection locked="0"/>
    </xf>
    <xf numFmtId="20" fontId="65" fillId="3" borderId="56" xfId="1" applyNumberFormat="1" applyFont="1" applyFill="1" applyBorder="1" applyAlignment="1" applyProtection="1">
      <alignment horizontal="left" vertical="center" indent="1" shrinkToFit="1"/>
      <protection locked="0"/>
    </xf>
    <xf numFmtId="20" fontId="65" fillId="3" borderId="47" xfId="1" applyNumberFormat="1" applyFont="1" applyFill="1" applyBorder="1" applyAlignment="1" applyProtection="1">
      <alignment horizontal="left" vertical="center" indent="1" shrinkToFit="1"/>
      <protection locked="0"/>
    </xf>
    <xf numFmtId="0" fontId="56" fillId="34" borderId="0" xfId="0" applyFont="1" applyFill="1" applyAlignment="1" applyProtection="1">
      <alignment horizontal="left" vertical="center"/>
      <protection locked="0"/>
    </xf>
    <xf numFmtId="0" fontId="41" fillId="3" borderId="39" xfId="0" applyFont="1" applyFill="1" applyBorder="1" applyAlignment="1">
      <alignment horizontal="center" vertical="center"/>
    </xf>
    <xf numFmtId="0" fontId="41" fillId="3" borderId="40" xfId="0" applyFont="1" applyFill="1" applyBorder="1" applyAlignment="1">
      <alignment horizontal="center" vertical="center"/>
    </xf>
    <xf numFmtId="0" fontId="41" fillId="3" borderId="70" xfId="0" applyFont="1" applyFill="1" applyBorder="1" applyAlignment="1">
      <alignment horizontal="center" vertical="center"/>
    </xf>
    <xf numFmtId="0" fontId="41" fillId="3" borderId="71" xfId="0" applyFont="1" applyFill="1" applyBorder="1" applyAlignment="1">
      <alignment horizontal="center" vertical="center"/>
    </xf>
    <xf numFmtId="0" fontId="41" fillId="3" borderId="72" xfId="0" applyFont="1" applyFill="1" applyBorder="1" applyAlignment="1">
      <alignment horizontal="center" vertical="center"/>
    </xf>
    <xf numFmtId="0" fontId="41" fillId="3" borderId="73" xfId="0" applyFont="1" applyFill="1" applyBorder="1" applyAlignment="1">
      <alignment horizontal="center" vertical="center"/>
    </xf>
    <xf numFmtId="0" fontId="41" fillId="3" borderId="74" xfId="0" applyFont="1" applyFill="1" applyBorder="1" applyAlignment="1">
      <alignment horizontal="center" vertical="center"/>
    </xf>
    <xf numFmtId="0" fontId="41" fillId="3" borderId="75" xfId="0" applyFont="1" applyFill="1" applyBorder="1" applyAlignment="1">
      <alignment horizontal="center" vertical="center"/>
    </xf>
    <xf numFmtId="176" fontId="30" fillId="32" borderId="24" xfId="0" applyNumberFormat="1" applyFont="1" applyFill="1" applyBorder="1" applyAlignment="1">
      <alignment horizontal="center" vertical="center"/>
    </xf>
    <xf numFmtId="176" fontId="63" fillId="32" borderId="24" xfId="0" applyNumberFormat="1" applyFont="1" applyFill="1" applyBorder="1" applyAlignment="1">
      <alignment horizontal="center" vertical="center"/>
    </xf>
    <xf numFmtId="176" fontId="30" fillId="32" borderId="40" xfId="0" applyNumberFormat="1" applyFont="1" applyFill="1" applyBorder="1" applyAlignment="1">
      <alignment horizontal="center" vertical="center"/>
    </xf>
    <xf numFmtId="176" fontId="63" fillId="32" borderId="40" xfId="0" applyNumberFormat="1" applyFont="1" applyFill="1" applyBorder="1" applyAlignment="1">
      <alignment horizontal="center" vertical="center"/>
    </xf>
    <xf numFmtId="0" fontId="41" fillId="3" borderId="40" xfId="0" applyFont="1" applyFill="1" applyBorder="1" applyAlignment="1" applyProtection="1">
      <alignment horizontal="center" vertical="center" shrinkToFit="1"/>
      <protection locked="0"/>
    </xf>
    <xf numFmtId="0" fontId="41" fillId="3" borderId="41" xfId="0" applyFont="1" applyFill="1" applyBorder="1" applyAlignment="1" applyProtection="1">
      <alignment horizontal="center" vertical="center" shrinkToFit="1"/>
      <protection locked="0"/>
    </xf>
    <xf numFmtId="49" fontId="41" fillId="3" borderId="44" xfId="0" applyNumberFormat="1" applyFont="1" applyFill="1" applyBorder="1" applyAlignment="1">
      <alignment horizontal="left" vertical="center" indent="1"/>
    </xf>
    <xf numFmtId="49" fontId="41" fillId="3" borderId="48" xfId="0" applyNumberFormat="1" applyFont="1" applyFill="1" applyBorder="1" applyAlignment="1">
      <alignment horizontal="left" vertical="center" indent="1"/>
    </xf>
    <xf numFmtId="49" fontId="41" fillId="3" borderId="45" xfId="0" applyNumberFormat="1" applyFont="1" applyFill="1" applyBorder="1" applyAlignment="1">
      <alignment horizontal="left" vertical="center" indent="1"/>
    </xf>
    <xf numFmtId="0" fontId="34" fillId="32" borderId="36" xfId="0" applyFont="1" applyFill="1" applyBorder="1">
      <alignment vertical="center"/>
    </xf>
    <xf numFmtId="0" fontId="30" fillId="32" borderId="40" xfId="0" applyFont="1" applyFill="1" applyBorder="1" applyAlignment="1">
      <alignment horizontal="center" vertical="center"/>
    </xf>
    <xf numFmtId="38" fontId="34" fillId="32" borderId="36" xfId="0" applyNumberFormat="1" applyFont="1" applyFill="1" applyBorder="1">
      <alignment vertical="center"/>
    </xf>
    <xf numFmtId="38" fontId="34" fillId="32" borderId="39" xfId="1" applyFont="1" applyFill="1" applyBorder="1" applyAlignment="1">
      <alignment horizontal="center" vertical="center" shrinkToFit="1"/>
    </xf>
    <xf numFmtId="38" fontId="34" fillId="32" borderId="41" xfId="1" applyFont="1" applyFill="1" applyBorder="1" applyAlignment="1">
      <alignment horizontal="center" vertical="center" shrinkToFit="1"/>
    </xf>
    <xf numFmtId="0" fontId="34" fillId="7" borderId="36" xfId="2" applyFont="1" applyFill="1" applyBorder="1" applyAlignment="1">
      <alignment horizontal="center" vertical="center"/>
    </xf>
    <xf numFmtId="0" fontId="54" fillId="31" borderId="27" xfId="0" applyFont="1" applyFill="1" applyBorder="1" applyAlignment="1">
      <alignment horizontal="center" vertical="center"/>
    </xf>
    <xf numFmtId="0" fontId="54" fillId="31" borderId="28" xfId="0" applyFont="1" applyFill="1" applyBorder="1" applyAlignment="1">
      <alignment horizontal="center" vertical="center"/>
    </xf>
    <xf numFmtId="0" fontId="54" fillId="31" borderId="29" xfId="0" applyFont="1" applyFill="1" applyBorder="1" applyAlignment="1">
      <alignment horizontal="center" vertical="center"/>
    </xf>
    <xf numFmtId="38" fontId="77" fillId="3" borderId="16" xfId="1" applyFont="1" applyFill="1" applyBorder="1" applyAlignment="1" applyProtection="1">
      <alignment horizontal="center" vertical="center"/>
      <protection locked="0"/>
    </xf>
    <xf numFmtId="0" fontId="38" fillId="29" borderId="0" xfId="0" applyFont="1" applyFill="1" applyAlignment="1">
      <alignment horizontal="center" vertical="center" wrapText="1"/>
    </xf>
    <xf numFmtId="0" fontId="28" fillId="29" borderId="0" xfId="0" applyFont="1" applyFill="1" applyAlignment="1">
      <alignment horizontal="left"/>
    </xf>
    <xf numFmtId="0" fontId="34" fillId="7" borderId="92" xfId="0" applyFont="1" applyFill="1" applyBorder="1" applyAlignment="1">
      <alignment horizontal="center" vertical="center"/>
    </xf>
    <xf numFmtId="0" fontId="34" fillId="7" borderId="94" xfId="0" applyFont="1" applyFill="1" applyBorder="1" applyAlignment="1">
      <alignment horizontal="center" vertical="center"/>
    </xf>
    <xf numFmtId="0" fontId="34" fillId="7" borderId="95" xfId="0" applyFont="1" applyFill="1" applyBorder="1" applyAlignment="1">
      <alignment horizontal="center" vertical="center"/>
    </xf>
    <xf numFmtId="0" fontId="92" fillId="3" borderId="21" xfId="0" applyFont="1" applyFill="1" applyBorder="1" applyAlignment="1" applyProtection="1">
      <alignment horizontal="center" vertical="center" wrapText="1"/>
      <protection locked="0"/>
    </xf>
    <xf numFmtId="0" fontId="92" fillId="3" borderId="22" xfId="0" applyFont="1" applyFill="1" applyBorder="1" applyAlignment="1" applyProtection="1">
      <alignment horizontal="center" vertical="center" wrapText="1"/>
      <protection locked="0"/>
    </xf>
    <xf numFmtId="0" fontId="34" fillId="7" borderId="84" xfId="0" applyFont="1" applyFill="1" applyBorder="1" applyAlignment="1">
      <alignment horizontal="center" vertical="center"/>
    </xf>
    <xf numFmtId="0" fontId="28" fillId="29" borderId="0" xfId="0" applyFont="1" applyFill="1" applyAlignment="1">
      <alignment horizontal="left" vertical="center"/>
    </xf>
    <xf numFmtId="38" fontId="34" fillId="7" borderId="36" xfId="9" applyFont="1" applyFill="1" applyBorder="1" applyAlignment="1">
      <alignment horizontal="center" vertical="center"/>
    </xf>
    <xf numFmtId="0" fontId="34" fillId="7" borderId="50" xfId="2" applyFont="1" applyFill="1" applyBorder="1" applyAlignment="1">
      <alignment horizontal="center" vertical="center" wrapText="1"/>
    </xf>
    <xf numFmtId="0" fontId="34" fillId="7" borderId="49" xfId="2" applyFont="1" applyFill="1" applyBorder="1" applyAlignment="1">
      <alignment horizontal="center" vertical="center" wrapText="1"/>
    </xf>
    <xf numFmtId="0" fontId="34" fillId="7" borderId="26" xfId="2" applyFont="1" applyFill="1" applyBorder="1" applyAlignment="1">
      <alignment horizontal="center" vertical="center" wrapText="1"/>
    </xf>
    <xf numFmtId="0" fontId="34" fillId="31" borderId="123" xfId="0" applyFont="1" applyFill="1" applyBorder="1" applyAlignment="1">
      <alignment horizontal="center" vertical="center"/>
    </xf>
    <xf numFmtId="0" fontId="34" fillId="31" borderId="124" xfId="0" applyFont="1" applyFill="1" applyBorder="1" applyAlignment="1">
      <alignment horizontal="center" vertical="center"/>
    </xf>
    <xf numFmtId="0" fontId="34" fillId="31" borderId="125" xfId="0" applyFont="1" applyFill="1" applyBorder="1" applyAlignment="1">
      <alignment horizontal="center" vertical="center"/>
    </xf>
    <xf numFmtId="0" fontId="56" fillId="29" borderId="0" xfId="0" applyFont="1" applyFill="1" applyAlignment="1">
      <alignment horizontal="left" vertical="center" wrapText="1" indent="3"/>
    </xf>
    <xf numFmtId="0" fontId="41" fillId="3" borderId="38" xfId="0" applyFont="1" applyFill="1" applyBorder="1" applyAlignment="1">
      <alignment horizontal="center" vertical="center"/>
    </xf>
    <xf numFmtId="0" fontId="41" fillId="3" borderId="16" xfId="0" applyFont="1" applyFill="1" applyBorder="1" applyAlignment="1">
      <alignment horizontal="center" vertical="center"/>
    </xf>
    <xf numFmtId="0" fontId="41" fillId="3" borderId="51" xfId="0" applyFont="1" applyFill="1" applyBorder="1" applyAlignment="1">
      <alignment horizontal="center" vertical="center"/>
    </xf>
    <xf numFmtId="0" fontId="41" fillId="3" borderId="52" xfId="0" applyFont="1" applyFill="1" applyBorder="1" applyAlignment="1">
      <alignment horizontal="center" vertical="center"/>
    </xf>
    <xf numFmtId="0" fontId="41" fillId="3" borderId="47" xfId="0" applyFont="1" applyFill="1" applyBorder="1" applyAlignment="1">
      <alignment horizontal="center" vertical="center"/>
    </xf>
    <xf numFmtId="0" fontId="41" fillId="3" borderId="69" xfId="0" applyFont="1" applyFill="1" applyBorder="1" applyAlignment="1">
      <alignment horizontal="center" vertical="center"/>
    </xf>
    <xf numFmtId="0" fontId="41" fillId="3" borderId="66" xfId="0" applyFont="1" applyFill="1" applyBorder="1" applyAlignment="1">
      <alignment horizontal="center" vertical="center"/>
    </xf>
    <xf numFmtId="0" fontId="41" fillId="3" borderId="76" xfId="0" applyFont="1" applyFill="1" applyBorder="1" applyAlignment="1" applyProtection="1">
      <alignment horizontal="center" vertical="center"/>
      <protection locked="0"/>
    </xf>
    <xf numFmtId="0" fontId="41" fillId="3" borderId="77" xfId="0" applyFont="1" applyFill="1" applyBorder="1" applyAlignment="1" applyProtection="1">
      <alignment horizontal="center" vertical="center"/>
      <protection locked="0"/>
    </xf>
    <xf numFmtId="0" fontId="41" fillId="3" borderId="78" xfId="0" applyFont="1" applyFill="1" applyBorder="1" applyAlignment="1" applyProtection="1">
      <alignment horizontal="center" vertical="center"/>
      <protection locked="0"/>
    </xf>
    <xf numFmtId="0" fontId="41" fillId="3" borderId="79" xfId="0" applyFont="1" applyFill="1" applyBorder="1" applyAlignment="1" applyProtection="1">
      <alignment horizontal="center" vertical="center"/>
      <protection locked="0"/>
    </xf>
    <xf numFmtId="0" fontId="41" fillId="3" borderId="80" xfId="0" applyFont="1" applyFill="1" applyBorder="1" applyAlignment="1" applyProtection="1">
      <alignment horizontal="center" vertical="center"/>
      <protection locked="0"/>
    </xf>
    <xf numFmtId="0" fontId="41" fillId="3" borderId="81" xfId="0" applyFont="1" applyFill="1" applyBorder="1" applyAlignment="1" applyProtection="1">
      <alignment horizontal="center" vertical="center"/>
      <protection locked="0"/>
    </xf>
    <xf numFmtId="0" fontId="9" fillId="3" borderId="69" xfId="0" applyFont="1" applyFill="1" applyBorder="1" applyAlignment="1">
      <alignment horizontal="center" vertical="center"/>
    </xf>
    <xf numFmtId="0" fontId="9" fillId="3" borderId="52" xfId="0" applyFont="1" applyFill="1" applyBorder="1" applyAlignment="1">
      <alignment horizontal="center" vertical="center"/>
    </xf>
    <xf numFmtId="0" fontId="41" fillId="3" borderId="68" xfId="0" applyFont="1" applyFill="1" applyBorder="1" applyAlignment="1">
      <alignment horizontal="center" vertical="center"/>
    </xf>
    <xf numFmtId="0" fontId="41" fillId="3" borderId="48" xfId="0" applyFont="1" applyFill="1" applyBorder="1" applyAlignment="1" applyProtection="1">
      <alignment horizontal="center" vertical="center" shrinkToFit="1"/>
      <protection locked="0"/>
    </xf>
    <xf numFmtId="0" fontId="41" fillId="3" borderId="45" xfId="0" applyFont="1" applyFill="1" applyBorder="1" applyAlignment="1" applyProtection="1">
      <alignment horizontal="center" vertical="center" shrinkToFit="1"/>
      <protection locked="0"/>
    </xf>
    <xf numFmtId="0" fontId="34" fillId="31" borderId="39" xfId="2" applyFont="1" applyFill="1" applyBorder="1" applyAlignment="1">
      <alignment horizontal="center" vertical="center"/>
    </xf>
    <xf numFmtId="0" fontId="34" fillId="31" borderId="41" xfId="2" applyFont="1" applyFill="1" applyBorder="1" applyAlignment="1">
      <alignment horizontal="center" vertical="center"/>
    </xf>
    <xf numFmtId="0" fontId="34" fillId="3" borderId="39" xfId="2" applyFont="1" applyFill="1" applyBorder="1" applyAlignment="1">
      <alignment horizontal="center" vertical="center"/>
    </xf>
    <xf numFmtId="0" fontId="34" fillId="3" borderId="41" xfId="2" applyFont="1" applyFill="1" applyBorder="1" applyAlignment="1">
      <alignment horizontal="center" vertical="center"/>
    </xf>
    <xf numFmtId="0" fontId="34" fillId="7" borderId="36" xfId="2" applyFont="1" applyFill="1" applyBorder="1" applyAlignment="1">
      <alignment horizontal="center" vertical="center" wrapText="1"/>
    </xf>
    <xf numFmtId="0" fontId="9" fillId="3" borderId="103" xfId="0" applyFont="1" applyFill="1" applyBorder="1" applyAlignment="1">
      <alignment horizontal="center" vertical="center"/>
    </xf>
    <xf numFmtId="0" fontId="9" fillId="3" borderId="10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01" xfId="0" applyFont="1" applyFill="1" applyBorder="1" applyAlignment="1">
      <alignment horizontal="center" vertical="center"/>
    </xf>
    <xf numFmtId="0" fontId="9" fillId="3" borderId="104" xfId="0" applyFont="1" applyFill="1" applyBorder="1" applyAlignment="1">
      <alignment horizontal="center" vertical="center"/>
    </xf>
    <xf numFmtId="0" fontId="9" fillId="3" borderId="102" xfId="0" applyFont="1" applyFill="1" applyBorder="1" applyAlignment="1">
      <alignment horizontal="center" vertical="center"/>
    </xf>
    <xf numFmtId="176" fontId="30" fillId="3" borderId="93" xfId="0" applyNumberFormat="1" applyFont="1" applyFill="1" applyBorder="1" applyAlignment="1" applyProtection="1">
      <alignment horizontal="left" vertical="center" indent="1"/>
      <protection locked="0"/>
    </xf>
    <xf numFmtId="176" fontId="30" fillId="3" borderId="86" xfId="0" applyNumberFormat="1" applyFont="1" applyFill="1" applyBorder="1" applyAlignment="1" applyProtection="1">
      <alignment horizontal="left" vertical="center" indent="1"/>
      <protection locked="0"/>
    </xf>
    <xf numFmtId="176" fontId="30" fillId="3" borderId="87" xfId="0" applyNumberFormat="1" applyFont="1" applyFill="1" applyBorder="1" applyAlignment="1" applyProtection="1">
      <alignment horizontal="left" vertical="center" indent="1"/>
      <protection locked="0"/>
    </xf>
    <xf numFmtId="176" fontId="30" fillId="31" borderId="24" xfId="0" applyNumberFormat="1" applyFont="1" applyFill="1" applyBorder="1" applyAlignment="1">
      <alignment horizontal="center" vertical="center"/>
    </xf>
    <xf numFmtId="176" fontId="63" fillId="31" borderId="24" xfId="0" applyNumberFormat="1" applyFont="1" applyFill="1" applyBorder="1" applyAlignment="1">
      <alignment horizontal="center" vertical="center"/>
    </xf>
    <xf numFmtId="20" fontId="65" fillId="3" borderId="96" xfId="1" applyNumberFormat="1" applyFont="1" applyFill="1" applyBorder="1" applyAlignment="1" applyProtection="1">
      <alignment horizontal="left" vertical="center" indent="1" shrinkToFit="1"/>
      <protection locked="0"/>
    </xf>
    <xf numFmtId="20" fontId="65" fillId="3" borderId="90" xfId="1" applyNumberFormat="1" applyFont="1" applyFill="1" applyBorder="1" applyAlignment="1" applyProtection="1">
      <alignment horizontal="left" vertical="center" indent="1" shrinkToFit="1"/>
      <protection locked="0"/>
    </xf>
    <xf numFmtId="20" fontId="65" fillId="3" borderId="91" xfId="1" applyNumberFormat="1" applyFont="1" applyFill="1" applyBorder="1" applyAlignment="1" applyProtection="1">
      <alignment horizontal="left" vertical="center" indent="1" shrinkToFit="1"/>
      <protection locked="0"/>
    </xf>
    <xf numFmtId="176" fontId="30" fillId="31" borderId="40" xfId="0" applyNumberFormat="1" applyFont="1" applyFill="1" applyBorder="1" applyAlignment="1">
      <alignment horizontal="center" vertical="center"/>
    </xf>
    <xf numFmtId="176" fontId="63" fillId="31" borderId="40" xfId="0" applyNumberFormat="1" applyFont="1" applyFill="1" applyBorder="1" applyAlignment="1">
      <alignment horizontal="center" vertical="center"/>
    </xf>
    <xf numFmtId="0" fontId="34" fillId="31" borderId="40" xfId="2" applyFont="1" applyFill="1" applyBorder="1" applyAlignment="1">
      <alignment horizontal="center" vertical="center"/>
    </xf>
    <xf numFmtId="38" fontId="87" fillId="31" borderId="127" xfId="1" applyFont="1" applyFill="1" applyBorder="1" applyAlignment="1" applyProtection="1">
      <alignment horizontal="right" vertical="center" shrinkToFit="1"/>
    </xf>
    <xf numFmtId="38" fontId="87" fillId="31" borderId="128" xfId="1" applyFont="1" applyFill="1" applyBorder="1" applyAlignment="1" applyProtection="1">
      <alignment horizontal="right" vertical="center" shrinkToFit="1"/>
    </xf>
    <xf numFmtId="0" fontId="34" fillId="31" borderId="17" xfId="0" applyFont="1" applyFill="1" applyBorder="1" applyAlignment="1">
      <alignment horizontal="center" vertical="center"/>
    </xf>
    <xf numFmtId="0" fontId="34" fillId="31" borderId="44" xfId="0" applyFont="1" applyFill="1" applyBorder="1" applyAlignment="1">
      <alignment horizontal="center" vertical="center"/>
    </xf>
    <xf numFmtId="38" fontId="90" fillId="31" borderId="33" xfId="1" applyFont="1" applyFill="1" applyBorder="1" applyAlignment="1" applyProtection="1">
      <alignment horizontal="right" vertical="center"/>
    </xf>
    <xf numFmtId="38" fontId="90" fillId="31" borderId="34" xfId="1" applyFont="1" applyFill="1" applyBorder="1" applyAlignment="1" applyProtection="1">
      <alignment horizontal="right" vertical="center"/>
    </xf>
    <xf numFmtId="0" fontId="34" fillId="31" borderId="18" xfId="0" applyFont="1" applyFill="1" applyBorder="1" applyAlignment="1">
      <alignment horizontal="center" vertical="center"/>
    </xf>
    <xf numFmtId="0" fontId="34" fillId="31" borderId="46" xfId="0" applyFont="1" applyFill="1" applyBorder="1" applyAlignment="1">
      <alignment horizontal="center" vertical="center"/>
    </xf>
    <xf numFmtId="38" fontId="90" fillId="31" borderId="126" xfId="1" applyFont="1" applyFill="1" applyBorder="1" applyAlignment="1" applyProtection="1">
      <alignment horizontal="right" vertical="center"/>
    </xf>
    <xf numFmtId="38" fontId="90" fillId="31" borderId="127" xfId="1" applyFont="1" applyFill="1" applyBorder="1" applyAlignment="1" applyProtection="1">
      <alignment horizontal="right" vertical="center"/>
    </xf>
    <xf numFmtId="38" fontId="42" fillId="31" borderId="34" xfId="1" applyFont="1" applyFill="1" applyBorder="1" applyAlignment="1" applyProtection="1">
      <alignment horizontal="right" vertical="center"/>
    </xf>
    <xf numFmtId="38" fontId="42" fillId="31" borderId="35" xfId="1" applyFont="1" applyFill="1" applyBorder="1" applyAlignment="1" applyProtection="1">
      <alignment horizontal="right" vertical="center"/>
    </xf>
    <xf numFmtId="0" fontId="34" fillId="31" borderId="16" xfId="0" applyFont="1" applyFill="1" applyBorder="1" applyAlignment="1">
      <alignment horizontal="center" vertical="center"/>
    </xf>
    <xf numFmtId="0" fontId="34" fillId="31" borderId="37" xfId="0" applyFont="1" applyFill="1" applyBorder="1" applyAlignment="1">
      <alignment horizontal="center" vertical="center"/>
    </xf>
    <xf numFmtId="38" fontId="53" fillId="31" borderId="16" xfId="1" applyFont="1" applyFill="1" applyBorder="1" applyAlignment="1" applyProtection="1">
      <alignment horizontal="center" vertical="center"/>
    </xf>
    <xf numFmtId="38" fontId="53" fillId="31" borderId="17" xfId="1" applyFont="1" applyFill="1" applyBorder="1" applyAlignment="1" applyProtection="1">
      <alignment horizontal="center" vertical="center"/>
    </xf>
    <xf numFmtId="38" fontId="53" fillId="31" borderId="18" xfId="1" applyFont="1" applyFill="1" applyBorder="1" applyAlignment="1" applyProtection="1">
      <alignment horizontal="center" vertical="center"/>
    </xf>
    <xf numFmtId="38" fontId="77" fillId="31" borderId="18" xfId="1" applyFont="1" applyFill="1" applyBorder="1" applyAlignment="1" applyProtection="1">
      <alignment horizontal="center" vertical="center"/>
    </xf>
    <xf numFmtId="38" fontId="77" fillId="3" borderId="17" xfId="1" applyFont="1" applyFill="1" applyBorder="1" applyAlignment="1" applyProtection="1">
      <alignment horizontal="center" vertical="center"/>
      <protection locked="0"/>
    </xf>
    <xf numFmtId="49" fontId="41" fillId="3" borderId="93" xfId="0" applyNumberFormat="1" applyFont="1" applyFill="1" applyBorder="1" applyProtection="1">
      <alignment vertical="center"/>
      <protection locked="0"/>
    </xf>
    <xf numFmtId="49" fontId="41" fillId="3" borderId="86" xfId="0" applyNumberFormat="1" applyFont="1" applyFill="1" applyBorder="1" applyProtection="1">
      <alignment vertical="center"/>
      <protection locked="0"/>
    </xf>
    <xf numFmtId="49" fontId="41" fillId="3" borderId="87" xfId="0" applyNumberFormat="1" applyFont="1" applyFill="1" applyBorder="1" applyProtection="1">
      <alignment vertical="center"/>
      <protection locked="0"/>
    </xf>
    <xf numFmtId="49" fontId="41" fillId="3" borderId="89" xfId="0" applyNumberFormat="1" applyFont="1" applyFill="1" applyBorder="1" applyAlignment="1" applyProtection="1">
      <alignment horizontal="left" vertical="center" indent="1"/>
      <protection locked="0"/>
    </xf>
    <xf numFmtId="49" fontId="41" fillId="3" borderId="96" xfId="0" applyNumberFormat="1" applyFont="1" applyFill="1" applyBorder="1" applyAlignment="1" applyProtection="1">
      <alignment horizontal="left" vertical="center" indent="1"/>
      <protection locked="0"/>
    </xf>
    <xf numFmtId="49" fontId="41" fillId="3" borderId="90" xfId="0" applyNumberFormat="1" applyFont="1" applyFill="1" applyBorder="1" applyAlignment="1" applyProtection="1">
      <alignment horizontal="left" vertical="center" indent="1"/>
      <protection locked="0"/>
    </xf>
    <xf numFmtId="49" fontId="41" fillId="3" borderId="91" xfId="0" applyNumberFormat="1" applyFont="1" applyFill="1" applyBorder="1" applyAlignment="1" applyProtection="1">
      <alignment horizontal="left" vertical="center" indent="1"/>
      <protection locked="0"/>
    </xf>
    <xf numFmtId="0" fontId="38" fillId="55" borderId="0" xfId="0" applyFont="1" applyFill="1" applyAlignment="1">
      <alignment horizontal="center" vertical="center" wrapText="1"/>
    </xf>
    <xf numFmtId="0" fontId="35" fillId="32" borderId="0" xfId="0" applyFont="1" applyFill="1" applyAlignment="1">
      <alignment horizontal="right" vertical="center" indent="1"/>
    </xf>
    <xf numFmtId="0" fontId="35" fillId="32" borderId="22" xfId="0" applyFont="1" applyFill="1" applyBorder="1" applyAlignment="1">
      <alignment horizontal="right" vertical="center" indent="1"/>
    </xf>
    <xf numFmtId="38" fontId="37" fillId="3" borderId="50" xfId="1" applyFont="1" applyFill="1" applyBorder="1" applyAlignment="1">
      <alignment horizontal="right" vertical="center" indent="1"/>
    </xf>
    <xf numFmtId="38" fontId="37" fillId="3" borderId="49" xfId="1" applyFont="1" applyFill="1" applyBorder="1" applyAlignment="1">
      <alignment horizontal="right" vertical="center" indent="1"/>
    </xf>
    <xf numFmtId="38" fontId="37" fillId="3" borderId="26" xfId="1" applyFont="1" applyFill="1" applyBorder="1" applyAlignment="1">
      <alignment horizontal="right" vertical="center" indent="1"/>
    </xf>
    <xf numFmtId="0" fontId="69" fillId="56" borderId="19" xfId="0" applyFont="1" applyFill="1" applyBorder="1" applyAlignment="1">
      <alignment horizontal="center" vertical="center" wrapText="1"/>
    </xf>
    <xf numFmtId="0" fontId="69" fillId="56" borderId="23" xfId="0" applyFont="1" applyFill="1" applyBorder="1" applyAlignment="1">
      <alignment horizontal="center" vertical="center"/>
    </xf>
    <xf numFmtId="0" fontId="33" fillId="3" borderId="131" xfId="0" applyFont="1" applyFill="1" applyBorder="1" applyAlignment="1">
      <alignment horizontal="left" vertical="center" indent="1"/>
    </xf>
    <xf numFmtId="0" fontId="33" fillId="3" borderId="24" xfId="0" applyFont="1" applyFill="1" applyBorder="1" applyAlignment="1">
      <alignment horizontal="left" vertical="center" indent="1"/>
    </xf>
    <xf numFmtId="38" fontId="37" fillId="3" borderId="20" xfId="1" applyFont="1" applyFill="1" applyBorder="1" applyAlignment="1">
      <alignment horizontal="right" vertical="center" indent="1"/>
    </xf>
    <xf numFmtId="38" fontId="37" fillId="3" borderId="22" xfId="1" applyFont="1" applyFill="1" applyBorder="1" applyAlignment="1">
      <alignment horizontal="right" vertical="center" indent="1"/>
    </xf>
    <xf numFmtId="38" fontId="37" fillId="3" borderId="25" xfId="1" applyFont="1" applyFill="1" applyBorder="1" applyAlignment="1">
      <alignment horizontal="right" vertical="center" indent="1"/>
    </xf>
    <xf numFmtId="0" fontId="69" fillId="56" borderId="50" xfId="0" applyFont="1" applyFill="1" applyBorder="1" applyAlignment="1">
      <alignment horizontal="center" vertical="center"/>
    </xf>
    <xf numFmtId="0" fontId="69" fillId="56" borderId="49" xfId="0" applyFont="1" applyFill="1" applyBorder="1" applyAlignment="1">
      <alignment horizontal="center" vertical="center"/>
    </xf>
    <xf numFmtId="0" fontId="69" fillId="56" borderId="26" xfId="0" applyFont="1" applyFill="1" applyBorder="1" applyAlignment="1">
      <alignment horizontal="center" vertical="center"/>
    </xf>
    <xf numFmtId="179" fontId="33" fillId="3" borderId="134" xfId="0" applyNumberFormat="1" applyFont="1" applyFill="1" applyBorder="1" applyAlignment="1">
      <alignment horizontal="center"/>
    </xf>
    <xf numFmtId="179" fontId="33" fillId="3" borderId="135" xfId="0" applyNumberFormat="1" applyFont="1" applyFill="1" applyBorder="1" applyAlignment="1">
      <alignment horizontal="center"/>
    </xf>
    <xf numFmtId="179" fontId="33" fillId="3" borderId="21" xfId="0" applyNumberFormat="1" applyFont="1" applyFill="1" applyBorder="1" applyAlignment="1">
      <alignment horizontal="center"/>
    </xf>
    <xf numFmtId="179" fontId="33" fillId="3" borderId="0" xfId="0" applyNumberFormat="1" applyFont="1" applyFill="1" applyAlignment="1">
      <alignment horizontal="center"/>
    </xf>
    <xf numFmtId="179" fontId="33" fillId="3" borderId="136" xfId="0" applyNumberFormat="1" applyFont="1" applyFill="1" applyBorder="1" applyAlignment="1">
      <alignment horizontal="center"/>
    </xf>
    <xf numFmtId="179" fontId="33" fillId="3" borderId="137" xfId="0" applyNumberFormat="1" applyFont="1" applyFill="1" applyBorder="1" applyAlignment="1">
      <alignment horizontal="center"/>
    </xf>
    <xf numFmtId="179" fontId="33" fillId="3" borderId="136" xfId="0" applyNumberFormat="1" applyFont="1" applyFill="1" applyBorder="1" applyAlignment="1">
      <alignment horizontal="center" vertical="center"/>
    </xf>
    <xf numFmtId="179" fontId="33" fillId="3" borderId="137" xfId="0" applyNumberFormat="1" applyFont="1" applyFill="1" applyBorder="1" applyAlignment="1">
      <alignment horizontal="center" vertical="center"/>
    </xf>
    <xf numFmtId="179" fontId="33" fillId="3" borderId="0" xfId="0" applyNumberFormat="1" applyFont="1" applyFill="1" applyAlignment="1">
      <alignment horizontal="center" vertical="center"/>
    </xf>
    <xf numFmtId="0" fontId="30" fillId="3" borderId="19" xfId="0" applyFont="1" applyFill="1" applyBorder="1" applyAlignment="1">
      <alignment horizontal="center" vertical="center"/>
    </xf>
    <xf numFmtId="0" fontId="30" fillId="3" borderId="131"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0" xfId="0" applyFont="1" applyFill="1" applyAlignment="1">
      <alignment horizontal="center" vertical="center"/>
    </xf>
    <xf numFmtId="0" fontId="30" fillId="3" borderId="23" xfId="0" applyFont="1" applyFill="1" applyBorder="1" applyAlignment="1">
      <alignment horizontal="center" vertical="center"/>
    </xf>
    <xf numFmtId="0" fontId="30" fillId="3" borderId="24" xfId="0" applyFont="1" applyFill="1" applyBorder="1" applyAlignment="1">
      <alignment horizontal="center" vertical="center"/>
    </xf>
    <xf numFmtId="0" fontId="30" fillId="3" borderId="39" xfId="0" applyFont="1" applyFill="1" applyBorder="1" applyAlignment="1">
      <alignment horizontal="center" vertical="center"/>
    </xf>
    <xf numFmtId="0" fontId="30" fillId="3" borderId="40" xfId="0" applyFont="1" applyFill="1" applyBorder="1" applyAlignment="1">
      <alignment horizontal="center" vertical="center"/>
    </xf>
    <xf numFmtId="0" fontId="103" fillId="3" borderId="40" xfId="0" applyFont="1" applyFill="1" applyBorder="1" applyAlignment="1">
      <alignment horizontal="left" vertical="center"/>
    </xf>
    <xf numFmtId="0" fontId="69" fillId="56" borderId="17" xfId="0" applyFont="1" applyFill="1" applyBorder="1" applyAlignment="1">
      <alignment horizontal="center" vertical="center"/>
    </xf>
    <xf numFmtId="0" fontId="69" fillId="56" borderId="18" xfId="0" applyFont="1" applyFill="1" applyBorder="1" applyAlignment="1">
      <alignment horizontal="center" vertical="center"/>
    </xf>
    <xf numFmtId="0" fontId="28" fillId="55" borderId="0" xfId="0" applyFont="1" applyFill="1" applyAlignment="1">
      <alignment horizontal="left" vertical="center"/>
    </xf>
    <xf numFmtId="0" fontId="69" fillId="56" borderId="140" xfId="0" applyFont="1" applyFill="1" applyBorder="1" applyAlignment="1">
      <alignment horizontal="center" vertical="center"/>
    </xf>
    <xf numFmtId="0" fontId="69" fillId="56" borderId="142" xfId="0" applyFont="1" applyFill="1" applyBorder="1" applyAlignment="1">
      <alignment horizontal="center" vertical="center"/>
    </xf>
    <xf numFmtId="0" fontId="30" fillId="3" borderId="141" xfId="0" applyFont="1" applyFill="1" applyBorder="1">
      <alignment vertical="center"/>
    </xf>
    <xf numFmtId="0" fontId="30" fillId="3" borderId="143" xfId="0" applyFont="1" applyFill="1" applyBorder="1">
      <alignment vertical="center"/>
    </xf>
    <xf numFmtId="0" fontId="69" fillId="56" borderId="16" xfId="0" applyFont="1" applyFill="1" applyBorder="1" applyAlignment="1">
      <alignment horizontal="center" vertical="center"/>
    </xf>
    <xf numFmtId="0" fontId="33" fillId="3" borderId="17" xfId="0" applyFont="1" applyFill="1" applyBorder="1" applyAlignment="1">
      <alignment horizontal="left" vertical="center" wrapText="1" indent="1"/>
    </xf>
    <xf numFmtId="0" fontId="33" fillId="3" borderId="18" xfId="0" applyFont="1" applyFill="1" applyBorder="1" applyAlignment="1">
      <alignment horizontal="left" vertical="center" wrapText="1" indent="1"/>
    </xf>
    <xf numFmtId="179" fontId="33" fillId="3" borderId="21" xfId="0" applyNumberFormat="1" applyFont="1" applyFill="1" applyBorder="1" applyAlignment="1">
      <alignment horizontal="center" vertical="center"/>
    </xf>
    <xf numFmtId="0" fontId="33" fillId="3" borderId="39" xfId="0" applyFont="1" applyFill="1" applyBorder="1" applyAlignment="1">
      <alignment horizontal="left" vertical="center" indent="1"/>
    </xf>
    <xf numFmtId="0" fontId="33" fillId="3" borderId="40" xfId="0" applyFont="1" applyFill="1" applyBorder="1" applyAlignment="1">
      <alignment horizontal="left" vertical="center" indent="1"/>
    </xf>
    <xf numFmtId="0" fontId="33" fillId="3" borderId="40" xfId="0" applyFont="1" applyFill="1" applyBorder="1">
      <alignment vertical="center"/>
    </xf>
    <xf numFmtId="179" fontId="33" fillId="3" borderId="19" xfId="0" applyNumberFormat="1" applyFont="1" applyFill="1" applyBorder="1" applyAlignment="1">
      <alignment horizontal="center"/>
    </xf>
    <xf numFmtId="179" fontId="33" fillId="3" borderId="131" xfId="0" applyNumberFormat="1" applyFont="1" applyFill="1" applyBorder="1" applyAlignment="1">
      <alignment horizontal="center"/>
    </xf>
    <xf numFmtId="0" fontId="15" fillId="44" borderId="1" xfId="0" applyFont="1" applyFill="1" applyBorder="1" applyAlignment="1">
      <alignment horizontal="center" vertical="center"/>
    </xf>
    <xf numFmtId="0" fontId="16" fillId="23" borderId="105" xfId="0" applyFont="1" applyFill="1" applyBorder="1" applyAlignment="1">
      <alignment horizontal="center" vertical="center"/>
    </xf>
    <xf numFmtId="0" fontId="16" fillId="23" borderId="60" xfId="0" applyFont="1" applyFill="1" applyBorder="1" applyAlignment="1">
      <alignment horizontal="center" vertical="center"/>
    </xf>
    <xf numFmtId="0" fontId="16" fillId="23" borderId="61" xfId="0" applyFont="1" applyFill="1" applyBorder="1" applyAlignment="1">
      <alignment horizontal="center" vertical="center"/>
    </xf>
    <xf numFmtId="38" fontId="16" fillId="35" borderId="57" xfId="1" applyFont="1" applyFill="1" applyBorder="1" applyAlignment="1">
      <alignment horizontal="center" vertical="center"/>
    </xf>
    <xf numFmtId="38" fontId="16" fillId="35" borderId="63" xfId="1" applyFont="1" applyFill="1" applyBorder="1" applyAlignment="1">
      <alignment horizontal="center" vertical="center"/>
    </xf>
    <xf numFmtId="38" fontId="16" fillId="23" borderId="57" xfId="1" applyFont="1" applyFill="1" applyBorder="1" applyAlignment="1">
      <alignment horizontal="center" vertical="center"/>
    </xf>
    <xf numFmtId="38" fontId="16" fillId="23" borderId="63" xfId="1" applyFont="1" applyFill="1" applyBorder="1" applyAlignment="1">
      <alignment horizontal="center" vertical="center"/>
    </xf>
    <xf numFmtId="38" fontId="16" fillId="35" borderId="64" xfId="1" applyFont="1" applyFill="1" applyBorder="1" applyAlignment="1">
      <alignment horizontal="center" vertical="center"/>
    </xf>
    <xf numFmtId="0" fontId="16" fillId="35" borderId="106" xfId="0" applyFont="1" applyFill="1" applyBorder="1" applyAlignment="1">
      <alignment horizontal="center" vertical="center"/>
    </xf>
    <xf numFmtId="38" fontId="16" fillId="35" borderId="107" xfId="1" applyFont="1" applyFill="1" applyBorder="1" applyAlignment="1">
      <alignment horizontal="center" vertical="center"/>
    </xf>
    <xf numFmtId="0" fontId="15" fillId="43" borderId="3" xfId="0" applyFont="1" applyFill="1" applyBorder="1" applyAlignment="1">
      <alignment horizontal="center" vertical="center"/>
    </xf>
    <xf numFmtId="0" fontId="15" fillId="43" borderId="60" xfId="0" applyFont="1" applyFill="1" applyBorder="1" applyAlignment="1">
      <alignment horizontal="center" vertical="center"/>
    </xf>
    <xf numFmtId="0" fontId="15" fillId="43" borderId="2" xfId="0" applyFont="1" applyFill="1" applyBorder="1" applyAlignment="1">
      <alignment horizontal="center" vertical="center"/>
    </xf>
    <xf numFmtId="0" fontId="15" fillId="40" borderId="105" xfId="0" applyFont="1" applyFill="1" applyBorder="1" applyAlignment="1">
      <alignment horizontal="center" vertical="center"/>
    </xf>
    <xf numFmtId="0" fontId="15" fillId="40" borderId="60" xfId="0" applyFont="1" applyFill="1" applyBorder="1" applyAlignment="1">
      <alignment horizontal="center" vertical="center"/>
    </xf>
    <xf numFmtId="49" fontId="15" fillId="42" borderId="105" xfId="0" applyNumberFormat="1" applyFont="1" applyFill="1" applyBorder="1" applyAlignment="1">
      <alignment horizontal="center" vertical="center"/>
    </xf>
    <xf numFmtId="0" fontId="15" fillId="42" borderId="60" xfId="0" applyFont="1" applyFill="1" applyBorder="1" applyAlignment="1">
      <alignment horizontal="center" vertical="center"/>
    </xf>
    <xf numFmtId="0" fontId="15" fillId="42" borderId="61" xfId="0" applyFont="1" applyFill="1" applyBorder="1" applyAlignment="1">
      <alignment horizontal="center" vertical="center"/>
    </xf>
    <xf numFmtId="0" fontId="15" fillId="41" borderId="105" xfId="0" applyFont="1" applyFill="1" applyBorder="1" applyAlignment="1">
      <alignment horizontal="center" vertical="center"/>
    </xf>
    <xf numFmtId="0" fontId="15" fillId="41" borderId="60" xfId="0" applyFont="1" applyFill="1" applyBorder="1" applyAlignment="1">
      <alignment horizontal="center" vertical="center"/>
    </xf>
    <xf numFmtId="0" fontId="70" fillId="5" borderId="1" xfId="0" applyFont="1" applyFill="1" applyBorder="1" applyAlignment="1" applyProtection="1">
      <alignment horizontal="center" vertical="center"/>
      <protection locked="0"/>
    </xf>
    <xf numFmtId="0" fontId="70" fillId="3" borderId="1" xfId="0" applyFont="1" applyFill="1" applyBorder="1" applyAlignment="1" applyProtection="1">
      <alignment horizontal="center" vertical="center"/>
      <protection locked="0"/>
    </xf>
    <xf numFmtId="0" fontId="70" fillId="5" borderId="4" xfId="0" applyFont="1" applyFill="1" applyBorder="1" applyAlignment="1" applyProtection="1">
      <alignment horizontal="center" vertical="center"/>
      <protection locked="0"/>
    </xf>
    <xf numFmtId="0" fontId="70" fillId="5" borderId="6" xfId="0" applyFont="1" applyFill="1" applyBorder="1" applyAlignment="1" applyProtection="1">
      <alignment horizontal="center" vertical="center"/>
      <protection locked="0"/>
    </xf>
    <xf numFmtId="0" fontId="70" fillId="5" borderId="7" xfId="0" applyFont="1" applyFill="1" applyBorder="1" applyAlignment="1" applyProtection="1">
      <alignment horizontal="center" vertical="center"/>
      <protection locked="0"/>
    </xf>
    <xf numFmtId="0" fontId="56" fillId="6" borderId="1" xfId="0" applyFont="1" applyFill="1" applyBorder="1" applyAlignment="1" applyProtection="1">
      <alignment horizontal="center" vertical="center"/>
      <protection locked="0"/>
    </xf>
    <xf numFmtId="0" fontId="70" fillId="3" borderId="4" xfId="0" applyFont="1" applyFill="1" applyBorder="1" applyAlignment="1" applyProtection="1">
      <alignment horizontal="center" vertical="center"/>
      <protection locked="0"/>
    </xf>
    <xf numFmtId="0" fontId="70" fillId="3"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protection locked="0"/>
    </xf>
    <xf numFmtId="38" fontId="70" fillId="5" borderId="4" xfId="1" applyFont="1" applyFill="1" applyBorder="1" applyAlignment="1" applyProtection="1">
      <alignment horizontal="center" vertical="center" wrapText="1"/>
      <protection locked="0"/>
    </xf>
    <xf numFmtId="38" fontId="70" fillId="5" borderId="6" xfId="1" applyFont="1" applyFill="1" applyBorder="1" applyAlignment="1" applyProtection="1">
      <alignment horizontal="center" vertical="center"/>
      <protection locked="0"/>
    </xf>
    <xf numFmtId="38" fontId="70" fillId="5" borderId="7" xfId="1" applyFont="1" applyFill="1" applyBorder="1" applyAlignment="1" applyProtection="1">
      <alignment horizontal="center" vertical="center"/>
      <protection locked="0"/>
    </xf>
    <xf numFmtId="38" fontId="70" fillId="3" borderId="4" xfId="1" applyFont="1" applyFill="1" applyBorder="1" applyAlignment="1" applyProtection="1">
      <alignment horizontal="center" vertical="center" wrapText="1"/>
      <protection locked="0"/>
    </xf>
    <xf numFmtId="38" fontId="70" fillId="3" borderId="6" xfId="1" applyFont="1" applyFill="1" applyBorder="1" applyAlignment="1" applyProtection="1">
      <alignment horizontal="center" vertical="center"/>
      <protection locked="0"/>
    </xf>
    <xf numFmtId="38" fontId="70" fillId="3"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1">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color rgb="FFC00000"/>
      </font>
    </dxf>
    <dxf>
      <font>
        <color rgb="FF0070C0"/>
      </font>
    </dxf>
    <dxf>
      <font>
        <color rgb="FFC00000"/>
      </font>
    </dxf>
    <dxf>
      <font>
        <color theme="0"/>
      </font>
    </dxf>
    <dxf>
      <font>
        <color theme="0"/>
      </font>
    </dxf>
    <dxf>
      <font>
        <color theme="0"/>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0"/>
      <tableStyleElement type="headerRow" dxfId="59"/>
      <tableStyleElement type="firstRowStripe" dxfId="58"/>
    </tableStyle>
    <tableStyle name="休暇項目チェックリスト" pivot="0" table="0" count="10" xr9:uid="{44B1DB03-5FA2-4BD1-A7F4-E0914056B0E4}">
      <tableStyleElement type="wholeTable" dxfId="57"/>
      <tableStyleElement type="headerRow" dxfId="56"/>
    </tableStyle>
  </tableStyles>
  <colors>
    <mruColors>
      <color rgb="FFFAF7F4"/>
      <color rgb="FFF5F5F5"/>
      <color rgb="FFD1A785"/>
      <color rgb="FFC0504D"/>
      <color rgb="FF3B6689"/>
      <color rgb="FFBE8351"/>
      <color rgb="FF9BBB59"/>
      <color rgb="FFBDB255"/>
      <color rgb="FF1A73E8"/>
      <color rgb="FFB5DDEF"/>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Radio" firstButton="1" fmlaLink="$AF$3"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AD$6"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AF$5"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AD$5"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firstButton="1" fmlaLink="$AD$7"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AD$9"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fmlaLink="$AD$8"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firstButton="1" fmlaLink="$AD$10"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fmlaLink="$AD$11"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firstButton="1" fmlaLink="$AD$12"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AD$3"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firstButton="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Y$7"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AF$7" lockText="1" noThreeD="1"/>
</file>

<file path=xl/ctrlProps/ctrlProp150.xml><?xml version="1.0" encoding="utf-8"?>
<formControlPr xmlns="http://schemas.microsoft.com/office/spreadsheetml/2009/9/main" objectType="Radio" firstButton="1" fmlaLink="#REF!"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firstButton="1" fmlaLink="$Y$4"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firstButton="1" fmlaLink="$Y$5"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Y$6"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AF$6"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F$9"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F$10"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F$11"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AI$19"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AI$20"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AI$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AF$4"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F$8"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firstButton="1" fmlaLink="$AF$2"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AI$17"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fmlaLink="$AF$12"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AD$4"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90191" y="0"/>
          <a:ext cx="1372755" cy="1372895"/>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73241" y="446851"/>
          <a:ext cx="766075"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73241" y="446851"/>
        <a:ext cx="766075" cy="382998"/>
      </dsp:txXfrm>
    </dsp:sp>
    <dsp:sp modelId="{D399F006-130E-43AA-9DC0-E935B39EF046}">
      <dsp:nvSpPr>
        <dsp:cNvPr id="0" name=""/>
        <dsp:cNvSpPr/>
      </dsp:nvSpPr>
      <dsp:spPr>
        <a:xfrm>
          <a:off x="508827" y="788932"/>
          <a:ext cx="1372755" cy="1372895"/>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619386" y="1287339"/>
          <a:ext cx="1148033"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619386" y="1287339"/>
        <a:ext cx="1148033" cy="382998"/>
      </dsp:txXfrm>
    </dsp:sp>
    <dsp:sp modelId="{F906A5AC-963E-42D0-9202-B959A74ABFE1}">
      <dsp:nvSpPr>
        <dsp:cNvPr id="0" name=""/>
        <dsp:cNvSpPr/>
      </dsp:nvSpPr>
      <dsp:spPr>
        <a:xfrm>
          <a:off x="890191" y="1580777"/>
          <a:ext cx="1372755" cy="1372895"/>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60153" y="2027628"/>
          <a:ext cx="1372585"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60153" y="2027628"/>
        <a:ext cx="1372585" cy="382998"/>
      </dsp:txXfrm>
    </dsp:sp>
    <dsp:sp modelId="{B03E1B0F-0816-45CC-8F6D-CADCBF23E102}">
      <dsp:nvSpPr>
        <dsp:cNvPr id="0" name=""/>
        <dsp:cNvSpPr/>
      </dsp:nvSpPr>
      <dsp:spPr>
        <a:xfrm>
          <a:off x="606679" y="2460726"/>
          <a:ext cx="1179370" cy="1179940"/>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514966" y="2868117"/>
          <a:ext cx="1356872" cy="38299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514966" y="2868117"/>
        <a:ext cx="1356872" cy="382998"/>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microsoft.com/office/2007/relationships/diagramDrawing" Target="../diagrams/drawing1.xml"/><Relationship Id="rId3" Type="http://schemas.openxmlformats.org/officeDocument/2006/relationships/image" Target="../media/image3.png"/><Relationship Id="rId21" Type="http://schemas.openxmlformats.org/officeDocument/2006/relationships/image" Target="../media/image16.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diagramColors" Target="../diagrams/colors1.xml"/><Relationship Id="rId2" Type="http://schemas.openxmlformats.org/officeDocument/2006/relationships/image" Target="../media/image2.png"/><Relationship Id="rId16" Type="http://schemas.openxmlformats.org/officeDocument/2006/relationships/diagramQuickStyle" Target="../diagrams/quickStyle1.xml"/><Relationship Id="rId20"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diagramLayout" Target="../diagrams/layout1.xml"/><Relationship Id="rId10" Type="http://schemas.openxmlformats.org/officeDocument/2006/relationships/image" Target="../media/image10.jpeg"/><Relationship Id="rId19" Type="http://schemas.openxmlformats.org/officeDocument/2006/relationships/image" Target="../media/image1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diagramData" Target="../diagrams/data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jpeg"/><Relationship Id="rId18" Type="http://schemas.openxmlformats.org/officeDocument/2006/relationships/image" Target="../media/image33.jpeg"/><Relationship Id="rId26" Type="http://schemas.openxmlformats.org/officeDocument/2006/relationships/hyperlink" Target="#&#12418;&#12367;&#12376;!B76"/><Relationship Id="rId3" Type="http://schemas.openxmlformats.org/officeDocument/2006/relationships/image" Target="../media/image18.png"/><Relationship Id="rId21" Type="http://schemas.openxmlformats.org/officeDocument/2006/relationships/image" Target="../media/image36.jpeg"/><Relationship Id="rId7" Type="http://schemas.openxmlformats.org/officeDocument/2006/relationships/image" Target="../media/image22.pn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2" Type="http://schemas.openxmlformats.org/officeDocument/2006/relationships/image" Target="../media/image17.pn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2.jpeg"/><Relationship Id="rId1" Type="http://schemas.openxmlformats.org/officeDocument/2006/relationships/hyperlink" Target="#&#12418;&#12367;&#12376;!B126"/><Relationship Id="rId6" Type="http://schemas.openxmlformats.org/officeDocument/2006/relationships/image" Target="../media/image21.png"/><Relationship Id="rId11" Type="http://schemas.openxmlformats.org/officeDocument/2006/relationships/image" Target="../media/image26.jpeg"/><Relationship Id="rId24" Type="http://schemas.openxmlformats.org/officeDocument/2006/relationships/image" Target="../media/image39.jpeg"/><Relationship Id="rId5" Type="http://schemas.openxmlformats.org/officeDocument/2006/relationships/image" Target="../media/image20.png"/><Relationship Id="rId15" Type="http://schemas.openxmlformats.org/officeDocument/2006/relationships/image" Target="../media/image30.jpeg"/><Relationship Id="rId23" Type="http://schemas.openxmlformats.org/officeDocument/2006/relationships/image" Target="../media/image38.jpeg"/><Relationship Id="rId28" Type="http://schemas.openxmlformats.org/officeDocument/2006/relationships/image" Target="../media/image41.jpe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hyperlink" Target="#&#12418;&#12367;&#12376;!B10"/><Relationship Id="rId30" Type="http://schemas.openxmlformats.org/officeDocument/2006/relationships/hyperlink" Target="#&#12418;&#12367;&#12376;!B33"/></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3.jpeg"/><Relationship Id="rId7" Type="http://schemas.openxmlformats.org/officeDocument/2006/relationships/image" Target="../media/image47.jpg"/><Relationship Id="rId2" Type="http://schemas.openxmlformats.org/officeDocument/2006/relationships/hyperlink" Target="#&#12418;&#12367;&#12376;!B76"/><Relationship Id="rId1" Type="http://schemas.openxmlformats.org/officeDocument/2006/relationships/hyperlink" Target="#&#12418;&#12367;&#12376;!B126"/><Relationship Id="rId6" Type="http://schemas.openxmlformats.org/officeDocument/2006/relationships/image" Target="../media/image46.jpeg"/><Relationship Id="rId11" Type="http://schemas.openxmlformats.org/officeDocument/2006/relationships/hyperlink" Target="#&#12418;&#12367;&#12376;!B33"/><Relationship Id="rId5" Type="http://schemas.openxmlformats.org/officeDocument/2006/relationships/image" Target="../media/image45.jpeg"/><Relationship Id="rId10" Type="http://schemas.openxmlformats.org/officeDocument/2006/relationships/hyperlink" Target="#&#12418;&#12367;&#12376;!B10"/><Relationship Id="rId4" Type="http://schemas.openxmlformats.org/officeDocument/2006/relationships/image" Target="../media/image44.jpe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55.jpeg"/><Relationship Id="rId13" Type="http://schemas.openxmlformats.org/officeDocument/2006/relationships/image" Target="../media/image60.png"/><Relationship Id="rId18" Type="http://schemas.openxmlformats.org/officeDocument/2006/relationships/image" Target="../media/image65.png"/><Relationship Id="rId26" Type="http://schemas.openxmlformats.org/officeDocument/2006/relationships/image" Target="../media/image72.png"/><Relationship Id="rId3" Type="http://schemas.openxmlformats.org/officeDocument/2006/relationships/image" Target="../media/image50.jpeg"/><Relationship Id="rId21" Type="http://schemas.openxmlformats.org/officeDocument/2006/relationships/image" Target="../media/image68.png"/><Relationship Id="rId7" Type="http://schemas.openxmlformats.org/officeDocument/2006/relationships/image" Target="../media/image54.jpeg"/><Relationship Id="rId12" Type="http://schemas.openxmlformats.org/officeDocument/2006/relationships/image" Target="../media/image59.png"/><Relationship Id="rId17" Type="http://schemas.openxmlformats.org/officeDocument/2006/relationships/image" Target="../media/image64.png"/><Relationship Id="rId25" Type="http://schemas.openxmlformats.org/officeDocument/2006/relationships/image" Target="../media/image71.png"/><Relationship Id="rId2" Type="http://schemas.openxmlformats.org/officeDocument/2006/relationships/image" Target="../media/image49.jpeg"/><Relationship Id="rId16" Type="http://schemas.openxmlformats.org/officeDocument/2006/relationships/image" Target="../media/image63.png"/><Relationship Id="rId20" Type="http://schemas.openxmlformats.org/officeDocument/2006/relationships/image" Target="../media/image67.png"/><Relationship Id="rId29" Type="http://schemas.microsoft.com/office/2007/relationships/hdphoto" Target="../media/hdphoto3.wdp"/><Relationship Id="rId1" Type="http://schemas.openxmlformats.org/officeDocument/2006/relationships/image" Target="../media/image48.jpeg"/><Relationship Id="rId6" Type="http://schemas.openxmlformats.org/officeDocument/2006/relationships/image" Target="../media/image53.jpeg"/><Relationship Id="rId11" Type="http://schemas.openxmlformats.org/officeDocument/2006/relationships/image" Target="../media/image58.jpeg"/><Relationship Id="rId24" Type="http://schemas.openxmlformats.org/officeDocument/2006/relationships/image" Target="../media/image70.png"/><Relationship Id="rId5" Type="http://schemas.openxmlformats.org/officeDocument/2006/relationships/image" Target="../media/image52.jpeg"/><Relationship Id="rId15" Type="http://schemas.openxmlformats.org/officeDocument/2006/relationships/image" Target="../media/image62.png"/><Relationship Id="rId23" Type="http://schemas.microsoft.com/office/2007/relationships/hdphoto" Target="../media/hdphoto1.wdp"/><Relationship Id="rId28" Type="http://schemas.openxmlformats.org/officeDocument/2006/relationships/image" Target="../media/image73.png"/><Relationship Id="rId10" Type="http://schemas.openxmlformats.org/officeDocument/2006/relationships/image" Target="../media/image57.jpeg"/><Relationship Id="rId19" Type="http://schemas.openxmlformats.org/officeDocument/2006/relationships/image" Target="../media/image66.png"/><Relationship Id="rId31" Type="http://schemas.openxmlformats.org/officeDocument/2006/relationships/hyperlink" Target="#&#12418;&#12367;&#12376;!B33"/><Relationship Id="rId4" Type="http://schemas.openxmlformats.org/officeDocument/2006/relationships/image" Target="../media/image51.jpeg"/><Relationship Id="rId9" Type="http://schemas.openxmlformats.org/officeDocument/2006/relationships/image" Target="../media/image56.jpeg"/><Relationship Id="rId14" Type="http://schemas.openxmlformats.org/officeDocument/2006/relationships/image" Target="../media/image61.png"/><Relationship Id="rId22" Type="http://schemas.openxmlformats.org/officeDocument/2006/relationships/image" Target="../media/image69.png"/><Relationship Id="rId27" Type="http://schemas.microsoft.com/office/2007/relationships/hdphoto" Target="../media/hdphoto2.wdp"/><Relationship Id="rId30" Type="http://schemas.openxmlformats.org/officeDocument/2006/relationships/hyperlink" Target="#&#12418;&#12367;&#12376;!B126"/></Relationships>
</file>

<file path=xl/drawings/drawing1.xml><?xml version="1.0" encoding="utf-8"?>
<xdr:wsDr xmlns:xdr="http://schemas.openxmlformats.org/drawingml/2006/spreadsheetDrawing" xmlns:a="http://schemas.openxmlformats.org/drawingml/2006/main">
  <xdr:twoCellAnchor editAs="oneCell">
    <xdr:from>
      <xdr:col>51</xdr:col>
      <xdr:colOff>0</xdr:colOff>
      <xdr:row>47</xdr:row>
      <xdr:rowOff>0</xdr:rowOff>
    </xdr:from>
    <xdr:to>
      <xdr:col>51</xdr:col>
      <xdr:colOff>76200</xdr:colOff>
      <xdr:row>47</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21</xdr:col>
      <xdr:colOff>342899</xdr:colOff>
      <xdr:row>48</xdr:row>
      <xdr:rowOff>104775</xdr:rowOff>
    </xdr:from>
    <xdr:to>
      <xdr:col>44</xdr:col>
      <xdr:colOff>174784</xdr:colOff>
      <xdr:row>56</xdr:row>
      <xdr:rowOff>238124</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7391399" y="13087350"/>
          <a:ext cx="7642385" cy="2266949"/>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6</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50</xdr:col>
      <xdr:colOff>153929</xdr:colOff>
      <xdr:row>66</xdr:row>
      <xdr:rowOff>236479</xdr:rowOff>
    </xdr:from>
    <xdr:to>
      <xdr:col>52</xdr:col>
      <xdr:colOff>8467</xdr:colOff>
      <xdr:row>69</xdr:row>
      <xdr:rowOff>57150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17929" y="18154062"/>
          <a:ext cx="616538" cy="614421"/>
        </a:xfrm>
        <a:prstGeom prst="rect">
          <a:avLst/>
        </a:prstGeom>
      </xdr:spPr>
    </xdr:pic>
    <xdr:clientData/>
  </xdr:twoCellAnchor>
  <xdr:twoCellAnchor editAs="oneCell">
    <xdr:from>
      <xdr:col>30</xdr:col>
      <xdr:colOff>31750</xdr:colOff>
      <xdr:row>95</xdr:row>
      <xdr:rowOff>102806</xdr:rowOff>
    </xdr:from>
    <xdr:to>
      <xdr:col>39</xdr:col>
      <xdr:colOff>60324</xdr:colOff>
      <xdr:row>107</xdr:row>
      <xdr:rowOff>51800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473" t="30580" r="52107" b="14902"/>
        <a:stretch/>
      </xdr:blipFill>
      <xdr:spPr>
        <a:xfrm>
          <a:off x="10128250" y="25460473"/>
          <a:ext cx="3076574" cy="3123994"/>
        </a:xfrm>
        <a:prstGeom prst="rect">
          <a:avLst/>
        </a:prstGeom>
      </xdr:spPr>
    </xdr:pic>
    <xdr:clientData/>
  </xdr:twoCellAnchor>
  <xdr:oneCellAnchor>
    <xdr:from>
      <xdr:col>51</xdr:col>
      <xdr:colOff>0</xdr:colOff>
      <xdr:row>190</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125</xdr:row>
      <xdr:rowOff>51859</xdr:rowOff>
    </xdr:from>
    <xdr:to>
      <xdr:col>23</xdr:col>
      <xdr:colOff>146050</xdr:colOff>
      <xdr:row>143</xdr:row>
      <xdr:rowOff>5996</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984"/>
        <a:stretch/>
      </xdr:blipFill>
      <xdr:spPr bwMode="auto">
        <a:xfrm>
          <a:off x="765175" y="32966026"/>
          <a:ext cx="7191375" cy="471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139</xdr:row>
      <xdr:rowOff>109010</xdr:rowOff>
    </xdr:from>
    <xdr:to>
      <xdr:col>36</xdr:col>
      <xdr:colOff>151341</xdr:colOff>
      <xdr:row>142</xdr:row>
      <xdr:rowOff>188689</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736" t="53441" r="33017" b="24373"/>
        <a:stretch/>
      </xdr:blipFill>
      <xdr:spPr bwMode="auto">
        <a:xfrm>
          <a:off x="8088841" y="36727343"/>
          <a:ext cx="4254500" cy="873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51</xdr:col>
      <xdr:colOff>0</xdr:colOff>
      <xdr:row>190</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149</xdr:row>
      <xdr:rowOff>66676</xdr:rowOff>
    </xdr:from>
    <xdr:to>
      <xdr:col>16</xdr:col>
      <xdr:colOff>28575</xdr:colOff>
      <xdr:row>157</xdr:row>
      <xdr:rowOff>211667</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61135"/>
        <a:stretch>
          <a:fillRect/>
        </a:stretch>
      </xdr:blipFill>
      <xdr:spPr>
        <a:xfrm>
          <a:off x="710142" y="35330343"/>
          <a:ext cx="4800600" cy="2261658"/>
        </a:xfrm>
        <a:prstGeom prst="rect">
          <a:avLst/>
        </a:prstGeom>
      </xdr:spPr>
    </xdr:pic>
    <xdr:clientData/>
  </xdr:twoCellAnchor>
  <xdr:oneCellAnchor>
    <xdr:from>
      <xdr:col>51</xdr:col>
      <xdr:colOff>0</xdr:colOff>
      <xdr:row>190</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6</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6</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190</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190</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190</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209550</xdr:colOff>
      <xdr:row>10</xdr:row>
      <xdr:rowOff>2169</xdr:rowOff>
    </xdr:from>
    <xdr:ext cx="3455420" cy="1585331"/>
    <xdr:pic>
      <xdr:nvPicPr>
        <xdr:cNvPr id="22" name="図 21">
          <a:extLst>
            <a:ext uri="{FF2B5EF4-FFF2-40B4-BE49-F238E27FC236}">
              <a16:creationId xmlns:a16="http://schemas.microsoft.com/office/drawing/2014/main" id="{E0DF1197-7AFC-4B3C-AE8F-3C04C06AC88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9929" t="29087" r="10169" b="22021"/>
        <a:stretch/>
      </xdr:blipFill>
      <xdr:spPr>
        <a:xfrm>
          <a:off x="13163550" y="3304169"/>
          <a:ext cx="3455420" cy="1585331"/>
        </a:xfrm>
        <a:prstGeom prst="rect">
          <a:avLst/>
        </a:prstGeom>
      </xdr:spPr>
    </xdr:pic>
    <xdr:clientData/>
  </xdr:oneCellAnchor>
  <xdr:twoCellAnchor>
    <xdr:from>
      <xdr:col>5</xdr:col>
      <xdr:colOff>142875</xdr:colOff>
      <xdr:row>77</xdr:row>
      <xdr:rowOff>223732</xdr:rowOff>
    </xdr:from>
    <xdr:to>
      <xdr:col>14</xdr:col>
      <xdr:colOff>104775</xdr:colOff>
      <xdr:row>82</xdr:row>
      <xdr:rowOff>24516</xdr:rowOff>
    </xdr:to>
    <xdr:grpSp>
      <xdr:nvGrpSpPr>
        <xdr:cNvPr id="23" name="グループ化 22">
          <a:extLst>
            <a:ext uri="{FF2B5EF4-FFF2-40B4-BE49-F238E27FC236}">
              <a16:creationId xmlns:a16="http://schemas.microsoft.com/office/drawing/2014/main" id="{7582401D-9090-6AD2-69C3-781BAEB4457F}"/>
            </a:ext>
          </a:extLst>
        </xdr:cNvPr>
        <xdr:cNvGrpSpPr/>
      </xdr:nvGrpSpPr>
      <xdr:grpSpPr>
        <a:xfrm>
          <a:off x="1857375" y="20826307"/>
          <a:ext cx="3009900" cy="1134284"/>
          <a:chOff x="1473743" y="8976114"/>
          <a:chExt cx="2945856" cy="1040188"/>
        </a:xfrm>
      </xdr:grpSpPr>
      <xdr:pic>
        <xdr:nvPicPr>
          <xdr:cNvPr id="24" name="図 23">
            <a:extLst>
              <a:ext uri="{FF2B5EF4-FFF2-40B4-BE49-F238E27FC236}">
                <a16:creationId xmlns:a16="http://schemas.microsoft.com/office/drawing/2014/main" id="{B81F41E2-590C-4B2B-243F-8867621BF8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25" name="図 24">
            <a:extLst>
              <a:ext uri="{FF2B5EF4-FFF2-40B4-BE49-F238E27FC236}">
                <a16:creationId xmlns:a16="http://schemas.microsoft.com/office/drawing/2014/main" id="{FA97889C-FAB3-2F01-5C93-C22D30CF2D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26" name="テキスト ボックス 25">
            <a:extLst>
              <a:ext uri="{FF2B5EF4-FFF2-40B4-BE49-F238E27FC236}">
                <a16:creationId xmlns:a16="http://schemas.microsoft.com/office/drawing/2014/main" id="{534761DA-16F6-DF00-5431-69DB4D73FC9D}"/>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27" name="テキスト ボックス 26">
            <a:extLst>
              <a:ext uri="{FF2B5EF4-FFF2-40B4-BE49-F238E27FC236}">
                <a16:creationId xmlns:a16="http://schemas.microsoft.com/office/drawing/2014/main" id="{CCF641D2-C9A3-5741-4D2F-7E2A8D26DC96}"/>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28" name="図 27">
            <a:extLst>
              <a:ext uri="{FF2B5EF4-FFF2-40B4-BE49-F238E27FC236}">
                <a16:creationId xmlns:a16="http://schemas.microsoft.com/office/drawing/2014/main" id="{08925BA1-C762-E19D-DDD4-B6FB50D1BE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29" name="テキスト ボックス 28">
            <a:extLst>
              <a:ext uri="{FF2B5EF4-FFF2-40B4-BE49-F238E27FC236}">
                <a16:creationId xmlns:a16="http://schemas.microsoft.com/office/drawing/2014/main" id="{95EC2E03-6E0D-8112-DB4B-0D0852D80E65}"/>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95</xdr:row>
      <xdr:rowOff>66675</xdr:rowOff>
    </xdr:from>
    <xdr:to>
      <xdr:col>27</xdr:col>
      <xdr:colOff>21167</xdr:colOff>
      <xdr:row>113</xdr:row>
      <xdr:rowOff>151758</xdr:rowOff>
    </xdr:to>
    <xdr:pic>
      <xdr:nvPicPr>
        <xdr:cNvPr id="31" name="図 30">
          <a:extLst>
            <a:ext uri="{FF2B5EF4-FFF2-40B4-BE49-F238E27FC236}">
              <a16:creationId xmlns:a16="http://schemas.microsoft.com/office/drawing/2014/main" id="{61B95865-923F-E1D2-2A0C-02D335052E56}"/>
            </a:ext>
          </a:extLst>
        </xdr:cNvPr>
        <xdr:cNvPicPr>
          <a:picLocks noChangeAspect="1"/>
        </xdr:cNvPicPr>
      </xdr:nvPicPr>
      <xdr:blipFill>
        <a:blip xmlns:r="http://schemas.openxmlformats.org/officeDocument/2006/relationships" r:embed="rId13"/>
        <a:stretch>
          <a:fillRect/>
        </a:stretch>
      </xdr:blipFill>
      <xdr:spPr>
        <a:xfrm>
          <a:off x="5716058" y="25159758"/>
          <a:ext cx="3449109" cy="4847583"/>
        </a:xfrm>
        <a:prstGeom prst="rect">
          <a:avLst/>
        </a:prstGeom>
      </xdr:spPr>
    </xdr:pic>
    <xdr:clientData/>
  </xdr:twoCellAnchor>
  <xdr:oneCellAnchor>
    <xdr:from>
      <xdr:col>2</xdr:col>
      <xdr:colOff>0</xdr:colOff>
      <xdr:row>185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47</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6</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167</xdr:row>
      <xdr:rowOff>63500</xdr:rowOff>
    </xdr:from>
    <xdr:to>
      <xdr:col>8</xdr:col>
      <xdr:colOff>98425</xdr:colOff>
      <xdr:row>181</xdr:row>
      <xdr:rowOff>84667</xdr:rowOff>
    </xdr:to>
    <xdr:graphicFrame macro="">
      <xdr:nvGraphicFramePr>
        <xdr:cNvPr id="55" name="図表 54">
          <a:extLst>
            <a:ext uri="{FF2B5EF4-FFF2-40B4-BE49-F238E27FC236}">
              <a16:creationId xmlns:a16="http://schemas.microsoft.com/office/drawing/2014/main" id="{D078DEEE-39E3-40BC-B448-3D2A7C856B6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oneCellAnchor>
    <xdr:from>
      <xdr:col>17</xdr:col>
      <xdr:colOff>0</xdr:colOff>
      <xdr:row>6</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6</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6</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6</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43</xdr:col>
      <xdr:colOff>320675</xdr:colOff>
      <xdr:row>10</xdr:row>
      <xdr:rowOff>4233</xdr:rowOff>
    </xdr:from>
    <xdr:ext cx="2378616" cy="1583267"/>
    <xdr:pic>
      <xdr:nvPicPr>
        <xdr:cNvPr id="2" name="図 1">
          <a:extLst>
            <a:ext uri="{FF2B5EF4-FFF2-40B4-BE49-F238E27FC236}">
              <a16:creationId xmlns:a16="http://schemas.microsoft.com/office/drawing/2014/main" id="{9063F0A0-4DB3-4BAD-BBC3-36834B04F64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703675" y="3306233"/>
          <a:ext cx="2378616" cy="1583267"/>
        </a:xfrm>
        <a:prstGeom prst="rect">
          <a:avLst/>
        </a:prstGeom>
      </xdr:spPr>
    </xdr:pic>
    <xdr:clientData/>
  </xdr:oneCellAnchor>
  <xdr:twoCellAnchor editAs="oneCell">
    <xdr:from>
      <xdr:col>16</xdr:col>
      <xdr:colOff>173566</xdr:colOff>
      <xdr:row>149</xdr:row>
      <xdr:rowOff>0</xdr:rowOff>
    </xdr:from>
    <xdr:to>
      <xdr:col>31</xdr:col>
      <xdr:colOff>21166</xdr:colOff>
      <xdr:row>162</xdr:row>
      <xdr:rowOff>179917</xdr:rowOff>
    </xdr:to>
    <xdr:pic>
      <xdr:nvPicPr>
        <xdr:cNvPr id="3" name="図 2">
          <a:extLst>
            <a:ext uri="{FF2B5EF4-FFF2-40B4-BE49-F238E27FC236}">
              <a16:creationId xmlns:a16="http://schemas.microsoft.com/office/drawing/2014/main" id="{A784B4FA-1242-4E6F-71F9-70A52255E679}"/>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37801"/>
        <a:stretch>
          <a:fillRect/>
        </a:stretch>
      </xdr:blipFill>
      <xdr:spPr>
        <a:xfrm>
          <a:off x="5698066" y="39147750"/>
          <a:ext cx="4800600" cy="3619500"/>
        </a:xfrm>
        <a:prstGeom prst="rect">
          <a:avLst/>
        </a:prstGeom>
      </xdr:spPr>
    </xdr:pic>
    <xdr:clientData/>
  </xdr:twoCellAnchor>
  <xdr:oneCellAnchor>
    <xdr:from>
      <xdr:col>44</xdr:col>
      <xdr:colOff>0</xdr:colOff>
      <xdr:row>31</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15</xdr:col>
      <xdr:colOff>248035</xdr:colOff>
      <xdr:row>37</xdr:row>
      <xdr:rowOff>106028</xdr:rowOff>
    </xdr:from>
    <xdr:to>
      <xdr:col>25</xdr:col>
      <xdr:colOff>199544</xdr:colOff>
      <xdr:row>42</xdr:row>
      <xdr:rowOff>74082</xdr:rowOff>
    </xdr:to>
    <xdr:pic>
      <xdr:nvPicPr>
        <xdr:cNvPr id="14" name="図 13">
          <a:extLst>
            <a:ext uri="{FF2B5EF4-FFF2-40B4-BE49-F238E27FC236}">
              <a16:creationId xmlns:a16="http://schemas.microsoft.com/office/drawing/2014/main" id="{88D4FCD5-EB05-49C0-A61A-E2F46BB9DAF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1535" y="10467111"/>
          <a:ext cx="3190009" cy="1290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51</xdr:col>
      <xdr:colOff>0</xdr:colOff>
      <xdr:row>31</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96</xdr:row>
      <xdr:rowOff>31749</xdr:rowOff>
    </xdr:from>
    <xdr:to>
      <xdr:col>15</xdr:col>
      <xdr:colOff>10138</xdr:colOff>
      <xdr:row>103</xdr:row>
      <xdr:rowOff>94458</xdr:rowOff>
    </xdr:to>
    <xdr:pic>
      <xdr:nvPicPr>
        <xdr:cNvPr id="19" name="図 18">
          <a:extLst>
            <a:ext uri="{FF2B5EF4-FFF2-40B4-BE49-F238E27FC236}">
              <a16:creationId xmlns:a16="http://schemas.microsoft.com/office/drawing/2014/main" id="{6F468CB2-7A44-3024-AE78-C5D0F717BC91}"/>
            </a:ext>
          </a:extLst>
        </xdr:cNvPr>
        <xdr:cNvPicPr>
          <a:picLocks noChangeAspect="1"/>
        </xdr:cNvPicPr>
      </xdr:nvPicPr>
      <xdr:blipFill>
        <a:blip xmlns:r="http://schemas.openxmlformats.org/officeDocument/2006/relationships" r:embed="rId21"/>
        <a:stretch>
          <a:fillRect/>
        </a:stretch>
      </xdr:blipFill>
      <xdr:spPr>
        <a:xfrm>
          <a:off x="762000" y="25653999"/>
          <a:ext cx="4391638" cy="1914792"/>
        </a:xfrm>
        <a:prstGeom prst="rect">
          <a:avLst/>
        </a:prstGeom>
      </xdr:spPr>
    </xdr:pic>
    <xdr:clientData/>
  </xdr:twoCellAnchor>
  <xdr:oneCellAnchor>
    <xdr:from>
      <xdr:col>51</xdr:col>
      <xdr:colOff>0</xdr:colOff>
      <xdr:row>189</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189</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189</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189</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189</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51</xdr:col>
      <xdr:colOff>0</xdr:colOff>
      <xdr:row>189</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2590798</xdr:colOff>
      <xdr:row>15</xdr:row>
      <xdr:rowOff>209551</xdr:rowOff>
    </xdr:from>
    <xdr:to>
      <xdr:col>4</xdr:col>
      <xdr:colOff>57149</xdr:colOff>
      <xdr:row>16</xdr:row>
      <xdr:rowOff>219076</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64A8161A-CE31-418B-9923-A5A2696A3243}"/>
            </a:ext>
          </a:extLst>
        </xdr:cNvPr>
        <xdr:cNvSpPr/>
      </xdr:nvSpPr>
      <xdr:spPr>
        <a:xfrm>
          <a:off x="4086223" y="4457701"/>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390526</xdr:colOff>
      <xdr:row>30</xdr:row>
      <xdr:rowOff>38100</xdr:rowOff>
    </xdr:from>
    <xdr:to>
      <xdr:col>28</xdr:col>
      <xdr:colOff>123825</xdr:colOff>
      <xdr:row>32</xdr:row>
      <xdr:rowOff>228600</xdr:rowOff>
    </xdr:to>
    <xdr:sp macro="" textlink="">
      <xdr:nvSpPr>
        <xdr:cNvPr id="10" name="テキスト ボックス 9">
          <a:extLst>
            <a:ext uri="{FF2B5EF4-FFF2-40B4-BE49-F238E27FC236}">
              <a16:creationId xmlns:a16="http://schemas.microsoft.com/office/drawing/2014/main" id="{5123CBB9-6755-4348-A2C5-E2912C6C782F}"/>
            </a:ext>
          </a:extLst>
        </xdr:cNvPr>
        <xdr:cNvSpPr txBox="1"/>
      </xdr:nvSpPr>
      <xdr:spPr>
        <a:xfrm>
          <a:off x="14116051" y="828675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14</xdr:col>
      <xdr:colOff>228600</xdr:colOff>
      <xdr:row>44</xdr:row>
      <xdr:rowOff>180974</xdr:rowOff>
    </xdr:from>
    <xdr:to>
      <xdr:col>21</xdr:col>
      <xdr:colOff>228600</xdr:colOff>
      <xdr:row>57</xdr:row>
      <xdr:rowOff>66675</xdr:rowOff>
    </xdr:to>
    <xdr:sp macro="" textlink="">
      <xdr:nvSpPr>
        <xdr:cNvPr id="11" name="四角形: 角を丸くする 10">
          <a:extLst>
            <a:ext uri="{FF2B5EF4-FFF2-40B4-BE49-F238E27FC236}">
              <a16:creationId xmlns:a16="http://schemas.microsoft.com/office/drawing/2014/main" id="{DBB545CB-9A2D-45BE-9835-2A09B42F8C65}"/>
            </a:ext>
          </a:extLst>
        </xdr:cNvPr>
        <xdr:cNvSpPr/>
      </xdr:nvSpPr>
      <xdr:spPr>
        <a:xfrm>
          <a:off x="100679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228600</xdr:colOff>
      <xdr:row>44</xdr:row>
      <xdr:rowOff>180974</xdr:rowOff>
    </xdr:from>
    <xdr:to>
      <xdr:col>28</xdr:col>
      <xdr:colOff>219075</xdr:colOff>
      <xdr:row>57</xdr:row>
      <xdr:rowOff>66675</xdr:rowOff>
    </xdr:to>
    <xdr:sp macro="" textlink="">
      <xdr:nvSpPr>
        <xdr:cNvPr id="46" name="四角形: 角を丸くする 45">
          <a:extLst>
            <a:ext uri="{FF2B5EF4-FFF2-40B4-BE49-F238E27FC236}">
              <a16:creationId xmlns:a16="http://schemas.microsoft.com/office/drawing/2014/main" id="{C5CD3171-F0F0-32B1-CB82-E9718860FF80}"/>
            </a:ext>
          </a:extLst>
        </xdr:cNvPr>
        <xdr:cNvSpPr/>
      </xdr:nvSpPr>
      <xdr:spPr>
        <a:xfrm>
          <a:off x="134588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177512</xdr:colOff>
      <xdr:row>60</xdr:row>
      <xdr:rowOff>194829</xdr:rowOff>
    </xdr:from>
    <xdr:to>
      <xdr:col>28</xdr:col>
      <xdr:colOff>390525</xdr:colOff>
      <xdr:row>64</xdr:row>
      <xdr:rowOff>180975</xdr:rowOff>
    </xdr:to>
    <xdr:sp macro="" textlink="">
      <xdr:nvSpPr>
        <xdr:cNvPr id="2" name="テキスト ボックス 1">
          <a:extLst>
            <a:ext uri="{FF2B5EF4-FFF2-40B4-BE49-F238E27FC236}">
              <a16:creationId xmlns:a16="http://schemas.microsoft.com/office/drawing/2014/main" id="{43EDF25F-BC66-42D8-9BA6-B0A6DC9A4AAB}"/>
            </a:ext>
          </a:extLst>
        </xdr:cNvPr>
        <xdr:cNvSpPr txBox="1"/>
      </xdr:nvSpPr>
      <xdr:spPr>
        <a:xfrm>
          <a:off x="10988387" y="16444479"/>
          <a:ext cx="5556538" cy="105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700">
              <a:solidFill>
                <a:srgbClr val="C00000"/>
              </a:solidFill>
              <a:latin typeface="Meiryo UI" panose="020B0604030504040204" pitchFamily="50" charset="-128"/>
              <a:ea typeface="Meiryo UI" panose="020B0604030504040204" pitchFamily="50" charset="-128"/>
            </a:rPr>
            <a:t>3</a:t>
          </a:r>
          <a:r>
            <a:rPr kumimoji="1" lang="ja-JP" altLang="en-US" sz="700">
              <a:solidFill>
                <a:srgbClr val="C00000"/>
              </a:solidFill>
              <a:latin typeface="Meiryo UI" panose="020B0604030504040204" pitchFamily="50" charset="-128"/>
              <a:ea typeface="Meiryo UI" panose="020B0604030504040204" pitchFamily="50" charset="-128"/>
            </a:rPr>
            <a:t>日以内</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700">
              <a:solidFill>
                <a:srgbClr val="C00000"/>
              </a:solidFill>
              <a:latin typeface="Meiryo UI" panose="020B0604030504040204" pitchFamily="50" charset="-128"/>
              <a:ea typeface="Meiryo UI" panose="020B0604030504040204" pitchFamily="50" charset="-128"/>
            </a:rPr>
            <a:t>発送日前日</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7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7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64</xdr:row>
      <xdr:rowOff>166510</xdr:rowOff>
    </xdr:from>
    <xdr:to>
      <xdr:col>28</xdr:col>
      <xdr:colOff>361950</xdr:colOff>
      <xdr:row>69</xdr:row>
      <xdr:rowOff>171450</xdr:rowOff>
    </xdr:to>
    <xdr:sp macro="" textlink="">
      <xdr:nvSpPr>
        <xdr:cNvPr id="3" name="テキスト ボックス 2">
          <a:extLst>
            <a:ext uri="{FF2B5EF4-FFF2-40B4-BE49-F238E27FC236}">
              <a16:creationId xmlns:a16="http://schemas.microsoft.com/office/drawing/2014/main" id="{046DDDD0-0232-424C-A89B-4B93A5FCC792}"/>
            </a:ext>
          </a:extLst>
        </xdr:cNvPr>
        <xdr:cNvSpPr txBox="1"/>
      </xdr:nvSpPr>
      <xdr:spPr>
        <a:xfrm>
          <a:off x="10988387" y="17482960"/>
          <a:ext cx="5527963" cy="1338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お支払い口座はもくじに記載の</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8</xdr:col>
      <xdr:colOff>166910</xdr:colOff>
      <xdr:row>36</xdr:row>
      <xdr:rowOff>76269</xdr:rowOff>
    </xdr:from>
    <xdr:to>
      <xdr:col>10</xdr:col>
      <xdr:colOff>279219</xdr:colOff>
      <xdr:row>38</xdr:row>
      <xdr:rowOff>79668</xdr:rowOff>
    </xdr:to>
    <xdr:pic>
      <xdr:nvPicPr>
        <xdr:cNvPr id="12" name="図 11">
          <a:extLst>
            <a:ext uri="{FF2B5EF4-FFF2-40B4-BE49-F238E27FC236}">
              <a16:creationId xmlns:a16="http://schemas.microsoft.com/office/drawing/2014/main" id="{BBF76510-B701-48CA-80CB-A13FCA78153F}"/>
            </a:ext>
          </a:extLst>
        </xdr:cNvPr>
        <xdr:cNvPicPr>
          <a:picLocks noChangeAspect="1"/>
        </xdr:cNvPicPr>
      </xdr:nvPicPr>
      <xdr:blipFill>
        <a:blip xmlns:r="http://schemas.openxmlformats.org/officeDocument/2006/relationships" r:embed="rId2"/>
        <a:stretch>
          <a:fillRect/>
        </a:stretch>
      </xdr:blipFill>
      <xdr:spPr>
        <a:xfrm>
          <a:off x="6472460" y="10191819"/>
          <a:ext cx="1083859" cy="536799"/>
        </a:xfrm>
        <a:prstGeom prst="rect">
          <a:avLst/>
        </a:prstGeom>
        <a:ln>
          <a:solidFill>
            <a:schemeClr val="tx1">
              <a:lumMod val="50000"/>
              <a:lumOff val="50000"/>
            </a:schemeClr>
          </a:solidFill>
        </a:ln>
      </xdr:spPr>
    </xdr:pic>
    <xdr:clientData/>
  </xdr:twoCellAnchor>
  <xdr:twoCellAnchor>
    <xdr:from>
      <xdr:col>11</xdr:col>
      <xdr:colOff>93058</xdr:colOff>
      <xdr:row>36</xdr:row>
      <xdr:rowOff>66934</xdr:rowOff>
    </xdr:from>
    <xdr:to>
      <xdr:col>13</xdr:col>
      <xdr:colOff>145074</xdr:colOff>
      <xdr:row>38</xdr:row>
      <xdr:rowOff>86708</xdr:rowOff>
    </xdr:to>
    <xdr:pic>
      <xdr:nvPicPr>
        <xdr:cNvPr id="13" name="図 12">
          <a:extLst>
            <a:ext uri="{FF2B5EF4-FFF2-40B4-BE49-F238E27FC236}">
              <a16:creationId xmlns:a16="http://schemas.microsoft.com/office/drawing/2014/main" id="{5F0C553F-9123-4DEF-A7C9-1D7A84D9001F}"/>
            </a:ext>
          </a:extLst>
        </xdr:cNvPr>
        <xdr:cNvPicPr>
          <a:picLocks noChangeAspect="1"/>
        </xdr:cNvPicPr>
      </xdr:nvPicPr>
      <xdr:blipFill>
        <a:blip xmlns:r="http://schemas.openxmlformats.org/officeDocument/2006/relationships" r:embed="rId3"/>
        <a:stretch>
          <a:fillRect/>
        </a:stretch>
      </xdr:blipFill>
      <xdr:spPr>
        <a:xfrm>
          <a:off x="7855933" y="10182484"/>
          <a:ext cx="1023566" cy="553174"/>
        </a:xfrm>
        <a:prstGeom prst="rect">
          <a:avLst/>
        </a:prstGeom>
        <a:ln>
          <a:solidFill>
            <a:schemeClr val="tx1">
              <a:lumMod val="50000"/>
              <a:lumOff val="50000"/>
            </a:schemeClr>
          </a:solidFill>
        </a:ln>
      </xdr:spPr>
    </xdr:pic>
    <xdr:clientData/>
  </xdr:twoCellAnchor>
  <xdr:twoCellAnchor>
    <xdr:from>
      <xdr:col>9</xdr:col>
      <xdr:colOff>375205</xdr:colOff>
      <xdr:row>30</xdr:row>
      <xdr:rowOff>102655</xdr:rowOff>
    </xdr:from>
    <xdr:to>
      <xdr:col>11</xdr:col>
      <xdr:colOff>387599</xdr:colOff>
      <xdr:row>32</xdr:row>
      <xdr:rowOff>32641</xdr:rowOff>
    </xdr:to>
    <xdr:pic>
      <xdr:nvPicPr>
        <xdr:cNvPr id="14" name="図 13">
          <a:extLst>
            <a:ext uri="{FF2B5EF4-FFF2-40B4-BE49-F238E27FC236}">
              <a16:creationId xmlns:a16="http://schemas.microsoft.com/office/drawing/2014/main" id="{AB368067-ADE9-45A6-8A58-1C2AFF8AB5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6530" y="9151405"/>
          <a:ext cx="983944" cy="463386"/>
        </a:xfrm>
        <a:prstGeom prst="rect">
          <a:avLst/>
        </a:prstGeom>
        <a:ln>
          <a:solidFill>
            <a:schemeClr val="tx1">
              <a:lumMod val="50000"/>
              <a:lumOff val="50000"/>
            </a:schemeClr>
          </a:solidFill>
        </a:ln>
      </xdr:spPr>
    </xdr:pic>
    <xdr:clientData/>
  </xdr:twoCellAnchor>
  <xdr:twoCellAnchor>
    <xdr:from>
      <xdr:col>12</xdr:col>
      <xdr:colOff>104775</xdr:colOff>
      <xdr:row>30</xdr:row>
      <xdr:rowOff>88614</xdr:rowOff>
    </xdr:from>
    <xdr:to>
      <xdr:col>13</xdr:col>
      <xdr:colOff>596175</xdr:colOff>
      <xdr:row>32</xdr:row>
      <xdr:rowOff>4486</xdr:rowOff>
    </xdr:to>
    <xdr:pic>
      <xdr:nvPicPr>
        <xdr:cNvPr id="15" name="図 14">
          <a:extLst>
            <a:ext uri="{FF2B5EF4-FFF2-40B4-BE49-F238E27FC236}">
              <a16:creationId xmlns:a16="http://schemas.microsoft.com/office/drawing/2014/main" id="{13F78510-7737-4232-9245-D9BA9D3EB5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53425" y="9137364"/>
          <a:ext cx="977175" cy="449272"/>
        </a:xfrm>
        <a:prstGeom prst="rect">
          <a:avLst/>
        </a:prstGeom>
      </xdr:spPr>
    </xdr:pic>
    <xdr:clientData/>
  </xdr:twoCellAnchor>
  <xdr:twoCellAnchor>
    <xdr:from>
      <xdr:col>17</xdr:col>
      <xdr:colOff>4908</xdr:colOff>
      <xdr:row>30</xdr:row>
      <xdr:rowOff>58120</xdr:rowOff>
    </xdr:from>
    <xdr:to>
      <xdr:col>18</xdr:col>
      <xdr:colOff>390525</xdr:colOff>
      <xdr:row>32</xdr:row>
      <xdr:rowOff>62055</xdr:rowOff>
    </xdr:to>
    <xdr:pic>
      <xdr:nvPicPr>
        <xdr:cNvPr id="16" name="図 15">
          <a:extLst>
            <a:ext uri="{FF2B5EF4-FFF2-40B4-BE49-F238E27FC236}">
              <a16:creationId xmlns:a16="http://schemas.microsoft.com/office/drawing/2014/main" id="{8F3BF371-3151-4F3F-A61B-1BEEDA1EA8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15783" y="9106870"/>
          <a:ext cx="871392" cy="537335"/>
        </a:xfrm>
        <a:prstGeom prst="rect">
          <a:avLst/>
        </a:prstGeom>
      </xdr:spPr>
    </xdr:pic>
    <xdr:clientData/>
  </xdr:twoCellAnchor>
  <xdr:twoCellAnchor>
    <xdr:from>
      <xdr:col>14</xdr:col>
      <xdr:colOff>150986</xdr:colOff>
      <xdr:row>30</xdr:row>
      <xdr:rowOff>58498</xdr:rowOff>
    </xdr:from>
    <xdr:to>
      <xdr:col>16</xdr:col>
      <xdr:colOff>76200</xdr:colOff>
      <xdr:row>32</xdr:row>
      <xdr:rowOff>69982</xdr:rowOff>
    </xdr:to>
    <xdr:pic>
      <xdr:nvPicPr>
        <xdr:cNvPr id="17" name="図 16">
          <a:extLst>
            <a:ext uri="{FF2B5EF4-FFF2-40B4-BE49-F238E27FC236}">
              <a16:creationId xmlns:a16="http://schemas.microsoft.com/office/drawing/2014/main" id="{106265B4-2423-41A9-B61E-F54DB84AE0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14061" y="9107248"/>
          <a:ext cx="887239" cy="544884"/>
        </a:xfrm>
        <a:prstGeom prst="rect">
          <a:avLst/>
        </a:prstGeom>
      </xdr:spPr>
    </xdr:pic>
    <xdr:clientData/>
  </xdr:twoCellAnchor>
  <xdr:twoCellAnchor>
    <xdr:from>
      <xdr:col>20</xdr:col>
      <xdr:colOff>90491</xdr:colOff>
      <xdr:row>30</xdr:row>
      <xdr:rowOff>38100</xdr:rowOff>
    </xdr:from>
    <xdr:to>
      <xdr:col>22</xdr:col>
      <xdr:colOff>9525</xdr:colOff>
      <xdr:row>32</xdr:row>
      <xdr:rowOff>60459</xdr:rowOff>
    </xdr:to>
    <xdr:pic>
      <xdr:nvPicPr>
        <xdr:cNvPr id="18" name="図 17">
          <a:extLst>
            <a:ext uri="{FF2B5EF4-FFF2-40B4-BE49-F238E27FC236}">
              <a16:creationId xmlns:a16="http://schemas.microsoft.com/office/drawing/2014/main" id="{EFE349A4-23C1-4716-9347-CEDB23F7B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58691" y="9086850"/>
          <a:ext cx="890584" cy="555759"/>
        </a:xfrm>
        <a:prstGeom prst="rect">
          <a:avLst/>
        </a:prstGeom>
      </xdr:spPr>
    </xdr:pic>
    <xdr:clientData/>
  </xdr:twoCellAnchor>
  <xdr:twoCellAnchor>
    <xdr:from>
      <xdr:col>22</xdr:col>
      <xdr:colOff>430134</xdr:colOff>
      <xdr:row>30</xdr:row>
      <xdr:rowOff>104365</xdr:rowOff>
    </xdr:from>
    <xdr:to>
      <xdr:col>23</xdr:col>
      <xdr:colOff>425355</xdr:colOff>
      <xdr:row>32</xdr:row>
      <xdr:rowOff>58610</xdr:rowOff>
    </xdr:to>
    <xdr:pic>
      <xdr:nvPicPr>
        <xdr:cNvPr id="19" name="図 18">
          <a:extLst>
            <a:ext uri="{FF2B5EF4-FFF2-40B4-BE49-F238E27FC236}">
              <a16:creationId xmlns:a16="http://schemas.microsoft.com/office/drawing/2014/main" id="{1B59AFFF-8839-4843-BBE7-F150EFEA1DFC}"/>
            </a:ext>
          </a:extLst>
        </xdr:cNvPr>
        <xdr:cNvPicPr>
          <a:picLocks noChangeAspect="1"/>
        </xdr:cNvPicPr>
      </xdr:nvPicPr>
      <xdr:blipFill>
        <a:blip xmlns:r="http://schemas.openxmlformats.org/officeDocument/2006/relationships" r:embed="rId9"/>
        <a:stretch>
          <a:fillRect/>
        </a:stretch>
      </xdr:blipFill>
      <xdr:spPr>
        <a:xfrm>
          <a:off x="13669884" y="9153115"/>
          <a:ext cx="480996" cy="487645"/>
        </a:xfrm>
        <a:prstGeom prst="rect">
          <a:avLst/>
        </a:prstGeom>
      </xdr:spPr>
    </xdr:pic>
    <xdr:clientData/>
  </xdr:twoCellAnchor>
  <xdr:twoCellAnchor>
    <xdr:from>
      <xdr:col>8</xdr:col>
      <xdr:colOff>171450</xdr:colOff>
      <xdr:row>11</xdr:row>
      <xdr:rowOff>235725</xdr:rowOff>
    </xdr:from>
    <xdr:to>
      <xdr:col>10</xdr:col>
      <xdr:colOff>97650</xdr:colOff>
      <xdr:row>15</xdr:row>
      <xdr:rowOff>66675</xdr:rowOff>
    </xdr:to>
    <xdr:pic>
      <xdr:nvPicPr>
        <xdr:cNvPr id="20" name="図 19">
          <a:extLst>
            <a:ext uri="{FF2B5EF4-FFF2-40B4-BE49-F238E27FC236}">
              <a16:creationId xmlns:a16="http://schemas.microsoft.com/office/drawing/2014/main" id="{1E745004-1A5B-4130-B3CB-066B634F52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77000" y="3417075"/>
          <a:ext cx="897750" cy="897750"/>
        </a:xfrm>
        <a:prstGeom prst="rect">
          <a:avLst/>
        </a:prstGeom>
      </xdr:spPr>
    </xdr:pic>
    <xdr:clientData/>
  </xdr:twoCellAnchor>
  <xdr:twoCellAnchor>
    <xdr:from>
      <xdr:col>8</xdr:col>
      <xdr:colOff>85725</xdr:colOff>
      <xdr:row>15</xdr:row>
      <xdr:rowOff>66675</xdr:rowOff>
    </xdr:from>
    <xdr:to>
      <xdr:col>10</xdr:col>
      <xdr:colOff>91943</xdr:colOff>
      <xdr:row>16</xdr:row>
      <xdr:rowOff>40554</xdr:rowOff>
    </xdr:to>
    <xdr:sp macro="" textlink="">
      <xdr:nvSpPr>
        <xdr:cNvPr id="21" name="テキスト ボックス 20">
          <a:extLst>
            <a:ext uri="{FF2B5EF4-FFF2-40B4-BE49-F238E27FC236}">
              <a16:creationId xmlns:a16="http://schemas.microsoft.com/office/drawing/2014/main" id="{5767079B-DCB1-4FDA-9585-1E42060C679E}"/>
            </a:ext>
          </a:extLst>
        </xdr:cNvPr>
        <xdr:cNvSpPr txBox="1"/>
      </xdr:nvSpPr>
      <xdr:spPr>
        <a:xfrm>
          <a:off x="6391275"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247650</xdr:colOff>
      <xdr:row>11</xdr:row>
      <xdr:rowOff>235725</xdr:rowOff>
    </xdr:from>
    <xdr:to>
      <xdr:col>12</xdr:col>
      <xdr:colOff>173850</xdr:colOff>
      <xdr:row>15</xdr:row>
      <xdr:rowOff>66675</xdr:rowOff>
    </xdr:to>
    <xdr:pic>
      <xdr:nvPicPr>
        <xdr:cNvPr id="22" name="図 21">
          <a:extLst>
            <a:ext uri="{FF2B5EF4-FFF2-40B4-BE49-F238E27FC236}">
              <a16:creationId xmlns:a16="http://schemas.microsoft.com/office/drawing/2014/main" id="{4428C041-2560-4B23-99DC-3B30862427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24750" y="3417075"/>
          <a:ext cx="897750" cy="897750"/>
        </a:xfrm>
        <a:prstGeom prst="rect">
          <a:avLst/>
        </a:prstGeom>
      </xdr:spPr>
    </xdr:pic>
    <xdr:clientData/>
  </xdr:twoCellAnchor>
  <xdr:twoCellAnchor>
    <xdr:from>
      <xdr:col>12</xdr:col>
      <xdr:colOff>357694</xdr:colOff>
      <xdr:row>11</xdr:row>
      <xdr:rowOff>235725</xdr:rowOff>
    </xdr:from>
    <xdr:to>
      <xdr:col>14</xdr:col>
      <xdr:colOff>141019</xdr:colOff>
      <xdr:row>15</xdr:row>
      <xdr:rowOff>66675</xdr:rowOff>
    </xdr:to>
    <xdr:pic>
      <xdr:nvPicPr>
        <xdr:cNvPr id="23" name="図 22">
          <a:extLst>
            <a:ext uri="{FF2B5EF4-FFF2-40B4-BE49-F238E27FC236}">
              <a16:creationId xmlns:a16="http://schemas.microsoft.com/office/drawing/2014/main" id="{7AB5402A-AD79-4BF1-962E-515FE28064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06344" y="3417075"/>
          <a:ext cx="897750" cy="897750"/>
        </a:xfrm>
        <a:prstGeom prst="rect">
          <a:avLst/>
        </a:prstGeom>
      </xdr:spPr>
    </xdr:pic>
    <xdr:clientData/>
  </xdr:twoCellAnchor>
  <xdr:twoCellAnchor>
    <xdr:from>
      <xdr:col>21</xdr:col>
      <xdr:colOff>110044</xdr:colOff>
      <xdr:row>11</xdr:row>
      <xdr:rowOff>235725</xdr:rowOff>
    </xdr:from>
    <xdr:to>
      <xdr:col>23</xdr:col>
      <xdr:colOff>36244</xdr:colOff>
      <xdr:row>15</xdr:row>
      <xdr:rowOff>66675</xdr:rowOff>
    </xdr:to>
    <xdr:pic>
      <xdr:nvPicPr>
        <xdr:cNvPr id="24" name="図 23">
          <a:extLst>
            <a:ext uri="{FF2B5EF4-FFF2-40B4-BE49-F238E27FC236}">
              <a16:creationId xmlns:a16="http://schemas.microsoft.com/office/drawing/2014/main" id="{44F44B1F-B4B3-4E7A-B297-A728895556E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864019" y="3417075"/>
          <a:ext cx="897750" cy="897750"/>
        </a:xfrm>
        <a:prstGeom prst="rect">
          <a:avLst/>
        </a:prstGeom>
      </xdr:spPr>
    </xdr:pic>
    <xdr:clientData/>
  </xdr:twoCellAnchor>
  <xdr:twoCellAnchor>
    <xdr:from>
      <xdr:col>8</xdr:col>
      <xdr:colOff>171450</xdr:colOff>
      <xdr:row>17</xdr:row>
      <xdr:rowOff>96012</xdr:rowOff>
    </xdr:from>
    <xdr:to>
      <xdr:col>10</xdr:col>
      <xdr:colOff>97650</xdr:colOff>
      <xdr:row>20</xdr:row>
      <xdr:rowOff>193662</xdr:rowOff>
    </xdr:to>
    <xdr:pic>
      <xdr:nvPicPr>
        <xdr:cNvPr id="25" name="図 24">
          <a:extLst>
            <a:ext uri="{FF2B5EF4-FFF2-40B4-BE49-F238E27FC236}">
              <a16:creationId xmlns:a16="http://schemas.microsoft.com/office/drawing/2014/main" id="{A07CA97B-F755-4ED3-A230-549B74FD71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77000" y="4877562"/>
          <a:ext cx="897750" cy="897750"/>
        </a:xfrm>
        <a:prstGeom prst="rect">
          <a:avLst/>
        </a:prstGeom>
      </xdr:spPr>
    </xdr:pic>
    <xdr:clientData/>
  </xdr:twoCellAnchor>
  <xdr:twoCellAnchor>
    <xdr:from>
      <xdr:col>10</xdr:col>
      <xdr:colOff>247650</xdr:colOff>
      <xdr:row>17</xdr:row>
      <xdr:rowOff>96012</xdr:rowOff>
    </xdr:from>
    <xdr:to>
      <xdr:col>12</xdr:col>
      <xdr:colOff>173850</xdr:colOff>
      <xdr:row>20</xdr:row>
      <xdr:rowOff>193662</xdr:rowOff>
    </xdr:to>
    <xdr:pic>
      <xdr:nvPicPr>
        <xdr:cNvPr id="26" name="図 25">
          <a:extLst>
            <a:ext uri="{FF2B5EF4-FFF2-40B4-BE49-F238E27FC236}">
              <a16:creationId xmlns:a16="http://schemas.microsoft.com/office/drawing/2014/main" id="{6A06AC31-1ED4-4F23-910F-9A537A9474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24750" y="4877562"/>
          <a:ext cx="897750" cy="897750"/>
        </a:xfrm>
        <a:prstGeom prst="rect">
          <a:avLst/>
        </a:prstGeom>
      </xdr:spPr>
    </xdr:pic>
    <xdr:clientData/>
  </xdr:twoCellAnchor>
  <xdr:twoCellAnchor>
    <xdr:from>
      <xdr:col>12</xdr:col>
      <xdr:colOff>357694</xdr:colOff>
      <xdr:row>17</xdr:row>
      <xdr:rowOff>96012</xdr:rowOff>
    </xdr:from>
    <xdr:to>
      <xdr:col>14</xdr:col>
      <xdr:colOff>141019</xdr:colOff>
      <xdr:row>20</xdr:row>
      <xdr:rowOff>193662</xdr:rowOff>
    </xdr:to>
    <xdr:pic>
      <xdr:nvPicPr>
        <xdr:cNvPr id="27" name="図 26">
          <a:extLst>
            <a:ext uri="{FF2B5EF4-FFF2-40B4-BE49-F238E27FC236}">
              <a16:creationId xmlns:a16="http://schemas.microsoft.com/office/drawing/2014/main" id="{915AC580-A9A2-4581-910B-33A0185234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06344" y="4877562"/>
          <a:ext cx="897750" cy="897750"/>
        </a:xfrm>
        <a:prstGeom prst="rect">
          <a:avLst/>
        </a:prstGeom>
      </xdr:spPr>
    </xdr:pic>
    <xdr:clientData/>
  </xdr:twoCellAnchor>
  <xdr:twoCellAnchor>
    <xdr:from>
      <xdr:col>14</xdr:col>
      <xdr:colOff>323848</xdr:colOff>
      <xdr:row>17</xdr:row>
      <xdr:rowOff>96012</xdr:rowOff>
    </xdr:from>
    <xdr:to>
      <xdr:col>16</xdr:col>
      <xdr:colOff>259573</xdr:colOff>
      <xdr:row>20</xdr:row>
      <xdr:rowOff>193662</xdr:rowOff>
    </xdr:to>
    <xdr:pic>
      <xdr:nvPicPr>
        <xdr:cNvPr id="28" name="図 27">
          <a:extLst>
            <a:ext uri="{FF2B5EF4-FFF2-40B4-BE49-F238E27FC236}">
              <a16:creationId xmlns:a16="http://schemas.microsoft.com/office/drawing/2014/main" id="{2083276F-D22C-41CB-BC90-DBB88690A7A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86923" y="4877562"/>
          <a:ext cx="897750" cy="897750"/>
        </a:xfrm>
        <a:prstGeom prst="rect">
          <a:avLst/>
        </a:prstGeom>
      </xdr:spPr>
    </xdr:pic>
    <xdr:clientData/>
  </xdr:twoCellAnchor>
  <xdr:twoCellAnchor>
    <xdr:from>
      <xdr:col>16</xdr:col>
      <xdr:colOff>419100</xdr:colOff>
      <xdr:row>17</xdr:row>
      <xdr:rowOff>96012</xdr:rowOff>
    </xdr:from>
    <xdr:to>
      <xdr:col>18</xdr:col>
      <xdr:colOff>345300</xdr:colOff>
      <xdr:row>20</xdr:row>
      <xdr:rowOff>193662</xdr:rowOff>
    </xdr:to>
    <xdr:pic>
      <xdr:nvPicPr>
        <xdr:cNvPr id="29" name="図 28">
          <a:extLst>
            <a:ext uri="{FF2B5EF4-FFF2-40B4-BE49-F238E27FC236}">
              <a16:creationId xmlns:a16="http://schemas.microsoft.com/office/drawing/2014/main" id="{CAAED08E-165C-42B2-BBA4-6C3CEFC434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744200" y="4877562"/>
          <a:ext cx="897750" cy="897750"/>
        </a:xfrm>
        <a:prstGeom prst="rect">
          <a:avLst/>
        </a:prstGeom>
      </xdr:spPr>
    </xdr:pic>
    <xdr:clientData/>
  </xdr:twoCellAnchor>
  <xdr:twoCellAnchor>
    <xdr:from>
      <xdr:col>25</xdr:col>
      <xdr:colOff>265332</xdr:colOff>
      <xdr:row>11</xdr:row>
      <xdr:rowOff>235725</xdr:rowOff>
    </xdr:from>
    <xdr:to>
      <xdr:col>27</xdr:col>
      <xdr:colOff>191532</xdr:colOff>
      <xdr:row>15</xdr:row>
      <xdr:rowOff>66675</xdr:rowOff>
    </xdr:to>
    <xdr:pic>
      <xdr:nvPicPr>
        <xdr:cNvPr id="30" name="図 29">
          <a:extLst>
            <a:ext uri="{FF2B5EF4-FFF2-40B4-BE49-F238E27FC236}">
              <a16:creationId xmlns:a16="http://schemas.microsoft.com/office/drawing/2014/main" id="{C61B6509-441E-42E4-B36B-E7370F0F56B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962407" y="3417075"/>
          <a:ext cx="897750" cy="897750"/>
        </a:xfrm>
        <a:prstGeom prst="rect">
          <a:avLst/>
        </a:prstGeom>
      </xdr:spPr>
    </xdr:pic>
    <xdr:clientData/>
  </xdr:twoCellAnchor>
  <xdr:twoCellAnchor>
    <xdr:from>
      <xdr:col>23</xdr:col>
      <xdr:colOff>186244</xdr:colOff>
      <xdr:row>11</xdr:row>
      <xdr:rowOff>235725</xdr:rowOff>
    </xdr:from>
    <xdr:to>
      <xdr:col>25</xdr:col>
      <xdr:colOff>112444</xdr:colOff>
      <xdr:row>15</xdr:row>
      <xdr:rowOff>66675</xdr:rowOff>
    </xdr:to>
    <xdr:pic>
      <xdr:nvPicPr>
        <xdr:cNvPr id="31" name="図 30">
          <a:extLst>
            <a:ext uri="{FF2B5EF4-FFF2-40B4-BE49-F238E27FC236}">
              <a16:creationId xmlns:a16="http://schemas.microsoft.com/office/drawing/2014/main" id="{117ED491-F760-4BA4-BBFE-140AEE80F9F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911769" y="3417075"/>
          <a:ext cx="897750" cy="897750"/>
        </a:xfrm>
        <a:prstGeom prst="rect">
          <a:avLst/>
        </a:prstGeom>
      </xdr:spPr>
    </xdr:pic>
    <xdr:clientData/>
  </xdr:twoCellAnchor>
  <xdr:twoCellAnchor>
    <xdr:from>
      <xdr:col>19</xdr:col>
      <xdr:colOff>14794</xdr:colOff>
      <xdr:row>17</xdr:row>
      <xdr:rowOff>95250</xdr:rowOff>
    </xdr:from>
    <xdr:to>
      <xdr:col>20</xdr:col>
      <xdr:colOff>426769</xdr:colOff>
      <xdr:row>20</xdr:row>
      <xdr:rowOff>192900</xdr:rowOff>
    </xdr:to>
    <xdr:pic>
      <xdr:nvPicPr>
        <xdr:cNvPr id="32" name="図 31">
          <a:extLst>
            <a:ext uri="{FF2B5EF4-FFF2-40B4-BE49-F238E27FC236}">
              <a16:creationId xmlns:a16="http://schemas.microsoft.com/office/drawing/2014/main" id="{4B41E6DB-6CEA-4FF5-9A1D-AC54D3992E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797219" y="4876800"/>
          <a:ext cx="897750" cy="897750"/>
        </a:xfrm>
        <a:prstGeom prst="rect">
          <a:avLst/>
        </a:prstGeom>
      </xdr:spPr>
    </xdr:pic>
    <xdr:clientData/>
  </xdr:twoCellAnchor>
  <xdr:twoCellAnchor>
    <xdr:from>
      <xdr:col>16</xdr:col>
      <xdr:colOff>419100</xdr:colOff>
      <xdr:row>11</xdr:row>
      <xdr:rowOff>235725</xdr:rowOff>
    </xdr:from>
    <xdr:to>
      <xdr:col>18</xdr:col>
      <xdr:colOff>345300</xdr:colOff>
      <xdr:row>15</xdr:row>
      <xdr:rowOff>66675</xdr:rowOff>
    </xdr:to>
    <xdr:pic>
      <xdr:nvPicPr>
        <xdr:cNvPr id="33" name="図 32">
          <a:extLst>
            <a:ext uri="{FF2B5EF4-FFF2-40B4-BE49-F238E27FC236}">
              <a16:creationId xmlns:a16="http://schemas.microsoft.com/office/drawing/2014/main" id="{DCAE8B73-AF2E-443C-8406-C1492B3FAE7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744200" y="3417075"/>
          <a:ext cx="897750" cy="897750"/>
        </a:xfrm>
        <a:prstGeom prst="rect">
          <a:avLst/>
        </a:prstGeom>
      </xdr:spPr>
    </xdr:pic>
    <xdr:clientData/>
  </xdr:twoCellAnchor>
  <xdr:twoCellAnchor>
    <xdr:from>
      <xdr:col>14</xdr:col>
      <xdr:colOff>323848</xdr:colOff>
      <xdr:row>11</xdr:row>
      <xdr:rowOff>235725</xdr:rowOff>
    </xdr:from>
    <xdr:to>
      <xdr:col>16</xdr:col>
      <xdr:colOff>259573</xdr:colOff>
      <xdr:row>15</xdr:row>
      <xdr:rowOff>66675</xdr:rowOff>
    </xdr:to>
    <xdr:pic>
      <xdr:nvPicPr>
        <xdr:cNvPr id="34" name="図 33">
          <a:extLst>
            <a:ext uri="{FF2B5EF4-FFF2-40B4-BE49-F238E27FC236}">
              <a16:creationId xmlns:a16="http://schemas.microsoft.com/office/drawing/2014/main" id="{903D357A-B95E-4D76-B2D4-5654CC069D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86923" y="3417075"/>
          <a:ext cx="897750" cy="897750"/>
        </a:xfrm>
        <a:prstGeom prst="rect">
          <a:avLst/>
        </a:prstGeom>
      </xdr:spPr>
    </xdr:pic>
    <xdr:clientData/>
  </xdr:twoCellAnchor>
  <xdr:twoCellAnchor>
    <xdr:from>
      <xdr:col>21</xdr:col>
      <xdr:colOff>90994</xdr:colOff>
      <xdr:row>17</xdr:row>
      <xdr:rowOff>95250</xdr:rowOff>
    </xdr:from>
    <xdr:to>
      <xdr:col>23</xdr:col>
      <xdr:colOff>17194</xdr:colOff>
      <xdr:row>20</xdr:row>
      <xdr:rowOff>192900</xdr:rowOff>
    </xdr:to>
    <xdr:pic>
      <xdr:nvPicPr>
        <xdr:cNvPr id="35" name="図 34">
          <a:extLst>
            <a:ext uri="{FF2B5EF4-FFF2-40B4-BE49-F238E27FC236}">
              <a16:creationId xmlns:a16="http://schemas.microsoft.com/office/drawing/2014/main" id="{F3D9AB24-BDF9-4F41-BCD1-076DF24037B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844969" y="4876800"/>
          <a:ext cx="897750" cy="897750"/>
        </a:xfrm>
        <a:prstGeom prst="rect">
          <a:avLst/>
        </a:prstGeom>
      </xdr:spPr>
    </xdr:pic>
    <xdr:clientData/>
  </xdr:twoCellAnchor>
  <xdr:twoCellAnchor>
    <xdr:from>
      <xdr:col>19</xdr:col>
      <xdr:colOff>36732</xdr:colOff>
      <xdr:row>11</xdr:row>
      <xdr:rowOff>235725</xdr:rowOff>
    </xdr:from>
    <xdr:to>
      <xdr:col>20</xdr:col>
      <xdr:colOff>444942</xdr:colOff>
      <xdr:row>15</xdr:row>
      <xdr:rowOff>66675</xdr:rowOff>
    </xdr:to>
    <xdr:pic>
      <xdr:nvPicPr>
        <xdr:cNvPr id="36" name="図 35">
          <a:extLst>
            <a:ext uri="{FF2B5EF4-FFF2-40B4-BE49-F238E27FC236}">
              <a16:creationId xmlns:a16="http://schemas.microsoft.com/office/drawing/2014/main" id="{C1DB6697-FE02-4F8B-9C42-36B8A1DA91A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819157" y="3417075"/>
          <a:ext cx="893985" cy="897750"/>
        </a:xfrm>
        <a:prstGeom prst="rect">
          <a:avLst/>
        </a:prstGeom>
      </xdr:spPr>
    </xdr:pic>
    <xdr:clientData/>
  </xdr:twoCellAnchor>
  <xdr:twoCellAnchor>
    <xdr:from>
      <xdr:col>14</xdr:col>
      <xdr:colOff>238123</xdr:colOff>
      <xdr:row>15</xdr:row>
      <xdr:rowOff>66675</xdr:rowOff>
    </xdr:from>
    <xdr:to>
      <xdr:col>16</xdr:col>
      <xdr:colOff>253866</xdr:colOff>
      <xdr:row>16</xdr:row>
      <xdr:rowOff>40554</xdr:rowOff>
    </xdr:to>
    <xdr:sp macro="" textlink="">
      <xdr:nvSpPr>
        <xdr:cNvPr id="37" name="テキスト ボックス 36">
          <a:extLst>
            <a:ext uri="{FF2B5EF4-FFF2-40B4-BE49-F238E27FC236}">
              <a16:creationId xmlns:a16="http://schemas.microsoft.com/office/drawing/2014/main" id="{C447DAB3-42FA-4453-89B5-7A78BA81CA62}"/>
            </a:ext>
          </a:extLst>
        </xdr:cNvPr>
        <xdr:cNvSpPr txBox="1"/>
      </xdr:nvSpPr>
      <xdr:spPr>
        <a:xfrm>
          <a:off x="9601198"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190500</xdr:colOff>
      <xdr:row>20</xdr:row>
      <xdr:rowOff>185937</xdr:rowOff>
    </xdr:from>
    <xdr:to>
      <xdr:col>12</xdr:col>
      <xdr:colOff>252503</xdr:colOff>
      <xdr:row>21</xdr:row>
      <xdr:rowOff>159816</xdr:rowOff>
    </xdr:to>
    <xdr:sp macro="" textlink="">
      <xdr:nvSpPr>
        <xdr:cNvPr id="38" name="テキスト ボックス 37">
          <a:extLst>
            <a:ext uri="{FF2B5EF4-FFF2-40B4-BE49-F238E27FC236}">
              <a16:creationId xmlns:a16="http://schemas.microsoft.com/office/drawing/2014/main" id="{76368F3C-C256-431E-B8FE-7EAEE91BD415}"/>
            </a:ext>
          </a:extLst>
        </xdr:cNvPr>
        <xdr:cNvSpPr txBox="1"/>
      </xdr:nvSpPr>
      <xdr:spPr>
        <a:xfrm>
          <a:off x="74676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8</xdr:col>
      <xdr:colOff>95250</xdr:colOff>
      <xdr:row>20</xdr:row>
      <xdr:rowOff>185937</xdr:rowOff>
    </xdr:from>
    <xdr:to>
      <xdr:col>10</xdr:col>
      <xdr:colOff>157253</xdr:colOff>
      <xdr:row>21</xdr:row>
      <xdr:rowOff>159816</xdr:rowOff>
    </xdr:to>
    <xdr:sp macro="" textlink="">
      <xdr:nvSpPr>
        <xdr:cNvPr id="39" name="テキスト ボックス 38">
          <a:extLst>
            <a:ext uri="{FF2B5EF4-FFF2-40B4-BE49-F238E27FC236}">
              <a16:creationId xmlns:a16="http://schemas.microsoft.com/office/drawing/2014/main" id="{17658932-2A1D-4BAD-BE8B-EE217F098EA9}"/>
            </a:ext>
          </a:extLst>
        </xdr:cNvPr>
        <xdr:cNvSpPr txBox="1"/>
      </xdr:nvSpPr>
      <xdr:spPr>
        <a:xfrm>
          <a:off x="64008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408207</xdr:colOff>
      <xdr:row>15</xdr:row>
      <xdr:rowOff>66675</xdr:rowOff>
    </xdr:from>
    <xdr:to>
      <xdr:col>20</xdr:col>
      <xdr:colOff>456231</xdr:colOff>
      <xdr:row>16</xdr:row>
      <xdr:rowOff>257175</xdr:rowOff>
    </xdr:to>
    <xdr:sp macro="" textlink="">
      <xdr:nvSpPr>
        <xdr:cNvPr id="40" name="テキスト ボックス 39">
          <a:extLst>
            <a:ext uri="{FF2B5EF4-FFF2-40B4-BE49-F238E27FC236}">
              <a16:creationId xmlns:a16="http://schemas.microsoft.com/office/drawing/2014/main" id="{0B6EB7D5-4592-478D-95BB-670417438537}"/>
            </a:ext>
          </a:extLst>
        </xdr:cNvPr>
        <xdr:cNvSpPr txBox="1"/>
      </xdr:nvSpPr>
      <xdr:spPr>
        <a:xfrm>
          <a:off x="11704857" y="4314825"/>
          <a:ext cx="101957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12</xdr:col>
      <xdr:colOff>310069</xdr:colOff>
      <xdr:row>20</xdr:row>
      <xdr:rowOff>185937</xdr:rowOff>
    </xdr:from>
    <xdr:to>
      <xdr:col>14</xdr:col>
      <xdr:colOff>229197</xdr:colOff>
      <xdr:row>21</xdr:row>
      <xdr:rowOff>159816</xdr:rowOff>
    </xdr:to>
    <xdr:sp macro="" textlink="">
      <xdr:nvSpPr>
        <xdr:cNvPr id="41" name="テキスト ボックス 40">
          <a:extLst>
            <a:ext uri="{FF2B5EF4-FFF2-40B4-BE49-F238E27FC236}">
              <a16:creationId xmlns:a16="http://schemas.microsoft.com/office/drawing/2014/main" id="{91B51516-4983-4EBD-B98A-2CC12C7B9EB4}"/>
            </a:ext>
          </a:extLst>
        </xdr:cNvPr>
        <xdr:cNvSpPr txBox="1"/>
      </xdr:nvSpPr>
      <xdr:spPr>
        <a:xfrm>
          <a:off x="8558719"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14</xdr:col>
      <xdr:colOff>257173</xdr:colOff>
      <xdr:row>20</xdr:row>
      <xdr:rowOff>185937</xdr:rowOff>
    </xdr:from>
    <xdr:to>
      <xdr:col>16</xdr:col>
      <xdr:colOff>328701</xdr:colOff>
      <xdr:row>21</xdr:row>
      <xdr:rowOff>159816</xdr:rowOff>
    </xdr:to>
    <xdr:sp macro="" textlink="">
      <xdr:nvSpPr>
        <xdr:cNvPr id="42" name="テキスト ボックス 41">
          <a:extLst>
            <a:ext uri="{FF2B5EF4-FFF2-40B4-BE49-F238E27FC236}">
              <a16:creationId xmlns:a16="http://schemas.microsoft.com/office/drawing/2014/main" id="{A1E6655D-B79E-4F20-AA40-280216F9F8F4}"/>
            </a:ext>
          </a:extLst>
        </xdr:cNvPr>
        <xdr:cNvSpPr txBox="1"/>
      </xdr:nvSpPr>
      <xdr:spPr>
        <a:xfrm>
          <a:off x="9620248"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428625</xdr:colOff>
      <xdr:row>20</xdr:row>
      <xdr:rowOff>185937</xdr:rowOff>
    </xdr:from>
    <xdr:to>
      <xdr:col>21</xdr:col>
      <xdr:colOff>118474</xdr:colOff>
      <xdr:row>21</xdr:row>
      <xdr:rowOff>159816</xdr:rowOff>
    </xdr:to>
    <xdr:sp macro="" textlink="">
      <xdr:nvSpPr>
        <xdr:cNvPr id="43" name="テキスト ボックス 42">
          <a:extLst>
            <a:ext uri="{FF2B5EF4-FFF2-40B4-BE49-F238E27FC236}">
              <a16:creationId xmlns:a16="http://schemas.microsoft.com/office/drawing/2014/main" id="{F8E1673F-7736-42A7-95B7-D1BD093ADE2F}"/>
            </a:ext>
          </a:extLst>
        </xdr:cNvPr>
        <xdr:cNvSpPr txBox="1"/>
      </xdr:nvSpPr>
      <xdr:spPr>
        <a:xfrm>
          <a:off x="11725275" y="5767587"/>
          <a:ext cx="1147174"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12</xdr:col>
      <xdr:colOff>314325</xdr:colOff>
      <xdr:row>44</xdr:row>
      <xdr:rowOff>247649</xdr:rowOff>
    </xdr:from>
    <xdr:to>
      <xdr:col>14</xdr:col>
      <xdr:colOff>9525</xdr:colOff>
      <xdr:row>45</xdr:row>
      <xdr:rowOff>238125</xdr:rowOff>
    </xdr:to>
    <xdr:sp macro="" textlink="">
      <xdr:nvSpPr>
        <xdr:cNvPr id="44" name="四角形: 角を丸くする 43">
          <a:hlinkClick xmlns:r="http://schemas.openxmlformats.org/officeDocument/2006/relationships" r:id="rId26"/>
          <a:extLst>
            <a:ext uri="{FF2B5EF4-FFF2-40B4-BE49-F238E27FC236}">
              <a16:creationId xmlns:a16="http://schemas.microsoft.com/office/drawing/2014/main" id="{277FB91E-401B-403D-81C6-8869DDA6AE77}"/>
            </a:ext>
          </a:extLst>
        </xdr:cNvPr>
        <xdr:cNvSpPr/>
      </xdr:nvSpPr>
      <xdr:spPr>
        <a:xfrm>
          <a:off x="8562975" y="1249679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21</xdr:col>
      <xdr:colOff>200025</xdr:colOff>
      <xdr:row>23</xdr:row>
      <xdr:rowOff>254721</xdr:rowOff>
    </xdr:from>
    <xdr:to>
      <xdr:col>28</xdr:col>
      <xdr:colOff>0</xdr:colOff>
      <xdr:row>25</xdr:row>
      <xdr:rowOff>4219</xdr:rowOff>
    </xdr:to>
    <xdr:sp macro="" textlink="">
      <xdr:nvSpPr>
        <xdr:cNvPr id="47" name="テキスト ボックス 46">
          <a:extLst>
            <a:ext uri="{FF2B5EF4-FFF2-40B4-BE49-F238E27FC236}">
              <a16:creationId xmlns:a16="http://schemas.microsoft.com/office/drawing/2014/main" id="{3DA8B800-53D9-6140-6654-C6580F33E842}"/>
            </a:ext>
          </a:extLst>
        </xdr:cNvPr>
        <xdr:cNvSpPr txBox="1"/>
      </xdr:nvSpPr>
      <xdr:spPr>
        <a:xfrm>
          <a:off x="12954000" y="6636471"/>
          <a:ext cx="320040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3</xdr:col>
      <xdr:colOff>2590798</xdr:colOff>
      <xdr:row>45</xdr:row>
      <xdr:rowOff>66675</xdr:rowOff>
    </xdr:from>
    <xdr:to>
      <xdr:col>4</xdr:col>
      <xdr:colOff>57149</xdr:colOff>
      <xdr:row>46</xdr:row>
      <xdr:rowOff>76200</xdr:rowOff>
    </xdr:to>
    <xdr:sp macro="" textlink="">
      <xdr:nvSpPr>
        <xdr:cNvPr id="48" name="四角形: 角を丸くする 47">
          <a:hlinkClick xmlns:r="http://schemas.openxmlformats.org/officeDocument/2006/relationships" r:id="rId27"/>
          <a:extLst>
            <a:ext uri="{FF2B5EF4-FFF2-40B4-BE49-F238E27FC236}">
              <a16:creationId xmlns:a16="http://schemas.microsoft.com/office/drawing/2014/main" id="{790F36A1-3AF0-9D63-243D-BB0C4621D03B}"/>
            </a:ext>
          </a:extLst>
        </xdr:cNvPr>
        <xdr:cNvSpPr/>
      </xdr:nvSpPr>
      <xdr:spPr>
        <a:xfrm>
          <a:off x="4086223" y="123158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476250</xdr:colOff>
          <xdr:row>76</xdr:row>
          <xdr:rowOff>28575</xdr:rowOff>
        </xdr:from>
        <xdr:to>
          <xdr:col>21</xdr:col>
          <xdr:colOff>295275</xdr:colOff>
          <xdr:row>76</xdr:row>
          <xdr:rowOff>228600</xdr:rowOff>
        </xdr:to>
        <xdr:sp macro="" textlink="">
          <xdr:nvSpPr>
            <xdr:cNvPr id="87118" name="Check Box 78" hidden="1">
              <a:extLst>
                <a:ext uri="{63B3BB69-23CF-44E3-9099-C40C66FF867C}">
                  <a14:compatExt spid="_x0000_s87118"/>
                </a:ext>
                <a:ext uri="{FF2B5EF4-FFF2-40B4-BE49-F238E27FC236}">
                  <a16:creationId xmlns:a16="http://schemas.microsoft.com/office/drawing/2014/main" id="{00000000-0008-0000-0100-00004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23</xdr:col>
      <xdr:colOff>190501</xdr:colOff>
      <xdr:row>17</xdr:row>
      <xdr:rowOff>95250</xdr:rowOff>
    </xdr:from>
    <xdr:to>
      <xdr:col>25</xdr:col>
      <xdr:colOff>115351</xdr:colOff>
      <xdr:row>20</xdr:row>
      <xdr:rowOff>191550</xdr:rowOff>
    </xdr:to>
    <xdr:pic>
      <xdr:nvPicPr>
        <xdr:cNvPr id="9" name="図 8">
          <a:extLst>
            <a:ext uri="{FF2B5EF4-FFF2-40B4-BE49-F238E27FC236}">
              <a16:creationId xmlns:a16="http://schemas.microsoft.com/office/drawing/2014/main" id="{BD6AF192-9A99-67F8-A140-E31189F40EA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916026" y="4876800"/>
          <a:ext cx="896400" cy="896400"/>
        </a:xfrm>
        <a:prstGeom prst="rect">
          <a:avLst/>
        </a:prstGeom>
      </xdr:spPr>
    </xdr:pic>
    <xdr:clientData/>
  </xdr:twoCellAnchor>
  <xdr:twoCellAnchor editAs="oneCell">
    <xdr:from>
      <xdr:col>25</xdr:col>
      <xdr:colOff>314325</xdr:colOff>
      <xdr:row>17</xdr:row>
      <xdr:rowOff>95250</xdr:rowOff>
    </xdr:from>
    <xdr:to>
      <xdr:col>27</xdr:col>
      <xdr:colOff>239175</xdr:colOff>
      <xdr:row>20</xdr:row>
      <xdr:rowOff>191550</xdr:rowOff>
    </xdr:to>
    <xdr:pic>
      <xdr:nvPicPr>
        <xdr:cNvPr id="55" name="図 54">
          <a:extLst>
            <a:ext uri="{FF2B5EF4-FFF2-40B4-BE49-F238E27FC236}">
              <a16:creationId xmlns:a16="http://schemas.microsoft.com/office/drawing/2014/main" id="{2171881A-477B-3C4F-C339-82014135878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0000" r="20000"/>
        <a:stretch/>
      </xdr:blipFill>
      <xdr:spPr>
        <a:xfrm>
          <a:off x="15011400" y="4876800"/>
          <a:ext cx="896400" cy="896400"/>
        </a:xfrm>
        <a:prstGeom prst="rect">
          <a:avLst/>
        </a:prstGeom>
      </xdr:spPr>
    </xdr:pic>
    <xdr:clientData/>
  </xdr:twoCellAnchor>
  <xdr:twoCellAnchor>
    <xdr:from>
      <xdr:col>25</xdr:col>
      <xdr:colOff>233951</xdr:colOff>
      <xdr:row>20</xdr:row>
      <xdr:rowOff>185937</xdr:rowOff>
    </xdr:from>
    <xdr:to>
      <xdr:col>27</xdr:col>
      <xdr:colOff>409575</xdr:colOff>
      <xdr:row>22</xdr:row>
      <xdr:rowOff>57150</xdr:rowOff>
    </xdr:to>
    <xdr:sp macro="" textlink="">
      <xdr:nvSpPr>
        <xdr:cNvPr id="56" name="テキスト ボックス 55">
          <a:extLst>
            <a:ext uri="{FF2B5EF4-FFF2-40B4-BE49-F238E27FC236}">
              <a16:creationId xmlns:a16="http://schemas.microsoft.com/office/drawing/2014/main" id="{E2FF7071-398D-2677-AA69-4E95382E0F6A}"/>
            </a:ext>
          </a:extLst>
        </xdr:cNvPr>
        <xdr:cNvSpPr txBox="1"/>
      </xdr:nvSpPr>
      <xdr:spPr>
        <a:xfrm>
          <a:off x="14931026" y="5767587"/>
          <a:ext cx="1147174" cy="404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専用シートをお送りするので</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ご連絡くださいませ</a:t>
          </a:r>
        </a:p>
      </xdr:txBody>
    </xdr:sp>
    <xdr:clientData/>
  </xdr:twoCellAnchor>
  <xdr:twoCellAnchor>
    <xdr:from>
      <xdr:col>12</xdr:col>
      <xdr:colOff>295275</xdr:colOff>
      <xdr:row>15</xdr:row>
      <xdr:rowOff>66675</xdr:rowOff>
    </xdr:from>
    <xdr:to>
      <xdr:col>14</xdr:col>
      <xdr:colOff>158618</xdr:colOff>
      <xdr:row>16</xdr:row>
      <xdr:rowOff>200025</xdr:rowOff>
    </xdr:to>
    <xdr:sp macro="" textlink="">
      <xdr:nvSpPr>
        <xdr:cNvPr id="58" name="テキスト ボックス 57">
          <a:extLst>
            <a:ext uri="{FF2B5EF4-FFF2-40B4-BE49-F238E27FC236}">
              <a16:creationId xmlns:a16="http://schemas.microsoft.com/office/drawing/2014/main" id="{738CAF60-A054-A787-0338-19C45EFD50B9}"/>
            </a:ext>
          </a:extLst>
        </xdr:cNvPr>
        <xdr:cNvSpPr txBox="1"/>
      </xdr:nvSpPr>
      <xdr:spPr>
        <a:xfrm>
          <a:off x="8543925" y="4314825"/>
          <a:ext cx="97776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36</xdr:row>
          <xdr:rowOff>0</xdr:rowOff>
        </xdr:to>
        <xdr:sp macro="" textlink="">
          <xdr:nvSpPr>
            <xdr:cNvPr id="87141" name="Group Box 101" hidden="1">
              <a:extLst>
                <a:ext uri="{63B3BB69-23CF-44E3-9099-C40C66FF867C}">
                  <a14:compatExt spid="_x0000_s87141"/>
                </a:ext>
                <a:ext uri="{FF2B5EF4-FFF2-40B4-BE49-F238E27FC236}">
                  <a16:creationId xmlns:a16="http://schemas.microsoft.com/office/drawing/2014/main" id="{00000000-0008-0000-0100-000065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47625</xdr:rowOff>
        </xdr:from>
        <xdr:to>
          <xdr:col>3</xdr:col>
          <xdr:colOff>904875</xdr:colOff>
          <xdr:row>34</xdr:row>
          <xdr:rowOff>19050</xdr:rowOff>
        </xdr:to>
        <xdr:sp macro="" textlink="">
          <xdr:nvSpPr>
            <xdr:cNvPr id="87146" name="Option Button 106" hidden="1">
              <a:extLst>
                <a:ext uri="{63B3BB69-23CF-44E3-9099-C40C66FF867C}">
                  <a14:compatExt spid="_x0000_s87146"/>
                </a:ext>
                <a:ext uri="{FF2B5EF4-FFF2-40B4-BE49-F238E27FC236}">
                  <a16:creationId xmlns:a16="http://schemas.microsoft.com/office/drawing/2014/main" id="{00000000-0008-0000-0100-00006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0</xdr:rowOff>
        </xdr:from>
        <xdr:to>
          <xdr:col>3</xdr:col>
          <xdr:colOff>3152775</xdr:colOff>
          <xdr:row>34</xdr:row>
          <xdr:rowOff>238125</xdr:rowOff>
        </xdr:to>
        <xdr:sp macro="" textlink="">
          <xdr:nvSpPr>
            <xdr:cNvPr id="87147" name="Option Button 107" hidden="1">
              <a:extLst>
                <a:ext uri="{63B3BB69-23CF-44E3-9099-C40C66FF867C}">
                  <a14:compatExt spid="_x0000_s87147"/>
                </a:ext>
                <a:ext uri="{FF2B5EF4-FFF2-40B4-BE49-F238E27FC236}">
                  <a16:creationId xmlns:a16="http://schemas.microsoft.com/office/drawing/2014/main" id="{00000000-0008-0000-0100-00006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238125</xdr:rowOff>
        </xdr:from>
        <xdr:to>
          <xdr:col>3</xdr:col>
          <xdr:colOff>3152775</xdr:colOff>
          <xdr:row>35</xdr:row>
          <xdr:rowOff>209550</xdr:rowOff>
        </xdr:to>
        <xdr:sp macro="" textlink="">
          <xdr:nvSpPr>
            <xdr:cNvPr id="87148" name="Option Button 108" hidden="1">
              <a:extLst>
                <a:ext uri="{63B3BB69-23CF-44E3-9099-C40C66FF867C}">
                  <a14:compatExt spid="_x0000_s87148"/>
                </a:ext>
                <a:ext uri="{FF2B5EF4-FFF2-40B4-BE49-F238E27FC236}">
                  <a16:creationId xmlns:a16="http://schemas.microsoft.com/office/drawing/2014/main" id="{00000000-0008-0000-0100-00006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28</xdr:col>
          <xdr:colOff>0</xdr:colOff>
          <xdr:row>10</xdr:row>
          <xdr:rowOff>0</xdr:rowOff>
        </xdr:to>
        <xdr:sp macro="" textlink="">
          <xdr:nvSpPr>
            <xdr:cNvPr id="87152" name="Group Box 112" hidden="1">
              <a:extLst>
                <a:ext uri="{63B3BB69-23CF-44E3-9099-C40C66FF867C}">
                  <a14:compatExt spid="_x0000_s87152"/>
                </a:ext>
                <a:ext uri="{FF2B5EF4-FFF2-40B4-BE49-F238E27FC236}">
                  <a16:creationId xmlns:a16="http://schemas.microsoft.com/office/drawing/2014/main" id="{00000000-0008-0000-0100-00007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10</xdr:col>
          <xdr:colOff>0</xdr:colOff>
          <xdr:row>9</xdr:row>
          <xdr:rowOff>238125</xdr:rowOff>
        </xdr:to>
        <xdr:sp macro="" textlink="">
          <xdr:nvSpPr>
            <xdr:cNvPr id="87153" name="Option Button 113" hidden="1">
              <a:extLst>
                <a:ext uri="{63B3BB69-23CF-44E3-9099-C40C66FF867C}">
                  <a14:compatExt spid="_x0000_s87153"/>
                </a:ext>
                <a:ext uri="{FF2B5EF4-FFF2-40B4-BE49-F238E27FC236}">
                  <a16:creationId xmlns:a16="http://schemas.microsoft.com/office/drawing/2014/main" id="{00000000-0008-0000-0100-00007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12</xdr:col>
          <xdr:colOff>0</xdr:colOff>
          <xdr:row>9</xdr:row>
          <xdr:rowOff>238125</xdr:rowOff>
        </xdr:to>
        <xdr:sp macro="" textlink="">
          <xdr:nvSpPr>
            <xdr:cNvPr id="87154" name="Option Button 114" hidden="1">
              <a:extLst>
                <a:ext uri="{63B3BB69-23CF-44E3-9099-C40C66FF867C}">
                  <a14:compatExt spid="_x0000_s87154"/>
                </a:ext>
                <a:ext uri="{FF2B5EF4-FFF2-40B4-BE49-F238E27FC236}">
                  <a16:creationId xmlns:a16="http://schemas.microsoft.com/office/drawing/2014/main" id="{00000000-0008-0000-0100-00007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xdr:row>
          <xdr:rowOff>0</xdr:rowOff>
        </xdr:from>
        <xdr:to>
          <xdr:col>13</xdr:col>
          <xdr:colOff>571500</xdr:colOff>
          <xdr:row>9</xdr:row>
          <xdr:rowOff>238125</xdr:rowOff>
        </xdr:to>
        <xdr:sp macro="" textlink="">
          <xdr:nvSpPr>
            <xdr:cNvPr id="87155" name="Option Button 115" hidden="1">
              <a:extLst>
                <a:ext uri="{63B3BB69-23CF-44E3-9099-C40C66FF867C}">
                  <a14:compatExt spid="_x0000_s87155"/>
                </a:ext>
                <a:ext uri="{FF2B5EF4-FFF2-40B4-BE49-F238E27FC236}">
                  <a16:creationId xmlns:a16="http://schemas.microsoft.com/office/drawing/2014/main" id="{00000000-0008-0000-0100-00007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9</xdr:row>
          <xdr:rowOff>0</xdr:rowOff>
        </xdr:from>
        <xdr:to>
          <xdr:col>16</xdr:col>
          <xdr:colOff>142875</xdr:colOff>
          <xdr:row>9</xdr:row>
          <xdr:rowOff>238125</xdr:rowOff>
        </xdr:to>
        <xdr:sp macro="" textlink="">
          <xdr:nvSpPr>
            <xdr:cNvPr id="87156" name="Option Button 116" hidden="1">
              <a:extLst>
                <a:ext uri="{63B3BB69-23CF-44E3-9099-C40C66FF867C}">
                  <a14:compatExt spid="_x0000_s87156"/>
                </a:ext>
                <a:ext uri="{FF2B5EF4-FFF2-40B4-BE49-F238E27FC236}">
                  <a16:creationId xmlns:a16="http://schemas.microsoft.com/office/drawing/2014/main" id="{00000000-0008-0000-0100-00007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381000</xdr:colOff>
          <xdr:row>9</xdr:row>
          <xdr:rowOff>238125</xdr:rowOff>
        </xdr:to>
        <xdr:sp macro="" textlink="">
          <xdr:nvSpPr>
            <xdr:cNvPr id="87157" name="Option Button 117" hidden="1">
              <a:extLst>
                <a:ext uri="{63B3BB69-23CF-44E3-9099-C40C66FF867C}">
                  <a14:compatExt spid="_x0000_s87157"/>
                </a:ext>
                <a:ext uri="{FF2B5EF4-FFF2-40B4-BE49-F238E27FC236}">
                  <a16:creationId xmlns:a16="http://schemas.microsoft.com/office/drawing/2014/main" id="{00000000-0008-0000-0100-00007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xdr:row>
          <xdr:rowOff>0</xdr:rowOff>
        </xdr:from>
        <xdr:to>
          <xdr:col>21</xdr:col>
          <xdr:colOff>0</xdr:colOff>
          <xdr:row>9</xdr:row>
          <xdr:rowOff>238125</xdr:rowOff>
        </xdr:to>
        <xdr:sp macro="" textlink="">
          <xdr:nvSpPr>
            <xdr:cNvPr id="87158" name="Option Button 118" hidden="1">
              <a:extLst>
                <a:ext uri="{63B3BB69-23CF-44E3-9099-C40C66FF867C}">
                  <a14:compatExt spid="_x0000_s87158"/>
                </a:ext>
                <a:ext uri="{FF2B5EF4-FFF2-40B4-BE49-F238E27FC236}">
                  <a16:creationId xmlns:a16="http://schemas.microsoft.com/office/drawing/2014/main" id="{00000000-0008-0000-0100-00007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285750</xdr:colOff>
          <xdr:row>9</xdr:row>
          <xdr:rowOff>0</xdr:rowOff>
        </xdr:from>
        <xdr:to>
          <xdr:col>23</xdr:col>
          <xdr:colOff>180975</xdr:colOff>
          <xdr:row>9</xdr:row>
          <xdr:rowOff>238125</xdr:rowOff>
        </xdr:to>
        <xdr:sp macro="" textlink="">
          <xdr:nvSpPr>
            <xdr:cNvPr id="87159" name="Option Button 119" hidden="1">
              <a:extLst>
                <a:ext uri="{63B3BB69-23CF-44E3-9099-C40C66FF867C}">
                  <a14:compatExt spid="_x0000_s87159"/>
                </a:ext>
                <a:ext uri="{FF2B5EF4-FFF2-40B4-BE49-F238E27FC236}">
                  <a16:creationId xmlns:a16="http://schemas.microsoft.com/office/drawing/2014/main" id="{00000000-0008-0000-0100-00007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161" name="Group Box 121" hidden="1">
              <a:extLst>
                <a:ext uri="{63B3BB69-23CF-44E3-9099-C40C66FF867C}">
                  <a14:compatExt spid="_x0000_s87161"/>
                </a:ext>
                <a:ext uri="{FF2B5EF4-FFF2-40B4-BE49-F238E27FC236}">
                  <a16:creationId xmlns:a16="http://schemas.microsoft.com/office/drawing/2014/main" id="{00000000-0008-0000-0100-00007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28</xdr:col>
          <xdr:colOff>0</xdr:colOff>
          <xdr:row>23</xdr:row>
          <xdr:rowOff>0</xdr:rowOff>
        </xdr:to>
        <xdr:sp macro="" textlink="">
          <xdr:nvSpPr>
            <xdr:cNvPr id="87180" name="Group Box 140" hidden="1">
              <a:extLst>
                <a:ext uri="{63B3BB69-23CF-44E3-9099-C40C66FF867C}">
                  <a14:compatExt spid="_x0000_s87180"/>
                </a:ext>
                <a:ext uri="{FF2B5EF4-FFF2-40B4-BE49-F238E27FC236}">
                  <a16:creationId xmlns:a16="http://schemas.microsoft.com/office/drawing/2014/main" id="{00000000-0008-0000-0100-00008C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22</xdr:row>
          <xdr:rowOff>0</xdr:rowOff>
        </xdr:from>
        <xdr:to>
          <xdr:col>10</xdr:col>
          <xdr:colOff>123825</xdr:colOff>
          <xdr:row>22</xdr:row>
          <xdr:rowOff>238125</xdr:rowOff>
        </xdr:to>
        <xdr:sp macro="" textlink="">
          <xdr:nvSpPr>
            <xdr:cNvPr id="87181" name="Option Button 141" hidden="1">
              <a:extLst>
                <a:ext uri="{63B3BB69-23CF-44E3-9099-C40C66FF867C}">
                  <a14:compatExt spid="_x0000_s87181"/>
                </a:ext>
                <a:ext uri="{FF2B5EF4-FFF2-40B4-BE49-F238E27FC236}">
                  <a16:creationId xmlns:a16="http://schemas.microsoft.com/office/drawing/2014/main" id="{00000000-0008-0000-0100-00008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11</xdr:col>
          <xdr:colOff>381000</xdr:colOff>
          <xdr:row>22</xdr:row>
          <xdr:rowOff>238125</xdr:rowOff>
        </xdr:to>
        <xdr:sp macro="" textlink="">
          <xdr:nvSpPr>
            <xdr:cNvPr id="87182" name="Option Button 142" hidden="1">
              <a:extLst>
                <a:ext uri="{63B3BB69-23CF-44E3-9099-C40C66FF867C}">
                  <a14:compatExt spid="_x0000_s87182"/>
                </a:ext>
                <a:ext uri="{FF2B5EF4-FFF2-40B4-BE49-F238E27FC236}">
                  <a16:creationId xmlns:a16="http://schemas.microsoft.com/office/drawing/2014/main" id="{00000000-0008-0000-0100-00008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22</xdr:row>
          <xdr:rowOff>0</xdr:rowOff>
        </xdr:from>
        <xdr:to>
          <xdr:col>13</xdr:col>
          <xdr:colOff>257175</xdr:colOff>
          <xdr:row>22</xdr:row>
          <xdr:rowOff>238125</xdr:rowOff>
        </xdr:to>
        <xdr:sp macro="" textlink="">
          <xdr:nvSpPr>
            <xdr:cNvPr id="87183" name="Option Button 143" hidden="1">
              <a:extLst>
                <a:ext uri="{63B3BB69-23CF-44E3-9099-C40C66FF867C}">
                  <a14:compatExt spid="_x0000_s87183"/>
                </a:ext>
                <a:ext uri="{FF2B5EF4-FFF2-40B4-BE49-F238E27FC236}">
                  <a16:creationId xmlns:a16="http://schemas.microsoft.com/office/drawing/2014/main" id="{00000000-0008-0000-0100-00008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28</xdr:col>
          <xdr:colOff>0</xdr:colOff>
          <xdr:row>25</xdr:row>
          <xdr:rowOff>0</xdr:rowOff>
        </xdr:to>
        <xdr:sp macro="" textlink="">
          <xdr:nvSpPr>
            <xdr:cNvPr id="87184" name="Group Box 144" hidden="1">
              <a:extLst>
                <a:ext uri="{63B3BB69-23CF-44E3-9099-C40C66FF867C}">
                  <a14:compatExt spid="_x0000_s87184"/>
                </a:ext>
                <a:ext uri="{FF2B5EF4-FFF2-40B4-BE49-F238E27FC236}">
                  <a16:creationId xmlns:a16="http://schemas.microsoft.com/office/drawing/2014/main" id="{00000000-0008-0000-0100-00009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24</xdr:row>
          <xdr:rowOff>9525</xdr:rowOff>
        </xdr:from>
        <xdr:to>
          <xdr:col>10</xdr:col>
          <xdr:colOff>19050</xdr:colOff>
          <xdr:row>24</xdr:row>
          <xdr:rowOff>247650</xdr:rowOff>
        </xdr:to>
        <xdr:sp macro="" textlink="">
          <xdr:nvSpPr>
            <xdr:cNvPr id="87185" name="Option Button 145" hidden="1">
              <a:extLst>
                <a:ext uri="{63B3BB69-23CF-44E3-9099-C40C66FF867C}">
                  <a14:compatExt spid="_x0000_s87185"/>
                </a:ext>
                <a:ext uri="{FF2B5EF4-FFF2-40B4-BE49-F238E27FC236}">
                  <a16:creationId xmlns:a16="http://schemas.microsoft.com/office/drawing/2014/main" id="{00000000-0008-0000-0100-00009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9525</xdr:rowOff>
        </xdr:from>
        <xdr:to>
          <xdr:col>11</xdr:col>
          <xdr:colOff>381000</xdr:colOff>
          <xdr:row>24</xdr:row>
          <xdr:rowOff>247650</xdr:rowOff>
        </xdr:to>
        <xdr:sp macro="" textlink="">
          <xdr:nvSpPr>
            <xdr:cNvPr id="87186" name="Option Button 146" hidden="1">
              <a:extLst>
                <a:ext uri="{63B3BB69-23CF-44E3-9099-C40C66FF867C}">
                  <a14:compatExt spid="_x0000_s87186"/>
                </a:ext>
                <a:ext uri="{FF2B5EF4-FFF2-40B4-BE49-F238E27FC236}">
                  <a16:creationId xmlns:a16="http://schemas.microsoft.com/office/drawing/2014/main" id="{00000000-0008-0000-0100-00009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24</xdr:row>
          <xdr:rowOff>9525</xdr:rowOff>
        </xdr:from>
        <xdr:to>
          <xdr:col>13</xdr:col>
          <xdr:colOff>257175</xdr:colOff>
          <xdr:row>24</xdr:row>
          <xdr:rowOff>247650</xdr:rowOff>
        </xdr:to>
        <xdr:sp macro="" textlink="">
          <xdr:nvSpPr>
            <xdr:cNvPr id="87187" name="Option Button 147" hidden="1">
              <a:extLst>
                <a:ext uri="{63B3BB69-23CF-44E3-9099-C40C66FF867C}">
                  <a14:compatExt spid="_x0000_s87187"/>
                </a:ext>
                <a:ext uri="{FF2B5EF4-FFF2-40B4-BE49-F238E27FC236}">
                  <a16:creationId xmlns:a16="http://schemas.microsoft.com/office/drawing/2014/main" id="{00000000-0008-0000-0100-00009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24</xdr:row>
          <xdr:rowOff>9525</xdr:rowOff>
        </xdr:from>
        <xdr:to>
          <xdr:col>15</xdr:col>
          <xdr:colOff>28575</xdr:colOff>
          <xdr:row>24</xdr:row>
          <xdr:rowOff>247650</xdr:rowOff>
        </xdr:to>
        <xdr:sp macro="" textlink="">
          <xdr:nvSpPr>
            <xdr:cNvPr id="87188" name="Option Button 148" hidden="1">
              <a:extLst>
                <a:ext uri="{63B3BB69-23CF-44E3-9099-C40C66FF867C}">
                  <a14:compatExt spid="_x0000_s87188"/>
                </a:ext>
                <a:ext uri="{FF2B5EF4-FFF2-40B4-BE49-F238E27FC236}">
                  <a16:creationId xmlns:a16="http://schemas.microsoft.com/office/drawing/2014/main" id="{00000000-0008-0000-0100-00009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24</xdr:row>
          <xdr:rowOff>9525</xdr:rowOff>
        </xdr:from>
        <xdr:to>
          <xdr:col>16</xdr:col>
          <xdr:colOff>323850</xdr:colOff>
          <xdr:row>24</xdr:row>
          <xdr:rowOff>247650</xdr:rowOff>
        </xdr:to>
        <xdr:sp macro="" textlink="">
          <xdr:nvSpPr>
            <xdr:cNvPr id="87189" name="Option Button 149" hidden="1">
              <a:extLst>
                <a:ext uri="{63B3BB69-23CF-44E3-9099-C40C66FF867C}">
                  <a14:compatExt spid="_x0000_s87189"/>
                </a:ext>
                <a:ext uri="{FF2B5EF4-FFF2-40B4-BE49-F238E27FC236}">
                  <a16:creationId xmlns:a16="http://schemas.microsoft.com/office/drawing/2014/main" id="{00000000-0008-0000-0100-00009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24</xdr:row>
          <xdr:rowOff>9525</xdr:rowOff>
        </xdr:from>
        <xdr:to>
          <xdr:col>18</xdr:col>
          <xdr:colOff>114300</xdr:colOff>
          <xdr:row>24</xdr:row>
          <xdr:rowOff>247650</xdr:rowOff>
        </xdr:to>
        <xdr:sp macro="" textlink="">
          <xdr:nvSpPr>
            <xdr:cNvPr id="87190" name="Option Button 150" hidden="1">
              <a:extLst>
                <a:ext uri="{63B3BB69-23CF-44E3-9099-C40C66FF867C}">
                  <a14:compatExt spid="_x0000_s87190"/>
                </a:ext>
                <a:ext uri="{FF2B5EF4-FFF2-40B4-BE49-F238E27FC236}">
                  <a16:creationId xmlns:a16="http://schemas.microsoft.com/office/drawing/2014/main" id="{00000000-0008-0000-0100-00009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xdr:row>
          <xdr:rowOff>9525</xdr:rowOff>
        </xdr:from>
        <xdr:to>
          <xdr:col>20</xdr:col>
          <xdr:colOff>0</xdr:colOff>
          <xdr:row>24</xdr:row>
          <xdr:rowOff>247650</xdr:rowOff>
        </xdr:to>
        <xdr:sp macro="" textlink="">
          <xdr:nvSpPr>
            <xdr:cNvPr id="87191" name="Option Button 151" hidden="1">
              <a:extLst>
                <a:ext uri="{63B3BB69-23CF-44E3-9099-C40C66FF867C}">
                  <a14:compatExt spid="_x0000_s87191"/>
                </a:ext>
                <a:ext uri="{FF2B5EF4-FFF2-40B4-BE49-F238E27FC236}">
                  <a16:creationId xmlns:a16="http://schemas.microsoft.com/office/drawing/2014/main" id="{00000000-0008-0000-0100-00009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466725</xdr:colOff>
          <xdr:row>24</xdr:row>
          <xdr:rowOff>0</xdr:rowOff>
        </xdr:from>
        <xdr:to>
          <xdr:col>21</xdr:col>
          <xdr:colOff>466725</xdr:colOff>
          <xdr:row>24</xdr:row>
          <xdr:rowOff>238125</xdr:rowOff>
        </xdr:to>
        <xdr:sp macro="" textlink="">
          <xdr:nvSpPr>
            <xdr:cNvPr id="87192" name="Option Button 152" hidden="1">
              <a:extLst>
                <a:ext uri="{63B3BB69-23CF-44E3-9099-C40C66FF867C}">
                  <a14:compatExt spid="_x0000_s87192"/>
                </a:ext>
                <a:ext uri="{FF2B5EF4-FFF2-40B4-BE49-F238E27FC236}">
                  <a16:creationId xmlns:a16="http://schemas.microsoft.com/office/drawing/2014/main" id="{00000000-0008-0000-0100-00009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28</xdr:col>
          <xdr:colOff>0</xdr:colOff>
          <xdr:row>24</xdr:row>
          <xdr:rowOff>0</xdr:rowOff>
        </xdr:to>
        <xdr:sp macro="" textlink="">
          <xdr:nvSpPr>
            <xdr:cNvPr id="87193" name="Group Box 153" hidden="1">
              <a:extLst>
                <a:ext uri="{63B3BB69-23CF-44E3-9099-C40C66FF867C}">
                  <a14:compatExt spid="_x0000_s87193"/>
                </a:ext>
                <a:ext uri="{FF2B5EF4-FFF2-40B4-BE49-F238E27FC236}">
                  <a16:creationId xmlns:a16="http://schemas.microsoft.com/office/drawing/2014/main" id="{00000000-0008-0000-0100-00009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xdr:row>
          <xdr:rowOff>9525</xdr:rowOff>
        </xdr:from>
        <xdr:to>
          <xdr:col>10</xdr:col>
          <xdr:colOff>19050</xdr:colOff>
          <xdr:row>23</xdr:row>
          <xdr:rowOff>247650</xdr:rowOff>
        </xdr:to>
        <xdr:sp macro="" textlink="">
          <xdr:nvSpPr>
            <xdr:cNvPr id="87194" name="Option Button 154" hidden="1">
              <a:extLst>
                <a:ext uri="{63B3BB69-23CF-44E3-9099-C40C66FF867C}">
                  <a14:compatExt spid="_x0000_s87194"/>
                </a:ext>
                <a:ext uri="{FF2B5EF4-FFF2-40B4-BE49-F238E27FC236}">
                  <a16:creationId xmlns:a16="http://schemas.microsoft.com/office/drawing/2014/main" id="{00000000-0008-0000-0100-00009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9525</xdr:rowOff>
        </xdr:from>
        <xdr:to>
          <xdr:col>11</xdr:col>
          <xdr:colOff>381000</xdr:colOff>
          <xdr:row>23</xdr:row>
          <xdr:rowOff>247650</xdr:rowOff>
        </xdr:to>
        <xdr:sp macro="" textlink="">
          <xdr:nvSpPr>
            <xdr:cNvPr id="87195" name="Option Button 155" hidden="1">
              <a:extLst>
                <a:ext uri="{63B3BB69-23CF-44E3-9099-C40C66FF867C}">
                  <a14:compatExt spid="_x0000_s87195"/>
                </a:ext>
                <a:ext uri="{FF2B5EF4-FFF2-40B4-BE49-F238E27FC236}">
                  <a16:creationId xmlns:a16="http://schemas.microsoft.com/office/drawing/2014/main" id="{00000000-0008-0000-0100-00009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23</xdr:row>
          <xdr:rowOff>9525</xdr:rowOff>
        </xdr:from>
        <xdr:to>
          <xdr:col>13</xdr:col>
          <xdr:colOff>257175</xdr:colOff>
          <xdr:row>23</xdr:row>
          <xdr:rowOff>247650</xdr:rowOff>
        </xdr:to>
        <xdr:sp macro="" textlink="">
          <xdr:nvSpPr>
            <xdr:cNvPr id="87196" name="Option Button 156" hidden="1">
              <a:extLst>
                <a:ext uri="{63B3BB69-23CF-44E3-9099-C40C66FF867C}">
                  <a14:compatExt spid="_x0000_s87196"/>
                </a:ext>
                <a:ext uri="{FF2B5EF4-FFF2-40B4-BE49-F238E27FC236}">
                  <a16:creationId xmlns:a16="http://schemas.microsoft.com/office/drawing/2014/main" id="{00000000-0008-0000-0100-00009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23</xdr:row>
          <xdr:rowOff>9525</xdr:rowOff>
        </xdr:from>
        <xdr:to>
          <xdr:col>15</xdr:col>
          <xdr:colOff>28575</xdr:colOff>
          <xdr:row>23</xdr:row>
          <xdr:rowOff>247650</xdr:rowOff>
        </xdr:to>
        <xdr:sp macro="" textlink="">
          <xdr:nvSpPr>
            <xdr:cNvPr id="87198" name="Option Button 158" hidden="1">
              <a:extLst>
                <a:ext uri="{63B3BB69-23CF-44E3-9099-C40C66FF867C}">
                  <a14:compatExt spid="_x0000_s87198"/>
                </a:ext>
                <a:ext uri="{FF2B5EF4-FFF2-40B4-BE49-F238E27FC236}">
                  <a16:creationId xmlns:a16="http://schemas.microsoft.com/office/drawing/2014/main" id="{00000000-0008-0000-0100-00009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23</xdr:row>
          <xdr:rowOff>9525</xdr:rowOff>
        </xdr:from>
        <xdr:to>
          <xdr:col>16</xdr:col>
          <xdr:colOff>323850</xdr:colOff>
          <xdr:row>23</xdr:row>
          <xdr:rowOff>247650</xdr:rowOff>
        </xdr:to>
        <xdr:sp macro="" textlink="">
          <xdr:nvSpPr>
            <xdr:cNvPr id="87199" name="Option Button 159" hidden="1">
              <a:extLst>
                <a:ext uri="{63B3BB69-23CF-44E3-9099-C40C66FF867C}">
                  <a14:compatExt spid="_x0000_s87199"/>
                </a:ext>
                <a:ext uri="{FF2B5EF4-FFF2-40B4-BE49-F238E27FC236}">
                  <a16:creationId xmlns:a16="http://schemas.microsoft.com/office/drawing/2014/main" id="{00000000-0008-0000-0100-00009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23</xdr:row>
          <xdr:rowOff>9525</xdr:rowOff>
        </xdr:from>
        <xdr:to>
          <xdr:col>18</xdr:col>
          <xdr:colOff>104775</xdr:colOff>
          <xdr:row>23</xdr:row>
          <xdr:rowOff>247650</xdr:rowOff>
        </xdr:to>
        <xdr:sp macro="" textlink="">
          <xdr:nvSpPr>
            <xdr:cNvPr id="87200" name="Option Button 160" hidden="1">
              <a:extLst>
                <a:ext uri="{63B3BB69-23CF-44E3-9099-C40C66FF867C}">
                  <a14:compatExt spid="_x0000_s87200"/>
                </a:ext>
                <a:ext uri="{FF2B5EF4-FFF2-40B4-BE49-F238E27FC236}">
                  <a16:creationId xmlns:a16="http://schemas.microsoft.com/office/drawing/2014/main" id="{00000000-0008-0000-0100-0000A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23</xdr:row>
          <xdr:rowOff>9525</xdr:rowOff>
        </xdr:from>
        <xdr:to>
          <xdr:col>20</xdr:col>
          <xdr:colOff>0</xdr:colOff>
          <xdr:row>23</xdr:row>
          <xdr:rowOff>247650</xdr:rowOff>
        </xdr:to>
        <xdr:sp macro="" textlink="">
          <xdr:nvSpPr>
            <xdr:cNvPr id="87201" name="Option Button 161" hidden="1">
              <a:extLst>
                <a:ext uri="{63B3BB69-23CF-44E3-9099-C40C66FF867C}">
                  <a14:compatExt spid="_x0000_s87201"/>
                </a:ext>
                <a:ext uri="{FF2B5EF4-FFF2-40B4-BE49-F238E27FC236}">
                  <a16:creationId xmlns:a16="http://schemas.microsoft.com/office/drawing/2014/main" id="{00000000-0008-0000-0100-0000A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28</xdr:col>
          <xdr:colOff>0</xdr:colOff>
          <xdr:row>39</xdr:row>
          <xdr:rowOff>0</xdr:rowOff>
        </xdr:to>
        <xdr:sp macro="" textlink="">
          <xdr:nvSpPr>
            <xdr:cNvPr id="87214" name="Group Box 174" hidden="1">
              <a:extLst>
                <a:ext uri="{63B3BB69-23CF-44E3-9099-C40C66FF867C}">
                  <a14:compatExt spid="_x0000_s87214"/>
                </a:ext>
                <a:ext uri="{FF2B5EF4-FFF2-40B4-BE49-F238E27FC236}">
                  <a16:creationId xmlns:a16="http://schemas.microsoft.com/office/drawing/2014/main" id="{00000000-0008-0000-0100-0000A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76200</xdr:rowOff>
        </xdr:from>
        <xdr:to>
          <xdr:col>11</xdr:col>
          <xdr:colOff>0</xdr:colOff>
          <xdr:row>36</xdr:row>
          <xdr:rowOff>47625</xdr:rowOff>
        </xdr:to>
        <xdr:sp macro="" textlink="">
          <xdr:nvSpPr>
            <xdr:cNvPr id="87215" name="Option Button 175" hidden="1">
              <a:extLst>
                <a:ext uri="{63B3BB69-23CF-44E3-9099-C40C66FF867C}">
                  <a14:compatExt spid="_x0000_s87215"/>
                </a:ext>
                <a:ext uri="{FF2B5EF4-FFF2-40B4-BE49-F238E27FC236}">
                  <a16:creationId xmlns:a16="http://schemas.microsoft.com/office/drawing/2014/main" id="{00000000-0008-0000-0100-0000A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35</xdr:row>
          <xdr:rowOff>76200</xdr:rowOff>
        </xdr:from>
        <xdr:to>
          <xdr:col>13</xdr:col>
          <xdr:colOff>542925</xdr:colOff>
          <xdr:row>36</xdr:row>
          <xdr:rowOff>47625</xdr:rowOff>
        </xdr:to>
        <xdr:sp macro="" textlink="">
          <xdr:nvSpPr>
            <xdr:cNvPr id="87216" name="Option Button 176" hidden="1">
              <a:extLst>
                <a:ext uri="{63B3BB69-23CF-44E3-9099-C40C66FF867C}">
                  <a14:compatExt spid="_x0000_s87216"/>
                </a:ext>
                <a:ext uri="{FF2B5EF4-FFF2-40B4-BE49-F238E27FC236}">
                  <a16:creationId xmlns:a16="http://schemas.microsoft.com/office/drawing/2014/main" id="{00000000-0008-0000-0100-0000B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28</xdr:col>
          <xdr:colOff>0</xdr:colOff>
          <xdr:row>40</xdr:row>
          <xdr:rowOff>0</xdr:rowOff>
        </xdr:to>
        <xdr:sp macro="" textlink="">
          <xdr:nvSpPr>
            <xdr:cNvPr id="87217" name="Group Box 177" hidden="1">
              <a:extLst>
                <a:ext uri="{63B3BB69-23CF-44E3-9099-C40C66FF867C}">
                  <a14:compatExt spid="_x0000_s87217"/>
                </a:ext>
                <a:ext uri="{FF2B5EF4-FFF2-40B4-BE49-F238E27FC236}">
                  <a16:creationId xmlns:a16="http://schemas.microsoft.com/office/drawing/2014/main" id="{00000000-0008-0000-0100-0000B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9525</xdr:rowOff>
        </xdr:from>
        <xdr:to>
          <xdr:col>10</xdr:col>
          <xdr:colOff>0</xdr:colOff>
          <xdr:row>39</xdr:row>
          <xdr:rowOff>247650</xdr:rowOff>
        </xdr:to>
        <xdr:sp macro="" textlink="">
          <xdr:nvSpPr>
            <xdr:cNvPr id="87218" name="Option Button 178" hidden="1">
              <a:extLst>
                <a:ext uri="{63B3BB69-23CF-44E3-9099-C40C66FF867C}">
                  <a14:compatExt spid="_x0000_s87218"/>
                </a:ext>
                <a:ext uri="{FF2B5EF4-FFF2-40B4-BE49-F238E27FC236}">
                  <a16:creationId xmlns:a16="http://schemas.microsoft.com/office/drawing/2014/main" id="{00000000-0008-0000-0100-0000B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39</xdr:row>
          <xdr:rowOff>9525</xdr:rowOff>
        </xdr:from>
        <xdr:to>
          <xdr:col>12</xdr:col>
          <xdr:colOff>238125</xdr:colOff>
          <xdr:row>39</xdr:row>
          <xdr:rowOff>247650</xdr:rowOff>
        </xdr:to>
        <xdr:sp macro="" textlink="">
          <xdr:nvSpPr>
            <xdr:cNvPr id="87219" name="Option Button 179" hidden="1">
              <a:extLst>
                <a:ext uri="{63B3BB69-23CF-44E3-9099-C40C66FF867C}">
                  <a14:compatExt spid="_x0000_s87219"/>
                </a:ext>
                <a:ext uri="{FF2B5EF4-FFF2-40B4-BE49-F238E27FC236}">
                  <a16:creationId xmlns:a16="http://schemas.microsoft.com/office/drawing/2014/main" id="{00000000-0008-0000-0100-0000B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9525</xdr:rowOff>
        </xdr:from>
        <xdr:to>
          <xdr:col>14</xdr:col>
          <xdr:colOff>390525</xdr:colOff>
          <xdr:row>39</xdr:row>
          <xdr:rowOff>247650</xdr:rowOff>
        </xdr:to>
        <xdr:sp macro="" textlink="">
          <xdr:nvSpPr>
            <xdr:cNvPr id="87220" name="Option Button 180" hidden="1">
              <a:extLst>
                <a:ext uri="{63B3BB69-23CF-44E3-9099-C40C66FF867C}">
                  <a14:compatExt spid="_x0000_s87220"/>
                </a:ext>
                <a:ext uri="{FF2B5EF4-FFF2-40B4-BE49-F238E27FC236}">
                  <a16:creationId xmlns:a16="http://schemas.microsoft.com/office/drawing/2014/main" id="{00000000-0008-0000-0100-0000B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9525</xdr:rowOff>
        </xdr:from>
        <xdr:to>
          <xdr:col>17</xdr:col>
          <xdr:colOff>38100</xdr:colOff>
          <xdr:row>39</xdr:row>
          <xdr:rowOff>247650</xdr:rowOff>
        </xdr:to>
        <xdr:sp macro="" textlink="">
          <xdr:nvSpPr>
            <xdr:cNvPr id="87221" name="Option Button 181" hidden="1">
              <a:extLst>
                <a:ext uri="{63B3BB69-23CF-44E3-9099-C40C66FF867C}">
                  <a14:compatExt spid="_x0000_s87221"/>
                </a:ext>
                <a:ext uri="{FF2B5EF4-FFF2-40B4-BE49-F238E27FC236}">
                  <a16:creationId xmlns:a16="http://schemas.microsoft.com/office/drawing/2014/main" id="{00000000-0008-0000-0100-0000B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9525</xdr:rowOff>
        </xdr:from>
        <xdr:to>
          <xdr:col>19</xdr:col>
          <xdr:colOff>76200</xdr:colOff>
          <xdr:row>39</xdr:row>
          <xdr:rowOff>247650</xdr:rowOff>
        </xdr:to>
        <xdr:sp macro="" textlink="">
          <xdr:nvSpPr>
            <xdr:cNvPr id="87222" name="Option Button 182" hidden="1">
              <a:extLst>
                <a:ext uri="{63B3BB69-23CF-44E3-9099-C40C66FF867C}">
                  <a14:compatExt spid="_x0000_s87222"/>
                </a:ext>
                <a:ext uri="{FF2B5EF4-FFF2-40B4-BE49-F238E27FC236}">
                  <a16:creationId xmlns:a16="http://schemas.microsoft.com/office/drawing/2014/main" id="{00000000-0008-0000-0100-0000B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39</xdr:row>
          <xdr:rowOff>9525</xdr:rowOff>
        </xdr:from>
        <xdr:to>
          <xdr:col>22</xdr:col>
          <xdr:colOff>304800</xdr:colOff>
          <xdr:row>39</xdr:row>
          <xdr:rowOff>247650</xdr:rowOff>
        </xdr:to>
        <xdr:sp macro="" textlink="">
          <xdr:nvSpPr>
            <xdr:cNvPr id="87223" name="Option Button 183" hidden="1">
              <a:extLst>
                <a:ext uri="{63B3BB69-23CF-44E3-9099-C40C66FF867C}">
                  <a14:compatExt spid="_x0000_s87223"/>
                </a:ext>
                <a:ext uri="{FF2B5EF4-FFF2-40B4-BE49-F238E27FC236}">
                  <a16:creationId xmlns:a16="http://schemas.microsoft.com/office/drawing/2014/main" id="{00000000-0008-0000-0100-0000B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その他（備考欄に記入）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28</xdr:col>
          <xdr:colOff>0</xdr:colOff>
          <xdr:row>41</xdr:row>
          <xdr:rowOff>0</xdr:rowOff>
        </xdr:to>
        <xdr:sp macro="" textlink="">
          <xdr:nvSpPr>
            <xdr:cNvPr id="87224" name="Group Box 184" hidden="1">
              <a:extLst>
                <a:ext uri="{63B3BB69-23CF-44E3-9099-C40C66FF867C}">
                  <a14:compatExt spid="_x0000_s87224"/>
                </a:ext>
                <a:ext uri="{FF2B5EF4-FFF2-40B4-BE49-F238E27FC236}">
                  <a16:creationId xmlns:a16="http://schemas.microsoft.com/office/drawing/2014/main" id="{00000000-0008-0000-0100-0000B8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19050</xdr:rowOff>
        </xdr:from>
        <xdr:to>
          <xdr:col>10</xdr:col>
          <xdr:colOff>0</xdr:colOff>
          <xdr:row>40</xdr:row>
          <xdr:rowOff>257175</xdr:rowOff>
        </xdr:to>
        <xdr:sp macro="" textlink="">
          <xdr:nvSpPr>
            <xdr:cNvPr id="87225" name="Option Button 185" hidden="1">
              <a:extLst>
                <a:ext uri="{63B3BB69-23CF-44E3-9099-C40C66FF867C}">
                  <a14:compatExt spid="_x0000_s87225"/>
                </a:ext>
                <a:ext uri="{FF2B5EF4-FFF2-40B4-BE49-F238E27FC236}">
                  <a16:creationId xmlns:a16="http://schemas.microsoft.com/office/drawing/2014/main" id="{00000000-0008-0000-0100-0000B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19050</xdr:rowOff>
        </xdr:from>
        <xdr:to>
          <xdr:col>15</xdr:col>
          <xdr:colOff>95250</xdr:colOff>
          <xdr:row>40</xdr:row>
          <xdr:rowOff>257175</xdr:rowOff>
        </xdr:to>
        <xdr:sp macro="" textlink="">
          <xdr:nvSpPr>
            <xdr:cNvPr id="87226" name="Option Button 186" hidden="1">
              <a:extLst>
                <a:ext uri="{63B3BB69-23CF-44E3-9099-C40C66FF867C}">
                  <a14:compatExt spid="_x0000_s87226"/>
                </a:ext>
                <a:ext uri="{FF2B5EF4-FFF2-40B4-BE49-F238E27FC236}">
                  <a16:creationId xmlns:a16="http://schemas.microsoft.com/office/drawing/2014/main" id="{00000000-0008-0000-0100-0000B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14</xdr:col>
          <xdr:colOff>0</xdr:colOff>
          <xdr:row>50</xdr:row>
          <xdr:rowOff>0</xdr:rowOff>
        </xdr:to>
        <xdr:sp macro="" textlink="">
          <xdr:nvSpPr>
            <xdr:cNvPr id="87227" name="Group Box 187" hidden="1">
              <a:extLst>
                <a:ext uri="{63B3BB69-23CF-44E3-9099-C40C66FF867C}">
                  <a14:compatExt spid="_x0000_s87227"/>
                </a:ext>
                <a:ext uri="{FF2B5EF4-FFF2-40B4-BE49-F238E27FC236}">
                  <a16:creationId xmlns:a16="http://schemas.microsoft.com/office/drawing/2014/main" id="{00000000-0008-0000-0100-0000BB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11</xdr:col>
          <xdr:colOff>28575</xdr:colOff>
          <xdr:row>49</xdr:row>
          <xdr:rowOff>247650</xdr:rowOff>
        </xdr:to>
        <xdr:sp macro="" textlink="">
          <xdr:nvSpPr>
            <xdr:cNvPr id="87228" name="Option Button 188" hidden="1">
              <a:extLst>
                <a:ext uri="{63B3BB69-23CF-44E3-9099-C40C66FF867C}">
                  <a14:compatExt spid="_x0000_s87228"/>
                </a:ext>
                <a:ext uri="{FF2B5EF4-FFF2-40B4-BE49-F238E27FC236}">
                  <a16:creationId xmlns:a16="http://schemas.microsoft.com/office/drawing/2014/main" id="{00000000-0008-0000-0100-0000B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49</xdr:row>
          <xdr:rowOff>9525</xdr:rowOff>
        </xdr:from>
        <xdr:to>
          <xdr:col>13</xdr:col>
          <xdr:colOff>28575</xdr:colOff>
          <xdr:row>49</xdr:row>
          <xdr:rowOff>247650</xdr:rowOff>
        </xdr:to>
        <xdr:sp macro="" textlink="">
          <xdr:nvSpPr>
            <xdr:cNvPr id="87229" name="Option Button 189" hidden="1">
              <a:extLst>
                <a:ext uri="{63B3BB69-23CF-44E3-9099-C40C66FF867C}">
                  <a14:compatExt spid="_x0000_s87229"/>
                </a:ext>
                <a:ext uri="{FF2B5EF4-FFF2-40B4-BE49-F238E27FC236}">
                  <a16:creationId xmlns:a16="http://schemas.microsoft.com/office/drawing/2014/main" id="{00000000-0008-0000-0100-0000B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14</xdr:col>
          <xdr:colOff>0</xdr:colOff>
          <xdr:row>51</xdr:row>
          <xdr:rowOff>0</xdr:rowOff>
        </xdr:to>
        <xdr:sp macro="" textlink="">
          <xdr:nvSpPr>
            <xdr:cNvPr id="87230" name="Group Box 190" hidden="1">
              <a:extLst>
                <a:ext uri="{63B3BB69-23CF-44E3-9099-C40C66FF867C}">
                  <a14:compatExt spid="_x0000_s87230"/>
                </a:ext>
                <a:ext uri="{FF2B5EF4-FFF2-40B4-BE49-F238E27FC236}">
                  <a16:creationId xmlns:a16="http://schemas.microsoft.com/office/drawing/2014/main" id="{00000000-0008-0000-0100-0000B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11</xdr:col>
          <xdr:colOff>28575</xdr:colOff>
          <xdr:row>50</xdr:row>
          <xdr:rowOff>247650</xdr:rowOff>
        </xdr:to>
        <xdr:sp macro="" textlink="">
          <xdr:nvSpPr>
            <xdr:cNvPr id="87231" name="Option Button 191" hidden="1">
              <a:extLst>
                <a:ext uri="{63B3BB69-23CF-44E3-9099-C40C66FF867C}">
                  <a14:compatExt spid="_x0000_s87231"/>
                </a:ext>
                <a:ext uri="{FF2B5EF4-FFF2-40B4-BE49-F238E27FC236}">
                  <a16:creationId xmlns:a16="http://schemas.microsoft.com/office/drawing/2014/main" id="{00000000-0008-0000-0100-0000B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50</xdr:row>
          <xdr:rowOff>9525</xdr:rowOff>
        </xdr:from>
        <xdr:to>
          <xdr:col>13</xdr:col>
          <xdr:colOff>28575</xdr:colOff>
          <xdr:row>50</xdr:row>
          <xdr:rowOff>247650</xdr:rowOff>
        </xdr:to>
        <xdr:sp macro="" textlink="">
          <xdr:nvSpPr>
            <xdr:cNvPr id="87232" name="Option Button 192" hidden="1">
              <a:extLst>
                <a:ext uri="{63B3BB69-23CF-44E3-9099-C40C66FF867C}">
                  <a14:compatExt spid="_x0000_s87232"/>
                </a:ext>
                <a:ext uri="{FF2B5EF4-FFF2-40B4-BE49-F238E27FC236}">
                  <a16:creationId xmlns:a16="http://schemas.microsoft.com/office/drawing/2014/main" id="{00000000-0008-0000-0100-0000C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14</xdr:col>
          <xdr:colOff>0</xdr:colOff>
          <xdr:row>52</xdr:row>
          <xdr:rowOff>0</xdr:rowOff>
        </xdr:to>
        <xdr:sp macro="" textlink="">
          <xdr:nvSpPr>
            <xdr:cNvPr id="87233" name="Group Box 193" hidden="1">
              <a:extLst>
                <a:ext uri="{63B3BB69-23CF-44E3-9099-C40C66FF867C}">
                  <a14:compatExt spid="_x0000_s87233"/>
                </a:ext>
                <a:ext uri="{FF2B5EF4-FFF2-40B4-BE49-F238E27FC236}">
                  <a16:creationId xmlns:a16="http://schemas.microsoft.com/office/drawing/2014/main" id="{00000000-0008-0000-0100-0000C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9525</xdr:rowOff>
        </xdr:from>
        <xdr:to>
          <xdr:col>11</xdr:col>
          <xdr:colOff>28575</xdr:colOff>
          <xdr:row>51</xdr:row>
          <xdr:rowOff>247650</xdr:rowOff>
        </xdr:to>
        <xdr:sp macro="" textlink="">
          <xdr:nvSpPr>
            <xdr:cNvPr id="87234" name="Option Button 194" hidden="1">
              <a:extLst>
                <a:ext uri="{63B3BB69-23CF-44E3-9099-C40C66FF867C}">
                  <a14:compatExt spid="_x0000_s87234"/>
                </a:ext>
                <a:ext uri="{FF2B5EF4-FFF2-40B4-BE49-F238E27FC236}">
                  <a16:creationId xmlns:a16="http://schemas.microsoft.com/office/drawing/2014/main" id="{00000000-0008-0000-0100-0000C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xdr:row>
          <xdr:rowOff>9525</xdr:rowOff>
        </xdr:from>
        <xdr:to>
          <xdr:col>14</xdr:col>
          <xdr:colOff>0</xdr:colOff>
          <xdr:row>51</xdr:row>
          <xdr:rowOff>247650</xdr:rowOff>
        </xdr:to>
        <xdr:sp macro="" textlink="">
          <xdr:nvSpPr>
            <xdr:cNvPr id="87235" name="Option Button 195" hidden="1">
              <a:extLst>
                <a:ext uri="{63B3BB69-23CF-44E3-9099-C40C66FF867C}">
                  <a14:compatExt spid="_x0000_s87235"/>
                </a:ext>
                <a:ext uri="{FF2B5EF4-FFF2-40B4-BE49-F238E27FC236}">
                  <a16:creationId xmlns:a16="http://schemas.microsoft.com/office/drawing/2014/main" id="{00000000-0008-0000-0100-0000C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87236" name="Group Box 196" hidden="1">
              <a:extLst>
                <a:ext uri="{63B3BB69-23CF-44E3-9099-C40C66FF867C}">
                  <a14:compatExt spid="_x0000_s87236"/>
                </a:ext>
                <a:ext uri="{FF2B5EF4-FFF2-40B4-BE49-F238E27FC236}">
                  <a16:creationId xmlns:a16="http://schemas.microsoft.com/office/drawing/2014/main" id="{00000000-0008-0000-0100-0000C4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61</xdr:row>
          <xdr:rowOff>9525</xdr:rowOff>
        </xdr:from>
        <xdr:to>
          <xdr:col>10</xdr:col>
          <xdr:colOff>9525</xdr:colOff>
          <xdr:row>61</xdr:row>
          <xdr:rowOff>247650</xdr:rowOff>
        </xdr:to>
        <xdr:sp macro="" textlink="">
          <xdr:nvSpPr>
            <xdr:cNvPr id="87237" name="Option Button 197" hidden="1">
              <a:extLst>
                <a:ext uri="{63B3BB69-23CF-44E3-9099-C40C66FF867C}">
                  <a14:compatExt spid="_x0000_s87237"/>
                </a:ext>
                <a:ext uri="{FF2B5EF4-FFF2-40B4-BE49-F238E27FC236}">
                  <a16:creationId xmlns:a16="http://schemas.microsoft.com/office/drawing/2014/main" id="{00000000-0008-0000-0100-0000C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61</xdr:row>
          <xdr:rowOff>9525</xdr:rowOff>
        </xdr:from>
        <xdr:to>
          <xdr:col>11</xdr:col>
          <xdr:colOff>323850</xdr:colOff>
          <xdr:row>61</xdr:row>
          <xdr:rowOff>247650</xdr:rowOff>
        </xdr:to>
        <xdr:sp macro="" textlink="">
          <xdr:nvSpPr>
            <xdr:cNvPr id="87238" name="Option Button 198" hidden="1">
              <a:extLst>
                <a:ext uri="{63B3BB69-23CF-44E3-9099-C40C66FF867C}">
                  <a14:compatExt spid="_x0000_s87238"/>
                </a:ext>
                <a:ext uri="{FF2B5EF4-FFF2-40B4-BE49-F238E27FC236}">
                  <a16:creationId xmlns:a16="http://schemas.microsoft.com/office/drawing/2014/main" id="{00000000-0008-0000-0100-0000C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9525</xdr:rowOff>
        </xdr:from>
        <xdr:to>
          <xdr:col>14</xdr:col>
          <xdr:colOff>0</xdr:colOff>
          <xdr:row>61</xdr:row>
          <xdr:rowOff>247650</xdr:rowOff>
        </xdr:to>
        <xdr:sp macro="" textlink="">
          <xdr:nvSpPr>
            <xdr:cNvPr id="87240" name="Option Button 200" hidden="1">
              <a:extLst>
                <a:ext uri="{63B3BB69-23CF-44E3-9099-C40C66FF867C}">
                  <a14:compatExt spid="_x0000_s87240"/>
                </a:ext>
                <a:ext uri="{FF2B5EF4-FFF2-40B4-BE49-F238E27FC236}">
                  <a16:creationId xmlns:a16="http://schemas.microsoft.com/office/drawing/2014/main" id="{00000000-0008-0000-0100-0000C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61</xdr:row>
          <xdr:rowOff>9525</xdr:rowOff>
        </xdr:from>
        <xdr:to>
          <xdr:col>16</xdr:col>
          <xdr:colOff>238125</xdr:colOff>
          <xdr:row>61</xdr:row>
          <xdr:rowOff>247650</xdr:rowOff>
        </xdr:to>
        <xdr:sp macro="" textlink="">
          <xdr:nvSpPr>
            <xdr:cNvPr id="87241" name="Option Button 201" hidden="1">
              <a:extLst>
                <a:ext uri="{63B3BB69-23CF-44E3-9099-C40C66FF867C}">
                  <a14:compatExt spid="_x0000_s87241"/>
                </a:ext>
                <a:ext uri="{FF2B5EF4-FFF2-40B4-BE49-F238E27FC236}">
                  <a16:creationId xmlns:a16="http://schemas.microsoft.com/office/drawing/2014/main" id="{00000000-0008-0000-0100-0000C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17</xdr:col>
          <xdr:colOff>0</xdr:colOff>
          <xdr:row>65</xdr:row>
          <xdr:rowOff>0</xdr:rowOff>
        </xdr:to>
        <xdr:sp macro="" textlink="">
          <xdr:nvSpPr>
            <xdr:cNvPr id="87242" name="Group Box 202" hidden="1">
              <a:extLst>
                <a:ext uri="{63B3BB69-23CF-44E3-9099-C40C66FF867C}">
                  <a14:compatExt spid="_x0000_s87242"/>
                </a:ext>
                <a:ext uri="{FF2B5EF4-FFF2-40B4-BE49-F238E27FC236}">
                  <a16:creationId xmlns:a16="http://schemas.microsoft.com/office/drawing/2014/main" id="{00000000-0008-0000-0100-0000CA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64</xdr:row>
          <xdr:rowOff>9525</xdr:rowOff>
        </xdr:from>
        <xdr:to>
          <xdr:col>10</xdr:col>
          <xdr:colOff>0</xdr:colOff>
          <xdr:row>64</xdr:row>
          <xdr:rowOff>247650</xdr:rowOff>
        </xdr:to>
        <xdr:sp macro="" textlink="">
          <xdr:nvSpPr>
            <xdr:cNvPr id="87243" name="Option Button 203" hidden="1">
              <a:extLst>
                <a:ext uri="{63B3BB69-23CF-44E3-9099-C40C66FF867C}">
                  <a14:compatExt spid="_x0000_s87243"/>
                </a:ext>
                <a:ext uri="{FF2B5EF4-FFF2-40B4-BE49-F238E27FC236}">
                  <a16:creationId xmlns:a16="http://schemas.microsoft.com/office/drawing/2014/main" id="{00000000-0008-0000-0100-0000C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64</xdr:row>
          <xdr:rowOff>9525</xdr:rowOff>
        </xdr:from>
        <xdr:to>
          <xdr:col>16</xdr:col>
          <xdr:colOff>276225</xdr:colOff>
          <xdr:row>64</xdr:row>
          <xdr:rowOff>247650</xdr:rowOff>
        </xdr:to>
        <xdr:sp macro="" textlink="">
          <xdr:nvSpPr>
            <xdr:cNvPr id="87244" name="Option Button 204" hidden="1">
              <a:extLst>
                <a:ext uri="{63B3BB69-23CF-44E3-9099-C40C66FF867C}">
                  <a14:compatExt spid="_x0000_s87244"/>
                </a:ext>
                <a:ext uri="{FF2B5EF4-FFF2-40B4-BE49-F238E27FC236}">
                  <a16:creationId xmlns:a16="http://schemas.microsoft.com/office/drawing/2014/main" id="{00000000-0008-0000-0100-0000C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35</xdr:row>
          <xdr:rowOff>76200</xdr:rowOff>
        </xdr:from>
        <xdr:to>
          <xdr:col>17</xdr:col>
          <xdr:colOff>200025</xdr:colOff>
          <xdr:row>36</xdr:row>
          <xdr:rowOff>47625</xdr:rowOff>
        </xdr:to>
        <xdr:sp macro="" textlink="">
          <xdr:nvSpPr>
            <xdr:cNvPr id="87314" name="Option Button 274" hidden="1">
              <a:extLst>
                <a:ext uri="{63B3BB69-23CF-44E3-9099-C40C66FF867C}">
                  <a14:compatExt spid="_x0000_s87314"/>
                </a:ext>
                <a:ext uri="{FF2B5EF4-FFF2-40B4-BE49-F238E27FC236}">
                  <a16:creationId xmlns:a16="http://schemas.microsoft.com/office/drawing/2014/main" id="{00000000-0008-0000-0100-00001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xdr:twoCellAnchor>
    <xdr:from>
      <xdr:col>16</xdr:col>
      <xdr:colOff>357097</xdr:colOff>
      <xdr:row>20</xdr:row>
      <xdr:rowOff>185937</xdr:rowOff>
    </xdr:from>
    <xdr:to>
      <xdr:col>18</xdr:col>
      <xdr:colOff>419100</xdr:colOff>
      <xdr:row>21</xdr:row>
      <xdr:rowOff>159816</xdr:rowOff>
    </xdr:to>
    <xdr:sp macro="" textlink="">
      <xdr:nvSpPr>
        <xdr:cNvPr id="4" name="テキスト ボックス 3">
          <a:extLst>
            <a:ext uri="{FF2B5EF4-FFF2-40B4-BE49-F238E27FC236}">
              <a16:creationId xmlns:a16="http://schemas.microsoft.com/office/drawing/2014/main" id="{A60CF209-2702-67B5-27BB-C692C878A489}"/>
            </a:ext>
          </a:extLst>
        </xdr:cNvPr>
        <xdr:cNvSpPr txBox="1"/>
      </xdr:nvSpPr>
      <xdr:spPr>
        <a:xfrm>
          <a:off x="10682197"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316" name="Group Box 276" hidden="1">
              <a:extLst>
                <a:ext uri="{63B3BB69-23CF-44E3-9099-C40C66FF867C}">
                  <a14:compatExt spid="_x0000_s87316"/>
                </a:ext>
                <a:ext uri="{FF2B5EF4-FFF2-40B4-BE49-F238E27FC236}">
                  <a16:creationId xmlns:a16="http://schemas.microsoft.com/office/drawing/2014/main" id="{00000000-0008-0000-0100-000014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11</xdr:row>
          <xdr:rowOff>9525</xdr:rowOff>
        </xdr:from>
        <xdr:to>
          <xdr:col>10</xdr:col>
          <xdr:colOff>190500</xdr:colOff>
          <xdr:row>11</xdr:row>
          <xdr:rowOff>247650</xdr:rowOff>
        </xdr:to>
        <xdr:sp macro="" textlink="">
          <xdr:nvSpPr>
            <xdr:cNvPr id="87317" name="Option Button 277" hidden="1">
              <a:extLst>
                <a:ext uri="{63B3BB69-23CF-44E3-9099-C40C66FF867C}">
                  <a14:compatExt spid="_x0000_s87317"/>
                </a:ext>
                <a:ext uri="{FF2B5EF4-FFF2-40B4-BE49-F238E27FC236}">
                  <a16:creationId xmlns:a16="http://schemas.microsoft.com/office/drawing/2014/main" id="{00000000-0008-0000-0100-00001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9525</xdr:rowOff>
        </xdr:from>
        <xdr:to>
          <xdr:col>12</xdr:col>
          <xdr:colOff>295275</xdr:colOff>
          <xdr:row>11</xdr:row>
          <xdr:rowOff>247650</xdr:rowOff>
        </xdr:to>
        <xdr:sp macro="" textlink="">
          <xdr:nvSpPr>
            <xdr:cNvPr id="87319" name="Option Button 279" hidden="1">
              <a:extLst>
                <a:ext uri="{63B3BB69-23CF-44E3-9099-C40C66FF867C}">
                  <a14:compatExt spid="_x0000_s87319"/>
                </a:ext>
                <a:ext uri="{FF2B5EF4-FFF2-40B4-BE49-F238E27FC236}">
                  <a16:creationId xmlns:a16="http://schemas.microsoft.com/office/drawing/2014/main" id="{00000000-0008-0000-0100-000017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11</xdr:row>
          <xdr:rowOff>9525</xdr:rowOff>
        </xdr:from>
        <xdr:to>
          <xdr:col>14</xdr:col>
          <xdr:colOff>85725</xdr:colOff>
          <xdr:row>11</xdr:row>
          <xdr:rowOff>247650</xdr:rowOff>
        </xdr:to>
        <xdr:sp macro="" textlink="">
          <xdr:nvSpPr>
            <xdr:cNvPr id="87320" name="Option Button 280" hidden="1">
              <a:extLst>
                <a:ext uri="{63B3BB69-23CF-44E3-9099-C40C66FF867C}">
                  <a14:compatExt spid="_x0000_s87320"/>
                </a:ext>
                <a:ext uri="{FF2B5EF4-FFF2-40B4-BE49-F238E27FC236}">
                  <a16:creationId xmlns:a16="http://schemas.microsoft.com/office/drawing/2014/main" id="{00000000-0008-0000-0100-000018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9525</xdr:rowOff>
        </xdr:from>
        <xdr:to>
          <xdr:col>16</xdr:col>
          <xdr:colOff>200025</xdr:colOff>
          <xdr:row>11</xdr:row>
          <xdr:rowOff>247650</xdr:rowOff>
        </xdr:to>
        <xdr:sp macro="" textlink="">
          <xdr:nvSpPr>
            <xdr:cNvPr id="87321" name="Option Button 281" hidden="1">
              <a:extLst>
                <a:ext uri="{63B3BB69-23CF-44E3-9099-C40C66FF867C}">
                  <a14:compatExt spid="_x0000_s87321"/>
                </a:ext>
                <a:ext uri="{FF2B5EF4-FFF2-40B4-BE49-F238E27FC236}">
                  <a16:creationId xmlns:a16="http://schemas.microsoft.com/office/drawing/2014/main" id="{00000000-0008-0000-0100-00001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381000</xdr:colOff>
          <xdr:row>11</xdr:row>
          <xdr:rowOff>9525</xdr:rowOff>
        </xdr:from>
        <xdr:to>
          <xdr:col>18</xdr:col>
          <xdr:colOff>428625</xdr:colOff>
          <xdr:row>11</xdr:row>
          <xdr:rowOff>247650</xdr:rowOff>
        </xdr:to>
        <xdr:sp macro="" textlink="">
          <xdr:nvSpPr>
            <xdr:cNvPr id="87322" name="Option Button 282" hidden="1">
              <a:extLst>
                <a:ext uri="{63B3BB69-23CF-44E3-9099-C40C66FF867C}">
                  <a14:compatExt spid="_x0000_s87322"/>
                </a:ext>
                <a:ext uri="{FF2B5EF4-FFF2-40B4-BE49-F238E27FC236}">
                  <a16:creationId xmlns:a16="http://schemas.microsoft.com/office/drawing/2014/main" id="{00000000-0008-0000-0100-00001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xdr:row>
          <xdr:rowOff>9525</xdr:rowOff>
        </xdr:from>
        <xdr:to>
          <xdr:col>20</xdr:col>
          <xdr:colOff>400050</xdr:colOff>
          <xdr:row>11</xdr:row>
          <xdr:rowOff>247650</xdr:rowOff>
        </xdr:to>
        <xdr:sp macro="" textlink="">
          <xdr:nvSpPr>
            <xdr:cNvPr id="87323" name="Option Button 283" hidden="1">
              <a:extLst>
                <a:ext uri="{63B3BB69-23CF-44E3-9099-C40C66FF867C}">
                  <a14:compatExt spid="_x0000_s87323"/>
                </a:ext>
                <a:ext uri="{FF2B5EF4-FFF2-40B4-BE49-F238E27FC236}">
                  <a16:creationId xmlns:a16="http://schemas.microsoft.com/office/drawing/2014/main" id="{00000000-0008-0000-0100-00001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11</xdr:row>
          <xdr:rowOff>9525</xdr:rowOff>
        </xdr:from>
        <xdr:to>
          <xdr:col>23</xdr:col>
          <xdr:colOff>95250</xdr:colOff>
          <xdr:row>11</xdr:row>
          <xdr:rowOff>247650</xdr:rowOff>
        </xdr:to>
        <xdr:sp macro="" textlink="">
          <xdr:nvSpPr>
            <xdr:cNvPr id="87324" name="Option Button 284" hidden="1">
              <a:extLst>
                <a:ext uri="{63B3BB69-23CF-44E3-9099-C40C66FF867C}">
                  <a14:compatExt spid="_x0000_s87324"/>
                </a:ext>
                <a:ext uri="{FF2B5EF4-FFF2-40B4-BE49-F238E27FC236}">
                  <a16:creationId xmlns:a16="http://schemas.microsoft.com/office/drawing/2014/main" id="{00000000-0008-0000-0100-00001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11</xdr:row>
          <xdr:rowOff>9525</xdr:rowOff>
        </xdr:from>
        <xdr:to>
          <xdr:col>25</xdr:col>
          <xdr:colOff>66675</xdr:colOff>
          <xdr:row>11</xdr:row>
          <xdr:rowOff>247650</xdr:rowOff>
        </xdr:to>
        <xdr:sp macro="" textlink="">
          <xdr:nvSpPr>
            <xdr:cNvPr id="87325" name="Option Button 285" hidden="1">
              <a:extLst>
                <a:ext uri="{63B3BB69-23CF-44E3-9099-C40C66FF867C}">
                  <a14:compatExt spid="_x0000_s87325"/>
                </a:ext>
                <a:ext uri="{FF2B5EF4-FFF2-40B4-BE49-F238E27FC236}">
                  <a16:creationId xmlns:a16="http://schemas.microsoft.com/office/drawing/2014/main" id="{00000000-0008-0000-0100-00001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9525</xdr:rowOff>
        </xdr:from>
        <xdr:to>
          <xdr:col>27</xdr:col>
          <xdr:colOff>142875</xdr:colOff>
          <xdr:row>11</xdr:row>
          <xdr:rowOff>247650</xdr:rowOff>
        </xdr:to>
        <xdr:sp macro="" textlink="">
          <xdr:nvSpPr>
            <xdr:cNvPr id="87326" name="Option Button 286" hidden="1">
              <a:extLst>
                <a:ext uri="{63B3BB69-23CF-44E3-9099-C40C66FF867C}">
                  <a14:compatExt spid="_x0000_s87326"/>
                </a:ext>
                <a:ext uri="{FF2B5EF4-FFF2-40B4-BE49-F238E27FC236}">
                  <a16:creationId xmlns:a16="http://schemas.microsoft.com/office/drawing/2014/main" id="{00000000-0008-0000-0100-00001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xdr:row>
          <xdr:rowOff>123825</xdr:rowOff>
        </xdr:from>
        <xdr:to>
          <xdr:col>10</xdr:col>
          <xdr:colOff>133350</xdr:colOff>
          <xdr:row>17</xdr:row>
          <xdr:rowOff>95250</xdr:rowOff>
        </xdr:to>
        <xdr:sp macro="" textlink="">
          <xdr:nvSpPr>
            <xdr:cNvPr id="87327" name="Option Button 287" hidden="1">
              <a:extLst>
                <a:ext uri="{63B3BB69-23CF-44E3-9099-C40C66FF867C}">
                  <a14:compatExt spid="_x0000_s87327"/>
                </a:ext>
                <a:ext uri="{FF2B5EF4-FFF2-40B4-BE49-F238E27FC236}">
                  <a16:creationId xmlns:a16="http://schemas.microsoft.com/office/drawing/2014/main" id="{00000000-0008-0000-0100-00001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16</xdr:row>
          <xdr:rowOff>123825</xdr:rowOff>
        </xdr:from>
        <xdr:to>
          <xdr:col>12</xdr:col>
          <xdr:colOff>114300</xdr:colOff>
          <xdr:row>17</xdr:row>
          <xdr:rowOff>95250</xdr:rowOff>
        </xdr:to>
        <xdr:sp macro="" textlink="">
          <xdr:nvSpPr>
            <xdr:cNvPr id="87328" name="Option Button 288" hidden="1">
              <a:extLst>
                <a:ext uri="{63B3BB69-23CF-44E3-9099-C40C66FF867C}">
                  <a14:compatExt spid="_x0000_s87328"/>
                </a:ext>
                <a:ext uri="{FF2B5EF4-FFF2-40B4-BE49-F238E27FC236}">
                  <a16:creationId xmlns:a16="http://schemas.microsoft.com/office/drawing/2014/main" id="{00000000-0008-0000-0100-000020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16</xdr:row>
          <xdr:rowOff>123825</xdr:rowOff>
        </xdr:from>
        <xdr:to>
          <xdr:col>14</xdr:col>
          <xdr:colOff>219075</xdr:colOff>
          <xdr:row>17</xdr:row>
          <xdr:rowOff>95250</xdr:rowOff>
        </xdr:to>
        <xdr:sp macro="" textlink="">
          <xdr:nvSpPr>
            <xdr:cNvPr id="87329" name="Option Button 289" hidden="1">
              <a:extLst>
                <a:ext uri="{63B3BB69-23CF-44E3-9099-C40C66FF867C}">
                  <a14:compatExt spid="_x0000_s87329"/>
                </a:ext>
                <a:ext uri="{FF2B5EF4-FFF2-40B4-BE49-F238E27FC236}">
                  <a16:creationId xmlns:a16="http://schemas.microsoft.com/office/drawing/2014/main" id="{00000000-0008-0000-0100-000021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16</xdr:row>
          <xdr:rowOff>123825</xdr:rowOff>
        </xdr:from>
        <xdr:to>
          <xdr:col>16</xdr:col>
          <xdr:colOff>314325</xdr:colOff>
          <xdr:row>17</xdr:row>
          <xdr:rowOff>95250</xdr:rowOff>
        </xdr:to>
        <xdr:sp macro="" textlink="">
          <xdr:nvSpPr>
            <xdr:cNvPr id="87330" name="Option Button 290" hidden="1">
              <a:extLst>
                <a:ext uri="{63B3BB69-23CF-44E3-9099-C40C66FF867C}">
                  <a14:compatExt spid="_x0000_s87330"/>
                </a:ext>
                <a:ext uri="{FF2B5EF4-FFF2-40B4-BE49-F238E27FC236}">
                  <a16:creationId xmlns:a16="http://schemas.microsoft.com/office/drawing/2014/main" id="{00000000-0008-0000-0100-00002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16</xdr:row>
          <xdr:rowOff>123825</xdr:rowOff>
        </xdr:from>
        <xdr:to>
          <xdr:col>18</xdr:col>
          <xdr:colOff>419100</xdr:colOff>
          <xdr:row>17</xdr:row>
          <xdr:rowOff>95250</xdr:rowOff>
        </xdr:to>
        <xdr:sp macro="" textlink="">
          <xdr:nvSpPr>
            <xdr:cNvPr id="87331" name="Option Button 291" hidden="1">
              <a:extLst>
                <a:ext uri="{63B3BB69-23CF-44E3-9099-C40C66FF867C}">
                  <a14:compatExt spid="_x0000_s87331"/>
                </a:ext>
                <a:ext uri="{FF2B5EF4-FFF2-40B4-BE49-F238E27FC236}">
                  <a16:creationId xmlns:a16="http://schemas.microsoft.com/office/drawing/2014/main" id="{00000000-0008-0000-0100-000023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123825</xdr:rowOff>
        </xdr:from>
        <xdr:to>
          <xdr:col>23</xdr:col>
          <xdr:colOff>66675</xdr:colOff>
          <xdr:row>17</xdr:row>
          <xdr:rowOff>95250</xdr:rowOff>
        </xdr:to>
        <xdr:sp macro="" textlink="">
          <xdr:nvSpPr>
            <xdr:cNvPr id="87332" name="Option Button 292" hidden="1">
              <a:extLst>
                <a:ext uri="{63B3BB69-23CF-44E3-9099-C40C66FF867C}">
                  <a14:compatExt spid="_x0000_s87332"/>
                </a:ext>
                <a:ext uri="{FF2B5EF4-FFF2-40B4-BE49-F238E27FC236}">
                  <a16:creationId xmlns:a16="http://schemas.microsoft.com/office/drawing/2014/main" id="{00000000-0008-0000-0100-000024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25</xdr:col>
          <xdr:colOff>57150</xdr:colOff>
          <xdr:row>17</xdr:row>
          <xdr:rowOff>95250</xdr:rowOff>
        </xdr:to>
        <xdr:sp macro="" textlink="">
          <xdr:nvSpPr>
            <xdr:cNvPr id="87333" name="Option Button 293" hidden="1">
              <a:extLst>
                <a:ext uri="{63B3BB69-23CF-44E3-9099-C40C66FF867C}">
                  <a14:compatExt spid="_x0000_s87333"/>
                </a:ext>
                <a:ext uri="{FF2B5EF4-FFF2-40B4-BE49-F238E27FC236}">
                  <a16:creationId xmlns:a16="http://schemas.microsoft.com/office/drawing/2014/main" id="{00000000-0008-0000-0100-00002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123825</xdr:rowOff>
        </xdr:from>
        <xdr:to>
          <xdr:col>27</xdr:col>
          <xdr:colOff>161925</xdr:colOff>
          <xdr:row>17</xdr:row>
          <xdr:rowOff>95250</xdr:rowOff>
        </xdr:to>
        <xdr:sp macro="" textlink="">
          <xdr:nvSpPr>
            <xdr:cNvPr id="87334" name="Option Button 294" hidden="1">
              <a:extLst>
                <a:ext uri="{63B3BB69-23CF-44E3-9099-C40C66FF867C}">
                  <a14:compatExt spid="_x0000_s87334"/>
                </a:ext>
                <a:ext uri="{FF2B5EF4-FFF2-40B4-BE49-F238E27FC236}">
                  <a16:creationId xmlns:a16="http://schemas.microsoft.com/office/drawing/2014/main" id="{00000000-0008-0000-0100-000026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クリスマスツリー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0</xdr:rowOff>
        </xdr:from>
        <xdr:to>
          <xdr:col>28</xdr:col>
          <xdr:colOff>0</xdr:colOff>
          <xdr:row>33</xdr:row>
          <xdr:rowOff>0</xdr:rowOff>
        </xdr:to>
        <xdr:sp macro="" textlink="">
          <xdr:nvSpPr>
            <xdr:cNvPr id="87336" name="Group Box 296" hidden="1">
              <a:extLst>
                <a:ext uri="{63B3BB69-23CF-44E3-9099-C40C66FF867C}">
                  <a14:compatExt spid="_x0000_s87336"/>
                </a:ext>
                <a:ext uri="{FF2B5EF4-FFF2-40B4-BE49-F238E27FC236}">
                  <a16:creationId xmlns:a16="http://schemas.microsoft.com/office/drawing/2014/main" id="{00000000-0008-0000-0100-000028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57150</xdr:rowOff>
        </xdr:from>
        <xdr:to>
          <xdr:col>9</xdr:col>
          <xdr:colOff>361950</xdr:colOff>
          <xdr:row>30</xdr:row>
          <xdr:rowOff>28575</xdr:rowOff>
        </xdr:to>
        <xdr:sp macro="" textlink="">
          <xdr:nvSpPr>
            <xdr:cNvPr id="87337" name="Option Button 297" hidden="1">
              <a:extLst>
                <a:ext uri="{63B3BB69-23CF-44E3-9099-C40C66FF867C}">
                  <a14:compatExt spid="_x0000_s87337"/>
                </a:ext>
                <a:ext uri="{FF2B5EF4-FFF2-40B4-BE49-F238E27FC236}">
                  <a16:creationId xmlns:a16="http://schemas.microsoft.com/office/drawing/2014/main" id="{00000000-0008-0000-0100-00002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29</xdr:row>
          <xdr:rowOff>57150</xdr:rowOff>
        </xdr:from>
        <xdr:to>
          <xdr:col>12</xdr:col>
          <xdr:colOff>133350</xdr:colOff>
          <xdr:row>30</xdr:row>
          <xdr:rowOff>28575</xdr:rowOff>
        </xdr:to>
        <xdr:sp macro="" textlink="">
          <xdr:nvSpPr>
            <xdr:cNvPr id="87338" name="Option Button 298" hidden="1">
              <a:extLst>
                <a:ext uri="{63B3BB69-23CF-44E3-9099-C40C66FF867C}">
                  <a14:compatExt spid="_x0000_s87338"/>
                </a:ext>
                <a:ext uri="{FF2B5EF4-FFF2-40B4-BE49-F238E27FC236}">
                  <a16:creationId xmlns:a16="http://schemas.microsoft.com/office/drawing/2014/main" id="{00000000-0008-0000-0100-00002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29</xdr:row>
          <xdr:rowOff>57150</xdr:rowOff>
        </xdr:from>
        <xdr:to>
          <xdr:col>14</xdr:col>
          <xdr:colOff>180975</xdr:colOff>
          <xdr:row>30</xdr:row>
          <xdr:rowOff>28575</xdr:rowOff>
        </xdr:to>
        <xdr:sp macro="" textlink="">
          <xdr:nvSpPr>
            <xdr:cNvPr id="87339" name="Option Button 299" hidden="1">
              <a:extLst>
                <a:ext uri="{63B3BB69-23CF-44E3-9099-C40C66FF867C}">
                  <a14:compatExt spid="_x0000_s87339"/>
                </a:ext>
                <a:ext uri="{FF2B5EF4-FFF2-40B4-BE49-F238E27FC236}">
                  <a16:creationId xmlns:a16="http://schemas.microsoft.com/office/drawing/2014/main" id="{00000000-0008-0000-0100-00002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57150</xdr:rowOff>
        </xdr:from>
        <xdr:to>
          <xdr:col>16</xdr:col>
          <xdr:colOff>419100</xdr:colOff>
          <xdr:row>30</xdr:row>
          <xdr:rowOff>28575</xdr:rowOff>
        </xdr:to>
        <xdr:sp macro="" textlink="">
          <xdr:nvSpPr>
            <xdr:cNvPr id="87340" name="Option Button 300" hidden="1">
              <a:extLst>
                <a:ext uri="{63B3BB69-23CF-44E3-9099-C40C66FF867C}">
                  <a14:compatExt spid="_x0000_s87340"/>
                </a:ext>
                <a:ext uri="{FF2B5EF4-FFF2-40B4-BE49-F238E27FC236}">
                  <a16:creationId xmlns:a16="http://schemas.microsoft.com/office/drawing/2014/main" id="{00000000-0008-0000-0100-00002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352425</xdr:colOff>
          <xdr:row>29</xdr:row>
          <xdr:rowOff>57150</xdr:rowOff>
        </xdr:from>
        <xdr:to>
          <xdr:col>19</xdr:col>
          <xdr:colOff>152400</xdr:colOff>
          <xdr:row>30</xdr:row>
          <xdr:rowOff>28575</xdr:rowOff>
        </xdr:to>
        <xdr:sp macro="" textlink="">
          <xdr:nvSpPr>
            <xdr:cNvPr id="87341" name="Option Button 301" hidden="1">
              <a:extLst>
                <a:ext uri="{63B3BB69-23CF-44E3-9099-C40C66FF867C}">
                  <a14:compatExt spid="_x0000_s87341"/>
                </a:ext>
                <a:ext uri="{FF2B5EF4-FFF2-40B4-BE49-F238E27FC236}">
                  <a16:creationId xmlns:a16="http://schemas.microsoft.com/office/drawing/2014/main" id="{00000000-0008-0000-0100-00002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29</xdr:row>
          <xdr:rowOff>57150</xdr:rowOff>
        </xdr:from>
        <xdr:to>
          <xdr:col>22</xdr:col>
          <xdr:colOff>238125</xdr:colOff>
          <xdr:row>30</xdr:row>
          <xdr:rowOff>28575</xdr:rowOff>
        </xdr:to>
        <xdr:sp macro="" textlink="">
          <xdr:nvSpPr>
            <xdr:cNvPr id="87342" name="Option Button 302" hidden="1">
              <a:extLst>
                <a:ext uri="{63B3BB69-23CF-44E3-9099-C40C66FF867C}">
                  <a14:compatExt spid="_x0000_s87342"/>
                </a:ext>
                <a:ext uri="{FF2B5EF4-FFF2-40B4-BE49-F238E27FC236}">
                  <a16:creationId xmlns:a16="http://schemas.microsoft.com/office/drawing/2014/main" id="{00000000-0008-0000-0100-00002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xdr:row>
          <xdr:rowOff>57150</xdr:rowOff>
        </xdr:from>
        <xdr:to>
          <xdr:col>25</xdr:col>
          <xdr:colOff>276225</xdr:colOff>
          <xdr:row>30</xdr:row>
          <xdr:rowOff>28575</xdr:rowOff>
        </xdr:to>
        <xdr:sp macro="" textlink="">
          <xdr:nvSpPr>
            <xdr:cNvPr id="87343" name="Option Button 303" hidden="1">
              <a:extLst>
                <a:ext uri="{63B3BB69-23CF-44E3-9099-C40C66FF867C}">
                  <a14:compatExt spid="_x0000_s87343"/>
                </a:ext>
                <a:ext uri="{FF2B5EF4-FFF2-40B4-BE49-F238E27FC236}">
                  <a16:creationId xmlns:a16="http://schemas.microsoft.com/office/drawing/2014/main" id="{00000000-0008-0000-0100-00002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15</xdr:col>
      <xdr:colOff>133350</xdr:colOff>
      <xdr:row>62</xdr:row>
      <xdr:rowOff>133350</xdr:rowOff>
    </xdr:from>
    <xdr:to>
      <xdr:col>16</xdr:col>
      <xdr:colOff>457200</xdr:colOff>
      <xdr:row>63</xdr:row>
      <xdr:rowOff>123826</xdr:rowOff>
    </xdr:to>
    <xdr:sp macro="" textlink="">
      <xdr:nvSpPr>
        <xdr:cNvPr id="6" name="四角形: 角を丸くする 5">
          <a:hlinkClick xmlns:r="http://schemas.openxmlformats.org/officeDocument/2006/relationships" r:id="rId30"/>
          <a:extLst>
            <a:ext uri="{FF2B5EF4-FFF2-40B4-BE49-F238E27FC236}">
              <a16:creationId xmlns:a16="http://schemas.microsoft.com/office/drawing/2014/main" id="{31364195-B30C-4B95-8E41-6BA1B95C73F5}"/>
            </a:ext>
          </a:extLst>
        </xdr:cNvPr>
        <xdr:cNvSpPr/>
      </xdr:nvSpPr>
      <xdr:spPr>
        <a:xfrm>
          <a:off x="9972675" y="16916400"/>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2686051</xdr:colOff>
      <xdr:row>16</xdr:row>
      <xdr:rowOff>219075</xdr:rowOff>
    </xdr:from>
    <xdr:to>
      <xdr:col>4</xdr:col>
      <xdr:colOff>1</xdr:colOff>
      <xdr:row>17</xdr:row>
      <xdr:rowOff>228600</xdr:rowOff>
    </xdr:to>
    <xdr:sp macro="" textlink="">
      <xdr:nvSpPr>
        <xdr:cNvPr id="26" name="四角形: 角を丸くする 25">
          <a:hlinkClick xmlns:r="http://schemas.openxmlformats.org/officeDocument/2006/relationships" r:id="rId1"/>
          <a:extLst>
            <a:ext uri="{FF2B5EF4-FFF2-40B4-BE49-F238E27FC236}">
              <a16:creationId xmlns:a16="http://schemas.microsoft.com/office/drawing/2014/main" id="{00000000-0008-0000-0200-00001A000000}"/>
            </a:ext>
          </a:extLst>
        </xdr:cNvPr>
        <xdr:cNvSpPr/>
      </xdr:nvSpPr>
      <xdr:spPr>
        <a:xfrm>
          <a:off x="3867151" y="5448300"/>
          <a:ext cx="5334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12</xdr:col>
      <xdr:colOff>590550</xdr:colOff>
      <xdr:row>41</xdr:row>
      <xdr:rowOff>238124</xdr:rowOff>
    </xdr:from>
    <xdr:to>
      <xdr:col>14</xdr:col>
      <xdr:colOff>405624</xdr:colOff>
      <xdr:row>42</xdr:row>
      <xdr:rowOff>247649</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200-00001C000000}"/>
            </a:ext>
          </a:extLst>
        </xdr:cNvPr>
        <xdr:cNvSpPr/>
      </xdr:nvSpPr>
      <xdr:spPr>
        <a:xfrm>
          <a:off x="14487525" y="12134849"/>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25204</xdr:colOff>
      <xdr:row>0</xdr:row>
      <xdr:rowOff>96674</xdr:rowOff>
    </xdr:from>
    <xdr:to>
      <xdr:col>2</xdr:col>
      <xdr:colOff>323850</xdr:colOff>
      <xdr:row>0</xdr:row>
      <xdr:rowOff>749591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9667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466725</xdr:rowOff>
    </xdr:from>
    <xdr:to>
      <xdr:col>3</xdr:col>
      <xdr:colOff>2571750</xdr:colOff>
      <xdr:row>0</xdr:row>
      <xdr:rowOff>466725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466725"/>
          <a:ext cx="29051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33</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23</xdr:row>
          <xdr:rowOff>19050</xdr:rowOff>
        </xdr:from>
        <xdr:to>
          <xdr:col>11</xdr:col>
          <xdr:colOff>0</xdr:colOff>
          <xdr:row>23</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19050</xdr:rowOff>
        </xdr:from>
        <xdr:to>
          <xdr:col>11</xdr:col>
          <xdr:colOff>0</xdr:colOff>
          <xdr:row>24</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19050</xdr:rowOff>
        </xdr:from>
        <xdr:to>
          <xdr:col>11</xdr:col>
          <xdr:colOff>0</xdr:colOff>
          <xdr:row>25</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19050</xdr:rowOff>
        </xdr:from>
        <xdr:to>
          <xdr:col>11</xdr:col>
          <xdr:colOff>0</xdr:colOff>
          <xdr:row>26</xdr:row>
          <xdr:rowOff>257175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19050</xdr:rowOff>
        </xdr:from>
        <xdr:to>
          <xdr:col>11</xdr:col>
          <xdr:colOff>0</xdr:colOff>
          <xdr:row>27</xdr:row>
          <xdr:rowOff>257175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19050</xdr:rowOff>
        </xdr:from>
        <xdr:to>
          <xdr:col>11</xdr:col>
          <xdr:colOff>0</xdr:colOff>
          <xdr:row>28</xdr:row>
          <xdr:rowOff>257175</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29</xdr:row>
          <xdr:rowOff>19050</xdr:rowOff>
        </xdr:from>
        <xdr:to>
          <xdr:col>11</xdr:col>
          <xdr:colOff>0</xdr:colOff>
          <xdr:row>29</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30</xdr:row>
          <xdr:rowOff>19050</xdr:rowOff>
        </xdr:from>
        <xdr:to>
          <xdr:col>11</xdr:col>
          <xdr:colOff>0</xdr:colOff>
          <xdr:row>30</xdr:row>
          <xdr:rowOff>257175</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9525</xdr:rowOff>
        </xdr:from>
        <xdr:to>
          <xdr:col>11</xdr:col>
          <xdr:colOff>0</xdr:colOff>
          <xdr:row>31</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19050</xdr:rowOff>
        </xdr:from>
        <xdr:to>
          <xdr:col>11</xdr:col>
          <xdr:colOff>0</xdr:colOff>
          <xdr:row>32</xdr:row>
          <xdr:rowOff>257175</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10</xdr:col>
      <xdr:colOff>123825</xdr:colOff>
      <xdr:row>20</xdr:row>
      <xdr:rowOff>247650</xdr:rowOff>
    </xdr:from>
    <xdr:to>
      <xdr:col>10</xdr:col>
      <xdr:colOff>361950</xdr:colOff>
      <xdr:row>22</xdr:row>
      <xdr:rowOff>25907</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13563600" y="6543675"/>
          <a:ext cx="238125" cy="311657"/>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26</xdr:col>
          <xdr:colOff>0</xdr:colOff>
          <xdr:row>19</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57150</xdr:rowOff>
        </xdr:from>
        <xdr:to>
          <xdr:col>10</xdr:col>
          <xdr:colOff>180975</xdr:colOff>
          <xdr:row>12</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xdr:row>
          <xdr:rowOff>57150</xdr:rowOff>
        </xdr:from>
        <xdr:to>
          <xdr:col>13</xdr:col>
          <xdr:colOff>276225</xdr:colOff>
          <xdr:row>12</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11</xdr:row>
          <xdr:rowOff>57150</xdr:rowOff>
        </xdr:from>
        <xdr:to>
          <xdr:col>16</xdr:col>
          <xdr:colOff>276225</xdr:colOff>
          <xdr:row>12</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628650</xdr:colOff>
          <xdr:row>11</xdr:row>
          <xdr:rowOff>57150</xdr:rowOff>
        </xdr:from>
        <xdr:to>
          <xdr:col>19</xdr:col>
          <xdr:colOff>342900</xdr:colOff>
          <xdr:row>12</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57150</xdr:rowOff>
        </xdr:from>
        <xdr:to>
          <xdr:col>22</xdr:col>
          <xdr:colOff>200025</xdr:colOff>
          <xdr:row>12</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619125</xdr:colOff>
          <xdr:row>11</xdr:row>
          <xdr:rowOff>57150</xdr:rowOff>
        </xdr:from>
        <xdr:to>
          <xdr:col>25</xdr:col>
          <xdr:colOff>142875</xdr:colOff>
          <xdr:row>12</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8</xdr:col>
      <xdr:colOff>133350</xdr:colOff>
      <xdr:row>12</xdr:row>
      <xdr:rowOff>66674</xdr:rowOff>
    </xdr:from>
    <xdr:to>
      <xdr:col>11</xdr:col>
      <xdr:colOff>128401</xdr:colOff>
      <xdr:row>18</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11</xdr:col>
      <xdr:colOff>275785</xdr:colOff>
      <xdr:row>12</xdr:row>
      <xdr:rowOff>66674</xdr:rowOff>
    </xdr:from>
    <xdr:to>
      <xdr:col>14</xdr:col>
      <xdr:colOff>80336</xdr:colOff>
      <xdr:row>18</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14</xdr:col>
      <xdr:colOff>227720</xdr:colOff>
      <xdr:row>12</xdr:row>
      <xdr:rowOff>66674</xdr:rowOff>
    </xdr:from>
    <xdr:to>
      <xdr:col>17</xdr:col>
      <xdr:colOff>32271</xdr:colOff>
      <xdr:row>18</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17</xdr:col>
      <xdr:colOff>179655</xdr:colOff>
      <xdr:row>12</xdr:row>
      <xdr:rowOff>66674</xdr:rowOff>
    </xdr:from>
    <xdr:to>
      <xdr:col>19</xdr:col>
      <xdr:colOff>622381</xdr:colOff>
      <xdr:row>18</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23</xdr:col>
      <xdr:colOff>83018</xdr:colOff>
      <xdr:row>12</xdr:row>
      <xdr:rowOff>66927</xdr:rowOff>
    </xdr:from>
    <xdr:to>
      <xdr:col>25</xdr:col>
      <xdr:colOff>525239</xdr:colOff>
      <xdr:row>18</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20</xdr:col>
      <xdr:colOff>131590</xdr:colOff>
      <xdr:row>12</xdr:row>
      <xdr:rowOff>66927</xdr:rowOff>
    </xdr:from>
    <xdr:to>
      <xdr:col>22</xdr:col>
      <xdr:colOff>573811</xdr:colOff>
      <xdr:row>18</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8</xdr:col>
      <xdr:colOff>133350</xdr:colOff>
      <xdr:row>17</xdr:row>
      <xdr:rowOff>141442</xdr:rowOff>
    </xdr:from>
    <xdr:to>
      <xdr:col>11</xdr:col>
      <xdr:colOff>135071</xdr:colOff>
      <xdr:row>18</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11</xdr:col>
      <xdr:colOff>266700</xdr:colOff>
      <xdr:row>17</xdr:row>
      <xdr:rowOff>141442</xdr:rowOff>
    </xdr:from>
    <xdr:to>
      <xdr:col>14</xdr:col>
      <xdr:colOff>77921</xdr:colOff>
      <xdr:row>18</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14</xdr:col>
      <xdr:colOff>219075</xdr:colOff>
      <xdr:row>17</xdr:row>
      <xdr:rowOff>141442</xdr:rowOff>
    </xdr:from>
    <xdr:to>
      <xdr:col>17</xdr:col>
      <xdr:colOff>30296</xdr:colOff>
      <xdr:row>18</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17</xdr:col>
      <xdr:colOff>170130</xdr:colOff>
      <xdr:row>17</xdr:row>
      <xdr:rowOff>141442</xdr:rowOff>
    </xdr:from>
    <xdr:to>
      <xdr:col>19</xdr:col>
      <xdr:colOff>619526</xdr:colOff>
      <xdr:row>18</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26</xdr:col>
          <xdr:colOff>0</xdr:colOff>
          <xdr:row>20</xdr:row>
          <xdr:rowOff>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2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xdr:rowOff>
        </xdr:from>
        <xdr:to>
          <xdr:col>10</xdr:col>
          <xdr:colOff>180975</xdr:colOff>
          <xdr:row>19</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9525</xdr:rowOff>
        </xdr:from>
        <xdr:to>
          <xdr:col>16</xdr:col>
          <xdr:colOff>200025</xdr:colOff>
          <xdr:row>19</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209550</xdr:colOff>
      <xdr:row>50</xdr:row>
      <xdr:rowOff>76269</xdr:rowOff>
    </xdr:from>
    <xdr:to>
      <xdr:col>10</xdr:col>
      <xdr:colOff>267481</xdr:colOff>
      <xdr:row>52</xdr:row>
      <xdr:rowOff>152658</xdr:rowOff>
    </xdr:to>
    <xdr:pic>
      <xdr:nvPicPr>
        <xdr:cNvPr id="49292" name="図 49291">
          <a:extLst>
            <a:ext uri="{FF2B5EF4-FFF2-40B4-BE49-F238E27FC236}">
              <a16:creationId xmlns:a16="http://schemas.microsoft.com/office/drawing/2014/main" id="{ACEE58BB-FBD0-462D-B1DC-6A074AB9AE84}"/>
            </a:ext>
          </a:extLst>
        </xdr:cNvPr>
        <xdr:cNvPicPr>
          <a:picLocks noChangeAspect="1"/>
        </xdr:cNvPicPr>
      </xdr:nvPicPr>
      <xdr:blipFill>
        <a:blip xmlns:r="http://schemas.openxmlformats.org/officeDocument/2006/relationships" r:embed="rId8"/>
        <a:stretch>
          <a:fillRect/>
        </a:stretch>
      </xdr:blipFill>
      <xdr:spPr>
        <a:xfrm>
          <a:off x="6229350" y="14249469"/>
          <a:ext cx="1334281" cy="609789"/>
        </a:xfrm>
        <a:prstGeom prst="rect">
          <a:avLst/>
        </a:prstGeom>
        <a:ln>
          <a:solidFill>
            <a:schemeClr val="tx1">
              <a:lumMod val="50000"/>
              <a:lumOff val="50000"/>
            </a:schemeClr>
          </a:solidFill>
        </a:ln>
      </xdr:spPr>
    </xdr:pic>
    <xdr:clientData/>
  </xdr:twoCellAnchor>
  <xdr:twoCellAnchor>
    <xdr:from>
      <xdr:col>11</xdr:col>
      <xdr:colOff>0</xdr:colOff>
      <xdr:row>50</xdr:row>
      <xdr:rowOff>66933</xdr:rowOff>
    </xdr:from>
    <xdr:to>
      <xdr:col>13</xdr:col>
      <xdr:colOff>0</xdr:colOff>
      <xdr:row>52</xdr:row>
      <xdr:rowOff>161924</xdr:rowOff>
    </xdr:to>
    <xdr:pic>
      <xdr:nvPicPr>
        <xdr:cNvPr id="49293" name="図 49292">
          <a:extLst>
            <a:ext uri="{FF2B5EF4-FFF2-40B4-BE49-F238E27FC236}">
              <a16:creationId xmlns:a16="http://schemas.microsoft.com/office/drawing/2014/main" id="{AD8AAE6E-6F02-464B-874A-D51A23BB7CB3}"/>
            </a:ext>
          </a:extLst>
        </xdr:cNvPr>
        <xdr:cNvPicPr>
          <a:picLocks noChangeAspect="1"/>
        </xdr:cNvPicPr>
      </xdr:nvPicPr>
      <xdr:blipFill>
        <a:blip xmlns:r="http://schemas.openxmlformats.org/officeDocument/2006/relationships" r:embed="rId9"/>
        <a:stretch>
          <a:fillRect/>
        </a:stretch>
      </xdr:blipFill>
      <xdr:spPr>
        <a:xfrm>
          <a:off x="7743825" y="14240133"/>
          <a:ext cx="1276350" cy="628391"/>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7</xdr:col>
          <xdr:colOff>1019175</xdr:colOff>
          <xdr:row>47</xdr:row>
          <xdr:rowOff>0</xdr:rowOff>
        </xdr:from>
        <xdr:to>
          <xdr:col>25</xdr:col>
          <xdr:colOff>0</xdr:colOff>
          <xdr:row>48</xdr:row>
          <xdr:rowOff>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200-00008B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9525</xdr:rowOff>
        </xdr:from>
        <xdr:to>
          <xdr:col>9</xdr:col>
          <xdr:colOff>361950</xdr:colOff>
          <xdr:row>47</xdr:row>
          <xdr:rowOff>247650</xdr:rowOff>
        </xdr:to>
        <xdr:sp macro="" textlink="">
          <xdr:nvSpPr>
            <xdr:cNvPr id="2" name="Option Button 140" hidden="1">
              <a:extLst>
                <a:ext uri="{63B3BB69-23CF-44E3-9099-C40C66FF867C}">
                  <a14:compatExt spid="_x0000_s4929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47</xdr:row>
          <xdr:rowOff>9525</xdr:rowOff>
        </xdr:from>
        <xdr:to>
          <xdr:col>12</xdr:col>
          <xdr:colOff>152400</xdr:colOff>
          <xdr:row>47</xdr:row>
          <xdr:rowOff>247650</xdr:rowOff>
        </xdr:to>
        <xdr:sp macro="" textlink="">
          <xdr:nvSpPr>
            <xdr:cNvPr id="3" name="Option Button 141" hidden="1">
              <a:extLst>
                <a:ext uri="{63B3BB69-23CF-44E3-9099-C40C66FF867C}">
                  <a14:compatExt spid="_x0000_s4929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49</xdr:row>
          <xdr:rowOff>0</xdr:rowOff>
        </xdr:from>
        <xdr:to>
          <xdr:col>25</xdr:col>
          <xdr:colOff>0</xdr:colOff>
          <xdr:row>53</xdr:row>
          <xdr:rowOff>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200-00008E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49</xdr:row>
          <xdr:rowOff>47625</xdr:rowOff>
        </xdr:from>
        <xdr:to>
          <xdr:col>10</xdr:col>
          <xdr:colOff>209550</xdr:colOff>
          <xdr:row>50</xdr:row>
          <xdr:rowOff>19050</xdr:rowOff>
        </xdr:to>
        <xdr:sp macro="" textlink="">
          <xdr:nvSpPr>
            <xdr:cNvPr id="49295" name="Option Button 143" hidden="1">
              <a:extLst>
                <a:ext uri="{63B3BB69-23CF-44E3-9099-C40C66FF867C}">
                  <a14:compatExt spid="_x0000_s49295"/>
                </a:ext>
                <a:ext uri="{FF2B5EF4-FFF2-40B4-BE49-F238E27FC236}">
                  <a16:creationId xmlns:a16="http://schemas.microsoft.com/office/drawing/2014/main" id="{00000000-0008-0000-02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49</xdr:row>
          <xdr:rowOff>47625</xdr:rowOff>
        </xdr:from>
        <xdr:to>
          <xdr:col>13</xdr:col>
          <xdr:colOff>104775</xdr:colOff>
          <xdr:row>50</xdr:row>
          <xdr:rowOff>19050</xdr:rowOff>
        </xdr:to>
        <xdr:sp macro="" textlink="">
          <xdr:nvSpPr>
            <xdr:cNvPr id="49296" name="Option Button 144" hidden="1">
              <a:extLst>
                <a:ext uri="{63B3BB69-23CF-44E3-9099-C40C66FF867C}">
                  <a14:compatExt spid="_x0000_s49296"/>
                </a:ext>
                <a:ext uri="{FF2B5EF4-FFF2-40B4-BE49-F238E27FC236}">
                  <a16:creationId xmlns:a16="http://schemas.microsoft.com/office/drawing/2014/main" id="{00000000-0008-0000-02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48</xdr:row>
          <xdr:rowOff>0</xdr:rowOff>
        </xdr:from>
        <xdr:to>
          <xdr:col>25</xdr:col>
          <xdr:colOff>0</xdr:colOff>
          <xdr:row>49</xdr:row>
          <xdr:rowOff>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200-00009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48</xdr:row>
          <xdr:rowOff>9525</xdr:rowOff>
        </xdr:from>
        <xdr:to>
          <xdr:col>9</xdr:col>
          <xdr:colOff>361950</xdr:colOff>
          <xdr:row>48</xdr:row>
          <xdr:rowOff>247650</xdr:rowOff>
        </xdr:to>
        <xdr:sp macro="" textlink="">
          <xdr:nvSpPr>
            <xdr:cNvPr id="49298" name="Option Button 146" hidden="1">
              <a:extLst>
                <a:ext uri="{63B3BB69-23CF-44E3-9099-C40C66FF867C}">
                  <a14:compatExt spid="_x0000_s49298"/>
                </a:ext>
                <a:ext uri="{FF2B5EF4-FFF2-40B4-BE49-F238E27FC236}">
                  <a16:creationId xmlns:a16="http://schemas.microsoft.com/office/drawing/2014/main" id="{00000000-0008-0000-02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48</xdr:row>
          <xdr:rowOff>9525</xdr:rowOff>
        </xdr:from>
        <xdr:to>
          <xdr:col>12</xdr:col>
          <xdr:colOff>400050</xdr:colOff>
          <xdr:row>48</xdr:row>
          <xdr:rowOff>247650</xdr:rowOff>
        </xdr:to>
        <xdr:sp macro="" textlink="">
          <xdr:nvSpPr>
            <xdr:cNvPr id="49299" name="Option Button 147" hidden="1">
              <a:extLst>
                <a:ext uri="{63B3BB69-23CF-44E3-9099-C40C66FF867C}">
                  <a14:compatExt spid="_x0000_s49299"/>
                </a:ext>
                <a:ext uri="{FF2B5EF4-FFF2-40B4-BE49-F238E27FC236}">
                  <a16:creationId xmlns:a16="http://schemas.microsoft.com/office/drawing/2014/main" id="{00000000-0008-0000-02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48</xdr:row>
          <xdr:rowOff>9525</xdr:rowOff>
        </xdr:from>
        <xdr:to>
          <xdr:col>14</xdr:col>
          <xdr:colOff>514350</xdr:colOff>
          <xdr:row>48</xdr:row>
          <xdr:rowOff>247650</xdr:rowOff>
        </xdr:to>
        <xdr:sp macro="" textlink="">
          <xdr:nvSpPr>
            <xdr:cNvPr id="49300" name="Option Button 148" hidden="1">
              <a:extLst>
                <a:ext uri="{63B3BB69-23CF-44E3-9099-C40C66FF867C}">
                  <a14:compatExt spid="_x0000_s49300"/>
                </a:ext>
                <a:ext uri="{FF2B5EF4-FFF2-40B4-BE49-F238E27FC236}">
                  <a16:creationId xmlns:a16="http://schemas.microsoft.com/office/drawing/2014/main" id="{00000000-0008-0000-02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48</xdr:row>
          <xdr:rowOff>9525</xdr:rowOff>
        </xdr:from>
        <xdr:to>
          <xdr:col>16</xdr:col>
          <xdr:colOff>609600</xdr:colOff>
          <xdr:row>48</xdr:row>
          <xdr:rowOff>247650</xdr:rowOff>
        </xdr:to>
        <xdr:sp macro="" textlink="">
          <xdr:nvSpPr>
            <xdr:cNvPr id="49301" name="Option Button 149" hidden="1">
              <a:extLst>
                <a:ext uri="{63B3BB69-23CF-44E3-9099-C40C66FF867C}">
                  <a14:compatExt spid="_x0000_s49301"/>
                </a:ext>
                <a:ext uri="{FF2B5EF4-FFF2-40B4-BE49-F238E27FC236}">
                  <a16:creationId xmlns:a16="http://schemas.microsoft.com/office/drawing/2014/main" id="{00000000-0008-0000-02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48</xdr:row>
          <xdr:rowOff>9525</xdr:rowOff>
        </xdr:from>
        <xdr:to>
          <xdr:col>19</xdr:col>
          <xdr:colOff>9525</xdr:colOff>
          <xdr:row>48</xdr:row>
          <xdr:rowOff>247650</xdr:rowOff>
        </xdr:to>
        <xdr:sp macro="" textlink="">
          <xdr:nvSpPr>
            <xdr:cNvPr id="49302" name="Option Button 150" hidden="1">
              <a:extLst>
                <a:ext uri="{63B3BB69-23CF-44E3-9099-C40C66FF867C}">
                  <a14:compatExt spid="_x0000_s49302"/>
                </a:ext>
                <a:ext uri="{FF2B5EF4-FFF2-40B4-BE49-F238E27FC236}">
                  <a16:creationId xmlns:a16="http://schemas.microsoft.com/office/drawing/2014/main" id="{00000000-0008-0000-02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542925</xdr:colOff>
          <xdr:row>48</xdr:row>
          <xdr:rowOff>9525</xdr:rowOff>
        </xdr:from>
        <xdr:to>
          <xdr:col>22</xdr:col>
          <xdr:colOff>85725</xdr:colOff>
          <xdr:row>48</xdr:row>
          <xdr:rowOff>247650</xdr:rowOff>
        </xdr:to>
        <xdr:sp macro="" textlink="">
          <xdr:nvSpPr>
            <xdr:cNvPr id="49303" name="Option Button 151" hidden="1">
              <a:extLst>
                <a:ext uri="{63B3BB69-23CF-44E3-9099-C40C66FF867C}">
                  <a14:compatExt spid="_x0000_s49303"/>
                </a:ext>
                <a:ext uri="{FF2B5EF4-FFF2-40B4-BE49-F238E27FC236}">
                  <a16:creationId xmlns:a16="http://schemas.microsoft.com/office/drawing/2014/main" id="{00000000-0008-0000-02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53</xdr:row>
          <xdr:rowOff>0</xdr:rowOff>
        </xdr:from>
        <xdr:to>
          <xdr:col>25</xdr:col>
          <xdr:colOff>0</xdr:colOff>
          <xdr:row>54</xdr:row>
          <xdr:rowOff>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200-00009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19050</xdr:rowOff>
        </xdr:from>
        <xdr:to>
          <xdr:col>9</xdr:col>
          <xdr:colOff>361950</xdr:colOff>
          <xdr:row>53</xdr:row>
          <xdr:rowOff>257175</xdr:rowOff>
        </xdr:to>
        <xdr:sp macro="" textlink="">
          <xdr:nvSpPr>
            <xdr:cNvPr id="49305" name="Option Button 153" hidden="1">
              <a:extLst>
                <a:ext uri="{63B3BB69-23CF-44E3-9099-C40C66FF867C}">
                  <a14:compatExt spid="_x0000_s49305"/>
                </a:ext>
                <a:ext uri="{FF2B5EF4-FFF2-40B4-BE49-F238E27FC236}">
                  <a16:creationId xmlns:a16="http://schemas.microsoft.com/office/drawing/2014/main" id="{00000000-0008-0000-02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53</xdr:row>
          <xdr:rowOff>19050</xdr:rowOff>
        </xdr:from>
        <xdr:to>
          <xdr:col>14</xdr:col>
          <xdr:colOff>571500</xdr:colOff>
          <xdr:row>53</xdr:row>
          <xdr:rowOff>257175</xdr:rowOff>
        </xdr:to>
        <xdr:sp macro="" textlink="">
          <xdr:nvSpPr>
            <xdr:cNvPr id="49306" name="Option Button 154" hidden="1">
              <a:extLst>
                <a:ext uri="{63B3BB69-23CF-44E3-9099-C40C66FF867C}">
                  <a14:compatExt spid="_x0000_s49306"/>
                </a:ext>
                <a:ext uri="{FF2B5EF4-FFF2-40B4-BE49-F238E27FC236}">
                  <a16:creationId xmlns:a16="http://schemas.microsoft.com/office/drawing/2014/main" id="{00000000-0008-0000-02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xdr:twoCellAnchor>
    <xdr:from>
      <xdr:col>17</xdr:col>
      <xdr:colOff>177512</xdr:colOff>
      <xdr:row>57</xdr:row>
      <xdr:rowOff>194829</xdr:rowOff>
    </xdr:from>
    <xdr:to>
      <xdr:col>26</xdr:col>
      <xdr:colOff>161925</xdr:colOff>
      <xdr:row>61</xdr:row>
      <xdr:rowOff>152400</xdr:rowOff>
    </xdr:to>
    <xdr:sp macro="" textlink="">
      <xdr:nvSpPr>
        <xdr:cNvPr id="49324" name="テキスト ボックス 49323">
          <a:extLst>
            <a:ext uri="{FF2B5EF4-FFF2-40B4-BE49-F238E27FC236}">
              <a16:creationId xmlns:a16="http://schemas.microsoft.com/office/drawing/2014/main" id="{392DEDA9-F92D-4B18-9DDF-2ADC6C2E5EB3}"/>
            </a:ext>
          </a:extLst>
        </xdr:cNvPr>
        <xdr:cNvSpPr txBox="1"/>
      </xdr:nvSpPr>
      <xdr:spPr>
        <a:xfrm>
          <a:off x="11750387" y="16234929"/>
          <a:ext cx="5727988" cy="1024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700">
              <a:solidFill>
                <a:srgbClr val="C00000"/>
              </a:solidFill>
              <a:latin typeface="Meiryo UI" panose="020B0604030504040204" pitchFamily="50" charset="-128"/>
              <a:ea typeface="Meiryo UI" panose="020B0604030504040204" pitchFamily="50" charset="-128"/>
            </a:rPr>
            <a:t>3</a:t>
          </a:r>
          <a:r>
            <a:rPr kumimoji="1" lang="ja-JP" altLang="en-US" sz="700">
              <a:solidFill>
                <a:srgbClr val="C00000"/>
              </a:solidFill>
              <a:latin typeface="Meiryo UI" panose="020B0604030504040204" pitchFamily="50" charset="-128"/>
              <a:ea typeface="Meiryo UI" panose="020B0604030504040204" pitchFamily="50" charset="-128"/>
            </a:rPr>
            <a:t>日以内</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700">
              <a:solidFill>
                <a:srgbClr val="C00000"/>
              </a:solidFill>
              <a:latin typeface="Meiryo UI" panose="020B0604030504040204" pitchFamily="50" charset="-128"/>
              <a:ea typeface="Meiryo UI" panose="020B0604030504040204" pitchFamily="50" charset="-128"/>
            </a:rPr>
            <a:t>発送日前日</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7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7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61</xdr:row>
      <xdr:rowOff>137934</xdr:rowOff>
    </xdr:from>
    <xdr:to>
      <xdr:col>26</xdr:col>
      <xdr:colOff>161925</xdr:colOff>
      <xdr:row>66</xdr:row>
      <xdr:rowOff>0</xdr:rowOff>
    </xdr:to>
    <xdr:sp macro="" textlink="">
      <xdr:nvSpPr>
        <xdr:cNvPr id="49325" name="テキスト ボックス 49324">
          <a:extLst>
            <a:ext uri="{FF2B5EF4-FFF2-40B4-BE49-F238E27FC236}">
              <a16:creationId xmlns:a16="http://schemas.microsoft.com/office/drawing/2014/main" id="{292A67F8-DCF5-4ED0-908A-5FBC7C802C53}"/>
            </a:ext>
          </a:extLst>
        </xdr:cNvPr>
        <xdr:cNvSpPr txBox="1"/>
      </xdr:nvSpPr>
      <xdr:spPr>
        <a:xfrm>
          <a:off x="11750387" y="17244834"/>
          <a:ext cx="5727988" cy="143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お支払い口座はもくじに記載の</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17</xdr:col>
          <xdr:colOff>0</xdr:colOff>
          <xdr:row>59</xdr:row>
          <xdr:rowOff>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200-0000A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58</xdr:row>
          <xdr:rowOff>9525</xdr:rowOff>
        </xdr:from>
        <xdr:to>
          <xdr:col>9</xdr:col>
          <xdr:colOff>342900</xdr:colOff>
          <xdr:row>58</xdr:row>
          <xdr:rowOff>247650</xdr:rowOff>
        </xdr:to>
        <xdr:sp macro="" textlink="">
          <xdr:nvSpPr>
            <xdr:cNvPr id="49316" name="Option Button 164" hidden="1">
              <a:extLst>
                <a:ext uri="{63B3BB69-23CF-44E3-9099-C40C66FF867C}">
                  <a14:compatExt spid="_x0000_s49316"/>
                </a:ext>
                <a:ext uri="{FF2B5EF4-FFF2-40B4-BE49-F238E27FC236}">
                  <a16:creationId xmlns:a16="http://schemas.microsoft.com/office/drawing/2014/main" id="{00000000-0008-0000-02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58</xdr:row>
          <xdr:rowOff>9525</xdr:rowOff>
        </xdr:from>
        <xdr:to>
          <xdr:col>11</xdr:col>
          <xdr:colOff>209550</xdr:colOff>
          <xdr:row>58</xdr:row>
          <xdr:rowOff>247650</xdr:rowOff>
        </xdr:to>
        <xdr:sp macro="" textlink="">
          <xdr:nvSpPr>
            <xdr:cNvPr id="49317" name="Option Button 165" hidden="1">
              <a:extLst>
                <a:ext uri="{63B3BB69-23CF-44E3-9099-C40C66FF867C}">
                  <a14:compatExt spid="_x0000_s49317"/>
                </a:ext>
                <a:ext uri="{FF2B5EF4-FFF2-40B4-BE49-F238E27FC236}">
                  <a16:creationId xmlns:a16="http://schemas.microsoft.com/office/drawing/2014/main" id="{00000000-0008-0000-02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9525</xdr:rowOff>
        </xdr:from>
        <xdr:to>
          <xdr:col>13</xdr:col>
          <xdr:colOff>476250</xdr:colOff>
          <xdr:row>58</xdr:row>
          <xdr:rowOff>247650</xdr:rowOff>
        </xdr:to>
        <xdr:sp macro="" textlink="">
          <xdr:nvSpPr>
            <xdr:cNvPr id="49318" name="Option Button 166" hidden="1">
              <a:extLst>
                <a:ext uri="{63B3BB69-23CF-44E3-9099-C40C66FF867C}">
                  <a14:compatExt spid="_x0000_s49318"/>
                </a:ext>
                <a:ext uri="{FF2B5EF4-FFF2-40B4-BE49-F238E27FC236}">
                  <a16:creationId xmlns:a16="http://schemas.microsoft.com/office/drawing/2014/main" id="{00000000-0008-0000-02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58</xdr:row>
          <xdr:rowOff>9525</xdr:rowOff>
        </xdr:from>
        <xdr:to>
          <xdr:col>15</xdr:col>
          <xdr:colOff>561975</xdr:colOff>
          <xdr:row>58</xdr:row>
          <xdr:rowOff>247650</xdr:rowOff>
        </xdr:to>
        <xdr:sp macro="" textlink="">
          <xdr:nvSpPr>
            <xdr:cNvPr id="49319" name="Option Button 167" hidden="1">
              <a:extLst>
                <a:ext uri="{63B3BB69-23CF-44E3-9099-C40C66FF867C}">
                  <a14:compatExt spid="_x0000_s49319"/>
                </a:ext>
                <a:ext uri="{FF2B5EF4-FFF2-40B4-BE49-F238E27FC236}">
                  <a16:creationId xmlns:a16="http://schemas.microsoft.com/office/drawing/2014/main" id="{00000000-0008-0000-0200-0000A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200-0000A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61</xdr:row>
          <xdr:rowOff>9525</xdr:rowOff>
        </xdr:from>
        <xdr:to>
          <xdr:col>9</xdr:col>
          <xdr:colOff>333375</xdr:colOff>
          <xdr:row>61</xdr:row>
          <xdr:rowOff>247650</xdr:rowOff>
        </xdr:to>
        <xdr:sp macro="" textlink="">
          <xdr:nvSpPr>
            <xdr:cNvPr id="49321" name="Option Button 169" hidden="1">
              <a:extLst>
                <a:ext uri="{63B3BB69-23CF-44E3-9099-C40C66FF867C}">
                  <a14:compatExt spid="_x0000_s49321"/>
                </a:ext>
                <a:ext uri="{FF2B5EF4-FFF2-40B4-BE49-F238E27FC236}">
                  <a16:creationId xmlns:a16="http://schemas.microsoft.com/office/drawing/2014/main" id="{00000000-0008-0000-0200-0000A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61</xdr:row>
          <xdr:rowOff>9525</xdr:rowOff>
        </xdr:from>
        <xdr:to>
          <xdr:col>15</xdr:col>
          <xdr:colOff>323850</xdr:colOff>
          <xdr:row>61</xdr:row>
          <xdr:rowOff>247650</xdr:rowOff>
        </xdr:to>
        <xdr:sp macro="" textlink="">
          <xdr:nvSpPr>
            <xdr:cNvPr id="49322" name="Option Button 170" hidden="1">
              <a:extLst>
                <a:ext uri="{63B3BB69-23CF-44E3-9099-C40C66FF867C}">
                  <a14:compatExt spid="_x0000_s49322"/>
                </a:ext>
                <a:ext uri="{FF2B5EF4-FFF2-40B4-BE49-F238E27FC236}">
                  <a16:creationId xmlns:a16="http://schemas.microsoft.com/office/drawing/2014/main" id="{00000000-0008-0000-0200-0000A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49</xdr:row>
          <xdr:rowOff>47625</xdr:rowOff>
        </xdr:from>
        <xdr:to>
          <xdr:col>17</xdr:col>
          <xdr:colOff>247650</xdr:colOff>
          <xdr:row>50</xdr:row>
          <xdr:rowOff>19050</xdr:rowOff>
        </xdr:to>
        <xdr:sp macro="" textlink="">
          <xdr:nvSpPr>
            <xdr:cNvPr id="4" name="Option Button 172" hidden="1">
              <a:extLst>
                <a:ext uri="{63B3BB69-23CF-44E3-9099-C40C66FF867C}">
                  <a14:compatExt spid="_x0000_s4932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352425</xdr:colOff>
          <xdr:row>73</xdr:row>
          <xdr:rowOff>28575</xdr:rowOff>
        </xdr:from>
        <xdr:to>
          <xdr:col>21</xdr:col>
          <xdr:colOff>19050</xdr:colOff>
          <xdr:row>73</xdr:row>
          <xdr:rowOff>228600</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200-0000B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2590798</xdr:colOff>
      <xdr:row>48</xdr:row>
      <xdr:rowOff>66675</xdr:rowOff>
    </xdr:from>
    <xdr:to>
      <xdr:col>4</xdr:col>
      <xdr:colOff>57149</xdr:colOff>
      <xdr:row>49</xdr:row>
      <xdr:rowOff>76200</xdr:rowOff>
    </xdr:to>
    <xdr:sp macro="" textlink="">
      <xdr:nvSpPr>
        <xdr:cNvPr id="50" name="四角形: 角を丸くする 49">
          <a:hlinkClick xmlns:r="http://schemas.openxmlformats.org/officeDocument/2006/relationships" r:id="rId10"/>
          <a:extLst>
            <a:ext uri="{FF2B5EF4-FFF2-40B4-BE49-F238E27FC236}">
              <a16:creationId xmlns:a16="http://schemas.microsoft.com/office/drawing/2014/main" id="{BD8B7817-AF29-4960-9148-219078FE8E1C}"/>
            </a:ext>
          </a:extLst>
        </xdr:cNvPr>
        <xdr:cNvSpPr/>
      </xdr:nvSpPr>
      <xdr:spPr>
        <a:xfrm>
          <a:off x="3771898" y="138303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0</xdr:colOff>
          <xdr:row>38</xdr:row>
          <xdr:rowOff>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2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47625</xdr:rowOff>
        </xdr:from>
        <xdr:to>
          <xdr:col>3</xdr:col>
          <xdr:colOff>981075</xdr:colOff>
          <xdr:row>36</xdr:row>
          <xdr:rowOff>19050</xdr:rowOff>
        </xdr:to>
        <xdr:sp macro="" textlink="">
          <xdr:nvSpPr>
            <xdr:cNvPr id="49330" name="Option Button 178" hidden="1">
              <a:extLst>
                <a:ext uri="{63B3BB69-23CF-44E3-9099-C40C66FF867C}">
                  <a14:compatExt spid="_x0000_s49330"/>
                </a:ext>
                <a:ext uri="{FF2B5EF4-FFF2-40B4-BE49-F238E27FC236}">
                  <a16:creationId xmlns:a16="http://schemas.microsoft.com/office/drawing/2014/main" id="{00000000-0008-0000-0200-0000B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3</xdr:col>
          <xdr:colOff>2390775</xdr:colOff>
          <xdr:row>36</xdr:row>
          <xdr:rowOff>247650</xdr:rowOff>
        </xdr:to>
        <xdr:sp macro="" textlink="">
          <xdr:nvSpPr>
            <xdr:cNvPr id="49332" name="Option Button 180" hidden="1">
              <a:extLst>
                <a:ext uri="{63B3BB69-23CF-44E3-9099-C40C66FF867C}">
                  <a14:compatExt spid="_x0000_s49332"/>
                </a:ext>
                <a:ext uri="{FF2B5EF4-FFF2-40B4-BE49-F238E27FC236}">
                  <a16:creationId xmlns:a16="http://schemas.microsoft.com/office/drawing/2014/main" id="{00000000-0008-0000-0200-0000B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238125</xdr:rowOff>
        </xdr:from>
        <xdr:to>
          <xdr:col>3</xdr:col>
          <xdr:colOff>3143250</xdr:colOff>
          <xdr:row>37</xdr:row>
          <xdr:rowOff>209550</xdr:rowOff>
        </xdr:to>
        <xdr:sp macro="" textlink="">
          <xdr:nvSpPr>
            <xdr:cNvPr id="49333" name="Option Button 181" hidden="1">
              <a:extLst>
                <a:ext uri="{63B3BB69-23CF-44E3-9099-C40C66FF867C}">
                  <a14:compatExt spid="_x0000_s49333"/>
                </a:ext>
                <a:ext uri="{FF2B5EF4-FFF2-40B4-BE49-F238E27FC236}">
                  <a16:creationId xmlns:a16="http://schemas.microsoft.com/office/drawing/2014/main" id="{00000000-0008-0000-0200-0000B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15</xdr:col>
      <xdr:colOff>561975</xdr:colOff>
      <xdr:row>59</xdr:row>
      <xdr:rowOff>114300</xdr:rowOff>
    </xdr:from>
    <xdr:to>
      <xdr:col>16</xdr:col>
      <xdr:colOff>609601</xdr:colOff>
      <xdr:row>60</xdr:row>
      <xdr:rowOff>123825</xdr:rowOff>
    </xdr:to>
    <xdr:sp macro="" textlink="">
      <xdr:nvSpPr>
        <xdr:cNvPr id="5" name="四角形: 角を丸くする 4">
          <a:hlinkClick xmlns:r="http://schemas.openxmlformats.org/officeDocument/2006/relationships" r:id="rId11"/>
          <a:extLst>
            <a:ext uri="{FF2B5EF4-FFF2-40B4-BE49-F238E27FC236}">
              <a16:creationId xmlns:a16="http://schemas.microsoft.com/office/drawing/2014/main" id="{887259CA-1014-4CCD-94E5-2B4DD1E9BF1E}"/>
            </a:ext>
          </a:extLst>
        </xdr:cNvPr>
        <xdr:cNvSpPr/>
      </xdr:nvSpPr>
      <xdr:spPr>
        <a:xfrm>
          <a:off x="10858500" y="166878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188769</xdr:colOff>
      <xdr:row>13</xdr:row>
      <xdr:rowOff>31173</xdr:rowOff>
    </xdr:from>
    <xdr:to>
      <xdr:col>9</xdr:col>
      <xdr:colOff>470723</xdr:colOff>
      <xdr:row>17</xdr:row>
      <xdr:rowOff>116032</xdr:rowOff>
    </xdr:to>
    <xdr:pic>
      <xdr:nvPicPr>
        <xdr:cNvPr id="10" name="図 9">
          <a:extLst>
            <a:ext uri="{FF2B5EF4-FFF2-40B4-BE49-F238E27FC236}">
              <a16:creationId xmlns:a16="http://schemas.microsoft.com/office/drawing/2014/main" id="{A82712C3-18CD-464E-B53D-653D40708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3344" y="3641148"/>
          <a:ext cx="767729" cy="1151659"/>
        </a:xfrm>
        <a:prstGeom prst="rect">
          <a:avLst/>
        </a:prstGeom>
      </xdr:spPr>
    </xdr:pic>
    <xdr:clientData/>
  </xdr:twoCellAnchor>
  <xdr:twoCellAnchor editAs="oneCell">
    <xdr:from>
      <xdr:col>14</xdr:col>
      <xdr:colOff>64099</xdr:colOff>
      <xdr:row>23</xdr:row>
      <xdr:rowOff>28575</xdr:rowOff>
    </xdr:from>
    <xdr:to>
      <xdr:col>15</xdr:col>
      <xdr:colOff>406998</xdr:colOff>
      <xdr:row>27</xdr:row>
      <xdr:rowOff>205679</xdr:rowOff>
    </xdr:to>
    <xdr:pic>
      <xdr:nvPicPr>
        <xdr:cNvPr id="11" name="図 10">
          <a:extLst>
            <a:ext uri="{FF2B5EF4-FFF2-40B4-BE49-F238E27FC236}">
              <a16:creationId xmlns:a16="http://schemas.microsoft.com/office/drawing/2014/main" id="{5CFF87C7-6C36-4F5D-84CE-88392F463ED4}"/>
            </a:ext>
          </a:extLst>
        </xdr:cNvPr>
        <xdr:cNvPicPr>
          <a:picLocks noChangeAspect="1"/>
        </xdr:cNvPicPr>
      </xdr:nvPicPr>
      <xdr:blipFill rotWithShape="1">
        <a:blip xmlns:r="http://schemas.openxmlformats.org/officeDocument/2006/relationships" r:embed="rId2" cstate="print"/>
        <a:srcRect l="12344" t="26247" r="24631" b="2831"/>
        <a:stretch/>
      </xdr:blipFill>
      <xdr:spPr>
        <a:xfrm>
          <a:off x="9103324" y="6305550"/>
          <a:ext cx="828674" cy="1243904"/>
        </a:xfrm>
        <a:prstGeom prst="rect">
          <a:avLst/>
        </a:prstGeom>
      </xdr:spPr>
    </xdr:pic>
    <xdr:clientData/>
  </xdr:twoCellAnchor>
  <xdr:twoCellAnchor editAs="oneCell">
    <xdr:from>
      <xdr:col>8</xdr:col>
      <xdr:colOff>85725</xdr:colOff>
      <xdr:row>23</xdr:row>
      <xdr:rowOff>85725</xdr:rowOff>
    </xdr:from>
    <xdr:to>
      <xdr:col>9</xdr:col>
      <xdr:colOff>436617</xdr:colOff>
      <xdr:row>27</xdr:row>
      <xdr:rowOff>186368</xdr:rowOff>
    </xdr:to>
    <xdr:pic>
      <xdr:nvPicPr>
        <xdr:cNvPr id="12" name="図 11">
          <a:extLst>
            <a:ext uri="{FF2B5EF4-FFF2-40B4-BE49-F238E27FC236}">
              <a16:creationId xmlns:a16="http://schemas.microsoft.com/office/drawing/2014/main" id="{CBCE6F1E-423F-4D97-80BF-552794542230}"/>
            </a:ext>
          </a:extLst>
        </xdr:cNvPr>
        <xdr:cNvPicPr>
          <a:picLocks noChangeAspect="1"/>
        </xdr:cNvPicPr>
      </xdr:nvPicPr>
      <xdr:blipFill>
        <a:blip xmlns:r="http://schemas.openxmlformats.org/officeDocument/2006/relationships" r:embed="rId3" cstate="print"/>
        <a:srcRect r="4401"/>
        <a:stretch>
          <a:fillRect/>
        </a:stretch>
      </xdr:blipFill>
      <xdr:spPr>
        <a:xfrm>
          <a:off x="6210300" y="6362700"/>
          <a:ext cx="836667" cy="1167443"/>
        </a:xfrm>
        <a:prstGeom prst="rect">
          <a:avLst/>
        </a:prstGeom>
      </xdr:spPr>
    </xdr:pic>
    <xdr:clientData/>
  </xdr:twoCellAnchor>
  <xdr:twoCellAnchor editAs="oneCell">
    <xdr:from>
      <xdr:col>8</xdr:col>
      <xdr:colOff>85725</xdr:colOff>
      <xdr:row>23</xdr:row>
      <xdr:rowOff>28574</xdr:rowOff>
    </xdr:from>
    <xdr:to>
      <xdr:col>9</xdr:col>
      <xdr:colOff>457868</xdr:colOff>
      <xdr:row>27</xdr:row>
      <xdr:rowOff>219073</xdr:rowOff>
    </xdr:to>
    <xdr:pic>
      <xdr:nvPicPr>
        <xdr:cNvPr id="13" name="図 12">
          <a:extLst>
            <a:ext uri="{FF2B5EF4-FFF2-40B4-BE49-F238E27FC236}">
              <a16:creationId xmlns:a16="http://schemas.microsoft.com/office/drawing/2014/main" id="{3A40DDF1-AB42-4B7A-963B-355313A94D9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38" t="49807" r="40167" b="4167"/>
        <a:stretch/>
      </xdr:blipFill>
      <xdr:spPr>
        <a:xfrm>
          <a:off x="6210300" y="6305549"/>
          <a:ext cx="857918" cy="1257299"/>
        </a:xfrm>
        <a:prstGeom prst="rect">
          <a:avLst/>
        </a:prstGeom>
      </xdr:spPr>
    </xdr:pic>
    <xdr:clientData/>
  </xdr:twoCellAnchor>
  <xdr:oneCellAnchor>
    <xdr:from>
      <xdr:col>13</xdr:col>
      <xdr:colOff>111906</xdr:colOff>
      <xdr:row>13</xdr:row>
      <xdr:rowOff>48492</xdr:rowOff>
    </xdr:from>
    <xdr:ext cx="749010" cy="1102476"/>
    <xdr:pic>
      <xdr:nvPicPr>
        <xdr:cNvPr id="14" name="図 13">
          <a:extLst>
            <a:ext uri="{FF2B5EF4-FFF2-40B4-BE49-F238E27FC236}">
              <a16:creationId xmlns:a16="http://schemas.microsoft.com/office/drawing/2014/main" id="{EE5487A0-2FFA-4FC1-9897-4368232188C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8068" r="9058" b="2714"/>
        <a:stretch/>
      </xdr:blipFill>
      <xdr:spPr>
        <a:xfrm>
          <a:off x="8665356" y="3658467"/>
          <a:ext cx="749010" cy="1102476"/>
        </a:xfrm>
        <a:prstGeom prst="rect">
          <a:avLst/>
        </a:prstGeom>
      </xdr:spPr>
    </xdr:pic>
    <xdr:clientData/>
  </xdr:oneCellAnchor>
  <xdr:oneCellAnchor>
    <xdr:from>
      <xdr:col>11</xdr:col>
      <xdr:colOff>304994</xdr:colOff>
      <xdr:row>13</xdr:row>
      <xdr:rowOff>48491</xdr:rowOff>
    </xdr:from>
    <xdr:ext cx="736419" cy="1104900"/>
    <xdr:pic>
      <xdr:nvPicPr>
        <xdr:cNvPr id="15" name="図 14">
          <a:extLst>
            <a:ext uri="{FF2B5EF4-FFF2-40B4-BE49-F238E27FC236}">
              <a16:creationId xmlns:a16="http://schemas.microsoft.com/office/drawing/2014/main" id="{12C4DDBA-5F2D-4B48-A22B-37EC8C5038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86894" y="3658466"/>
          <a:ext cx="736419" cy="1104900"/>
        </a:xfrm>
        <a:prstGeom prst="rect">
          <a:avLst/>
        </a:prstGeom>
      </xdr:spPr>
    </xdr:pic>
    <xdr:clientData/>
  </xdr:oneCellAnchor>
  <xdr:twoCellAnchor editAs="oneCell">
    <xdr:from>
      <xdr:col>16</xdr:col>
      <xdr:colOff>66676</xdr:colOff>
      <xdr:row>23</xdr:row>
      <xdr:rowOff>28833</xdr:rowOff>
    </xdr:from>
    <xdr:to>
      <xdr:col>17</xdr:col>
      <xdr:colOff>409575</xdr:colOff>
      <xdr:row>27</xdr:row>
      <xdr:rowOff>171449</xdr:rowOff>
    </xdr:to>
    <xdr:pic>
      <xdr:nvPicPr>
        <xdr:cNvPr id="25" name="図 24">
          <a:extLst>
            <a:ext uri="{FF2B5EF4-FFF2-40B4-BE49-F238E27FC236}">
              <a16:creationId xmlns:a16="http://schemas.microsoft.com/office/drawing/2014/main" id="{8AEDA35A-9C87-4355-900B-86E5EDFA4F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77451" y="6305808"/>
          <a:ext cx="828674" cy="1209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26991</xdr:colOff>
      <xdr:row>13</xdr:row>
      <xdr:rowOff>36370</xdr:rowOff>
    </xdr:from>
    <xdr:to>
      <xdr:col>11</xdr:col>
      <xdr:colOff>262951</xdr:colOff>
      <xdr:row>17</xdr:row>
      <xdr:rowOff>134216</xdr:rowOff>
    </xdr:to>
    <xdr:pic>
      <xdr:nvPicPr>
        <xdr:cNvPr id="26" name="図 25">
          <a:extLst>
            <a:ext uri="{FF2B5EF4-FFF2-40B4-BE49-F238E27FC236}">
              <a16:creationId xmlns:a16="http://schemas.microsoft.com/office/drawing/2014/main" id="{563E8C41-21AD-4337-80E8-505C4C38C77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043" r="4586"/>
        <a:stretch/>
      </xdr:blipFill>
      <xdr:spPr>
        <a:xfrm>
          <a:off x="7123116" y="3646345"/>
          <a:ext cx="721735" cy="1164646"/>
        </a:xfrm>
        <a:prstGeom prst="rect">
          <a:avLst/>
        </a:prstGeom>
      </xdr:spPr>
    </xdr:pic>
    <xdr:clientData/>
  </xdr:twoCellAnchor>
  <xdr:oneCellAnchor>
    <xdr:from>
      <xdr:col>16</xdr:col>
      <xdr:colOff>241643</xdr:colOff>
      <xdr:row>13</xdr:row>
      <xdr:rowOff>48491</xdr:rowOff>
    </xdr:from>
    <xdr:ext cx="761237" cy="1142134"/>
    <xdr:pic>
      <xdr:nvPicPr>
        <xdr:cNvPr id="27" name="図 26">
          <a:extLst>
            <a:ext uri="{FF2B5EF4-FFF2-40B4-BE49-F238E27FC236}">
              <a16:creationId xmlns:a16="http://schemas.microsoft.com/office/drawing/2014/main" id="{BE4B9158-6A0C-4623-9F75-9626240894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252418" y="3658466"/>
          <a:ext cx="761237" cy="1142134"/>
        </a:xfrm>
        <a:prstGeom prst="rect">
          <a:avLst/>
        </a:prstGeom>
      </xdr:spPr>
    </xdr:pic>
    <xdr:clientData/>
  </xdr:oneCellAnchor>
  <xdr:twoCellAnchor editAs="oneCell">
    <xdr:from>
      <xdr:col>14</xdr:col>
      <xdr:colOff>417184</xdr:colOff>
      <xdr:row>13</xdr:row>
      <xdr:rowOff>45028</xdr:rowOff>
    </xdr:from>
    <xdr:to>
      <xdr:col>16</xdr:col>
      <xdr:colOff>199600</xdr:colOff>
      <xdr:row>17</xdr:row>
      <xdr:rowOff>142876</xdr:rowOff>
    </xdr:to>
    <xdr:pic>
      <xdr:nvPicPr>
        <xdr:cNvPr id="28" name="図 27">
          <a:extLst>
            <a:ext uri="{FF2B5EF4-FFF2-40B4-BE49-F238E27FC236}">
              <a16:creationId xmlns:a16="http://schemas.microsoft.com/office/drawing/2014/main" id="{23F6209A-8740-487E-A31E-C3DC1557382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172" t="17593" r="14000" b="11404"/>
        <a:stretch/>
      </xdr:blipFill>
      <xdr:spPr>
        <a:xfrm>
          <a:off x="9456409" y="3655003"/>
          <a:ext cx="753966" cy="1164648"/>
        </a:xfrm>
        <a:prstGeom prst="rect">
          <a:avLst/>
        </a:prstGeom>
      </xdr:spPr>
    </xdr:pic>
    <xdr:clientData/>
  </xdr:twoCellAnchor>
  <xdr:twoCellAnchor editAs="oneCell">
    <xdr:from>
      <xdr:col>18</xdr:col>
      <xdr:colOff>73371</xdr:colOff>
      <xdr:row>13</xdr:row>
      <xdr:rowOff>53687</xdr:rowOff>
    </xdr:from>
    <xdr:to>
      <xdr:col>19</xdr:col>
      <xdr:colOff>396807</xdr:colOff>
      <xdr:row>17</xdr:row>
      <xdr:rowOff>134217</xdr:rowOff>
    </xdr:to>
    <xdr:pic>
      <xdr:nvPicPr>
        <xdr:cNvPr id="29" name="図 28">
          <a:extLst>
            <a:ext uri="{FF2B5EF4-FFF2-40B4-BE49-F238E27FC236}">
              <a16:creationId xmlns:a16="http://schemas.microsoft.com/office/drawing/2014/main" id="{5A561981-9134-4850-923A-97B248D088F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4655" t="13415" b="6973"/>
        <a:stretch/>
      </xdr:blipFill>
      <xdr:spPr>
        <a:xfrm>
          <a:off x="11055696" y="3663662"/>
          <a:ext cx="809211" cy="1147330"/>
        </a:xfrm>
        <a:prstGeom prst="rect">
          <a:avLst/>
        </a:prstGeom>
      </xdr:spPr>
    </xdr:pic>
    <xdr:clientData/>
  </xdr:twoCellAnchor>
  <xdr:twoCellAnchor>
    <xdr:from>
      <xdr:col>10</xdr:col>
      <xdr:colOff>22295</xdr:colOff>
      <xdr:row>23</xdr:row>
      <xdr:rowOff>6016</xdr:rowOff>
    </xdr:from>
    <xdr:to>
      <xdr:col>12</xdr:col>
      <xdr:colOff>15048</xdr:colOff>
      <xdr:row>27</xdr:row>
      <xdr:rowOff>232109</xdr:rowOff>
    </xdr:to>
    <xdr:grpSp>
      <xdr:nvGrpSpPr>
        <xdr:cNvPr id="119" name="グループ化 118">
          <a:extLst>
            <a:ext uri="{FF2B5EF4-FFF2-40B4-BE49-F238E27FC236}">
              <a16:creationId xmlns:a16="http://schemas.microsoft.com/office/drawing/2014/main" id="{209A46FF-4EB4-1FC9-098D-C2D7646CF4E9}"/>
            </a:ext>
          </a:extLst>
        </xdr:cNvPr>
        <xdr:cNvGrpSpPr/>
      </xdr:nvGrpSpPr>
      <xdr:grpSpPr>
        <a:xfrm>
          <a:off x="7118420" y="6282991"/>
          <a:ext cx="964303" cy="1292893"/>
          <a:chOff x="8239125" y="10407316"/>
          <a:chExt cx="964303" cy="1292893"/>
        </a:xfrm>
      </xdr:grpSpPr>
      <xdr:grpSp>
        <xdr:nvGrpSpPr>
          <xdr:cNvPr id="31" name="グループ化 30">
            <a:extLst>
              <a:ext uri="{FF2B5EF4-FFF2-40B4-BE49-F238E27FC236}">
                <a16:creationId xmlns:a16="http://schemas.microsoft.com/office/drawing/2014/main" id="{9D09F86C-FEA2-440A-BE91-D878A0B35955}"/>
              </a:ext>
            </a:extLst>
          </xdr:cNvPr>
          <xdr:cNvGrpSpPr/>
        </xdr:nvGrpSpPr>
        <xdr:grpSpPr>
          <a:xfrm>
            <a:off x="8280952" y="10752607"/>
            <a:ext cx="853522" cy="947602"/>
            <a:chOff x="5813977" y="8285632"/>
            <a:chExt cx="853522" cy="947602"/>
          </a:xfrm>
        </xdr:grpSpPr>
        <xdr:grpSp>
          <xdr:nvGrpSpPr>
            <xdr:cNvPr id="32" name="グループ化 31">
              <a:extLst>
                <a:ext uri="{FF2B5EF4-FFF2-40B4-BE49-F238E27FC236}">
                  <a16:creationId xmlns:a16="http://schemas.microsoft.com/office/drawing/2014/main" id="{E5088818-D3F3-99EA-4713-7BDD37C32847}"/>
                </a:ext>
              </a:extLst>
            </xdr:cNvPr>
            <xdr:cNvGrpSpPr/>
          </xdr:nvGrpSpPr>
          <xdr:grpSpPr>
            <a:xfrm>
              <a:off x="5981700" y="8286751"/>
              <a:ext cx="523875" cy="529332"/>
              <a:chOff x="7334250" y="10096500"/>
              <a:chExt cx="914400" cy="923925"/>
            </a:xfrm>
          </xdr:grpSpPr>
          <xdr:sp macro="" textlink="">
            <xdr:nvSpPr>
              <xdr:cNvPr id="43" name="楕円 42">
                <a:extLst>
                  <a:ext uri="{FF2B5EF4-FFF2-40B4-BE49-F238E27FC236}">
                    <a16:creationId xmlns:a16="http://schemas.microsoft.com/office/drawing/2014/main" id="{8754E91A-AA32-2878-D3D7-4096CE5F4041}"/>
                  </a:ext>
                </a:extLst>
              </xdr:cNvPr>
              <xdr:cNvSpPr/>
            </xdr:nvSpPr>
            <xdr:spPr>
              <a:xfrm>
                <a:off x="7334250" y="10096500"/>
                <a:ext cx="914400" cy="914400"/>
              </a:xfrm>
              <a:prstGeom prst="ellipse">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部分円 43">
                <a:extLst>
                  <a:ext uri="{FF2B5EF4-FFF2-40B4-BE49-F238E27FC236}">
                    <a16:creationId xmlns:a16="http://schemas.microsoft.com/office/drawing/2014/main" id="{A974A4A9-7ECD-7644-2AAB-72E8D374B16D}"/>
                  </a:ext>
                </a:extLst>
              </xdr:cNvPr>
              <xdr:cNvSpPr/>
            </xdr:nvSpPr>
            <xdr:spPr>
              <a:xfrm rot="19031098">
                <a:off x="7334250" y="10106025"/>
                <a:ext cx="914400" cy="914400"/>
              </a:xfrm>
              <a:prstGeom prst="pi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sp macro="" textlink="">
          <xdr:nvSpPr>
            <xdr:cNvPr id="33" name="テキスト ボックス 32">
              <a:extLst>
                <a:ext uri="{FF2B5EF4-FFF2-40B4-BE49-F238E27FC236}">
                  <a16:creationId xmlns:a16="http://schemas.microsoft.com/office/drawing/2014/main" id="{5F23A46E-A73E-8474-B402-076702C5019F}"/>
                </a:ext>
              </a:extLst>
            </xdr:cNvPr>
            <xdr:cNvSpPr txBox="1"/>
          </xdr:nvSpPr>
          <xdr:spPr>
            <a:xfrm>
              <a:off x="6048375"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34" name="図 33">
              <a:extLst>
                <a:ext uri="{FF2B5EF4-FFF2-40B4-BE49-F238E27FC236}">
                  <a16:creationId xmlns:a16="http://schemas.microsoft.com/office/drawing/2014/main" id="{3FD77F2B-C17B-94AF-228D-397066A3F4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6513436" y="8591550"/>
              <a:ext cx="136414" cy="152400"/>
            </a:xfrm>
            <a:prstGeom prst="rect">
              <a:avLst/>
            </a:prstGeom>
          </xdr:spPr>
        </xdr:pic>
        <xdr:pic>
          <xdr:nvPicPr>
            <xdr:cNvPr id="35" name="図 34">
              <a:extLst>
                <a:ext uri="{FF2B5EF4-FFF2-40B4-BE49-F238E27FC236}">
                  <a16:creationId xmlns:a16="http://schemas.microsoft.com/office/drawing/2014/main" id="{27717F61-9B83-7CAE-B9D5-C7C33D6E90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flipH="1">
              <a:off x="5930010" y="8763000"/>
              <a:ext cx="185421" cy="207150"/>
            </a:xfrm>
            <a:prstGeom prst="rect">
              <a:avLst/>
            </a:prstGeom>
          </xdr:spPr>
        </xdr:pic>
        <xdr:pic>
          <xdr:nvPicPr>
            <xdr:cNvPr id="36" name="図 35">
              <a:extLst>
                <a:ext uri="{FF2B5EF4-FFF2-40B4-BE49-F238E27FC236}">
                  <a16:creationId xmlns:a16="http://schemas.microsoft.com/office/drawing/2014/main" id="{CDF318DC-C3C0-2E27-EBA8-92283FF112E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13977" y="8439182"/>
              <a:ext cx="161964" cy="180944"/>
            </a:xfrm>
            <a:prstGeom prst="rect">
              <a:avLst/>
            </a:prstGeom>
          </xdr:spPr>
        </xdr:pic>
        <xdr:pic>
          <xdr:nvPicPr>
            <xdr:cNvPr id="37" name="図 36">
              <a:extLst>
                <a:ext uri="{FF2B5EF4-FFF2-40B4-BE49-F238E27FC236}">
                  <a16:creationId xmlns:a16="http://schemas.microsoft.com/office/drawing/2014/main" id="{66BD534E-265A-1180-FAA6-D2CC175272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14052" y="8763031"/>
              <a:ext cx="161964" cy="180944"/>
            </a:xfrm>
            <a:prstGeom prst="rect">
              <a:avLst/>
            </a:prstGeom>
          </xdr:spPr>
        </xdr:pic>
        <xdr:pic>
          <xdr:nvPicPr>
            <xdr:cNvPr id="38" name="図 37">
              <a:extLst>
                <a:ext uri="{FF2B5EF4-FFF2-40B4-BE49-F238E27FC236}">
                  <a16:creationId xmlns:a16="http://schemas.microsoft.com/office/drawing/2014/main" id="{E44FB8C8-3914-ACDE-7898-CFDFECDD10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5873861" y="8620125"/>
              <a:ext cx="136414" cy="152400"/>
            </a:xfrm>
            <a:prstGeom prst="rect">
              <a:avLst/>
            </a:prstGeom>
          </xdr:spPr>
        </xdr:pic>
        <xdr:pic>
          <xdr:nvPicPr>
            <xdr:cNvPr id="39" name="図 38">
              <a:extLst>
                <a:ext uri="{FF2B5EF4-FFF2-40B4-BE49-F238E27FC236}">
                  <a16:creationId xmlns:a16="http://schemas.microsoft.com/office/drawing/2014/main" id="{A5A758A2-1379-7E82-64FD-A36FD9CF1F5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6505574" y="8360623"/>
              <a:ext cx="161925" cy="180901"/>
            </a:xfrm>
            <a:prstGeom prst="rect">
              <a:avLst/>
            </a:prstGeom>
          </xdr:spPr>
        </xdr:pic>
        <xdr:pic>
          <xdr:nvPicPr>
            <xdr:cNvPr id="40" name="図 39">
              <a:extLst>
                <a:ext uri="{FF2B5EF4-FFF2-40B4-BE49-F238E27FC236}">
                  <a16:creationId xmlns:a16="http://schemas.microsoft.com/office/drawing/2014/main" id="{7EB2CC0A-BD02-357E-DFC0-CB712473CD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6272909" y="8851125"/>
              <a:ext cx="137415" cy="153518"/>
            </a:xfrm>
            <a:prstGeom prst="rect">
              <a:avLst/>
            </a:prstGeom>
          </xdr:spPr>
        </xdr:pic>
        <xdr:pic>
          <xdr:nvPicPr>
            <xdr:cNvPr id="41" name="図 40">
              <a:extLst>
                <a:ext uri="{FF2B5EF4-FFF2-40B4-BE49-F238E27FC236}">
                  <a16:creationId xmlns:a16="http://schemas.microsoft.com/office/drawing/2014/main" id="{AFC78BD1-65CD-FCA7-E8DB-5535E1FF20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5882384" y="8285632"/>
              <a:ext cx="137415" cy="153518"/>
            </a:xfrm>
            <a:prstGeom prst="rect">
              <a:avLst/>
            </a:prstGeom>
          </xdr:spPr>
        </xdr:pic>
        <xdr:pic>
          <xdr:nvPicPr>
            <xdr:cNvPr id="42" name="図 41">
              <a:extLst>
                <a:ext uri="{FF2B5EF4-FFF2-40B4-BE49-F238E27FC236}">
                  <a16:creationId xmlns:a16="http://schemas.microsoft.com/office/drawing/2014/main" id="{2DD8549F-5931-5D5E-E7B1-0F0D086AF4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6132436" y="8829675"/>
              <a:ext cx="136414" cy="152400"/>
            </a:xfrm>
            <a:prstGeom prst="rect">
              <a:avLst/>
            </a:prstGeom>
          </xdr:spPr>
        </xdr:pic>
      </xdr:grpSp>
      <xdr:sp macro="" textlink="">
        <xdr:nvSpPr>
          <xdr:cNvPr id="45" name="テキスト ボックス 44">
            <a:extLst>
              <a:ext uri="{FF2B5EF4-FFF2-40B4-BE49-F238E27FC236}">
                <a16:creationId xmlns:a16="http://schemas.microsoft.com/office/drawing/2014/main" id="{20D92C3E-97DA-4905-B8FA-D40B3F073BD2}"/>
              </a:ext>
            </a:extLst>
          </xdr:cNvPr>
          <xdr:cNvSpPr txBox="1"/>
        </xdr:nvSpPr>
        <xdr:spPr>
          <a:xfrm>
            <a:off x="8239125" y="10407316"/>
            <a:ext cx="964303"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壁面の前に置く場合</a:t>
            </a:r>
          </a:p>
        </xdr:txBody>
      </xdr:sp>
    </xdr:grpSp>
    <xdr:clientData/>
  </xdr:twoCellAnchor>
  <xdr:twoCellAnchor>
    <xdr:from>
      <xdr:col>12</xdr:col>
      <xdr:colOff>65250</xdr:colOff>
      <xdr:row>23</xdr:row>
      <xdr:rowOff>6016</xdr:rowOff>
    </xdr:from>
    <xdr:to>
      <xdr:col>13</xdr:col>
      <xdr:colOff>432997</xdr:colOff>
      <xdr:row>27</xdr:row>
      <xdr:rowOff>232109</xdr:rowOff>
    </xdr:to>
    <xdr:grpSp>
      <xdr:nvGrpSpPr>
        <xdr:cNvPr id="46" name="グループ化 45">
          <a:extLst>
            <a:ext uri="{FF2B5EF4-FFF2-40B4-BE49-F238E27FC236}">
              <a16:creationId xmlns:a16="http://schemas.microsoft.com/office/drawing/2014/main" id="{9A833DF6-27EC-431B-9A6D-E890336390D5}"/>
            </a:ext>
          </a:extLst>
        </xdr:cNvPr>
        <xdr:cNvGrpSpPr/>
      </xdr:nvGrpSpPr>
      <xdr:grpSpPr>
        <a:xfrm>
          <a:off x="8132925" y="6282991"/>
          <a:ext cx="853522" cy="1292893"/>
          <a:chOff x="7633253" y="7940341"/>
          <a:chExt cx="853522" cy="1292893"/>
        </a:xfrm>
      </xdr:grpSpPr>
      <xdr:sp macro="" textlink="">
        <xdr:nvSpPr>
          <xdr:cNvPr id="47" name="テキスト ボックス 46">
            <a:extLst>
              <a:ext uri="{FF2B5EF4-FFF2-40B4-BE49-F238E27FC236}">
                <a16:creationId xmlns:a16="http://schemas.microsoft.com/office/drawing/2014/main" id="{F9FA00A4-00E4-F8D0-C63B-8AEFA4D26C50}"/>
              </a:ext>
            </a:extLst>
          </xdr:cNvPr>
          <xdr:cNvSpPr txBox="1"/>
        </xdr:nvSpPr>
        <xdr:spPr>
          <a:xfrm>
            <a:off x="7667625" y="7940341"/>
            <a:ext cx="789575"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空間に置く場合</a:t>
            </a:r>
          </a:p>
        </xdr:txBody>
      </xdr:sp>
      <xdr:sp macro="" textlink="">
        <xdr:nvSpPr>
          <xdr:cNvPr id="48" name="楕円 47">
            <a:extLst>
              <a:ext uri="{FF2B5EF4-FFF2-40B4-BE49-F238E27FC236}">
                <a16:creationId xmlns:a16="http://schemas.microsoft.com/office/drawing/2014/main" id="{D713F920-3EE7-D000-7F7C-4F8003EBC850}"/>
              </a:ext>
            </a:extLst>
          </xdr:cNvPr>
          <xdr:cNvSpPr/>
        </xdr:nvSpPr>
        <xdr:spPr>
          <a:xfrm>
            <a:off x="7800976" y="8305801"/>
            <a:ext cx="523875" cy="523875"/>
          </a:xfrm>
          <a:prstGeom prst="ellips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テキスト ボックス 48">
            <a:extLst>
              <a:ext uri="{FF2B5EF4-FFF2-40B4-BE49-F238E27FC236}">
                <a16:creationId xmlns:a16="http://schemas.microsoft.com/office/drawing/2014/main" id="{19D96F6A-6CA6-35F3-702B-55444D2B577A}"/>
              </a:ext>
            </a:extLst>
          </xdr:cNvPr>
          <xdr:cNvSpPr txBox="1"/>
        </xdr:nvSpPr>
        <xdr:spPr>
          <a:xfrm>
            <a:off x="7867651"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50" name="図 49">
            <a:extLst>
              <a:ext uri="{FF2B5EF4-FFF2-40B4-BE49-F238E27FC236}">
                <a16:creationId xmlns:a16="http://schemas.microsoft.com/office/drawing/2014/main" id="{3D01A2A3-E34E-2100-351E-4ECBC42D2EE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8332712" y="8591550"/>
            <a:ext cx="136414" cy="152400"/>
          </a:xfrm>
          <a:prstGeom prst="rect">
            <a:avLst/>
          </a:prstGeom>
        </xdr:spPr>
      </xdr:pic>
      <xdr:pic>
        <xdr:nvPicPr>
          <xdr:cNvPr id="51" name="図 50">
            <a:extLst>
              <a:ext uri="{FF2B5EF4-FFF2-40B4-BE49-F238E27FC236}">
                <a16:creationId xmlns:a16="http://schemas.microsoft.com/office/drawing/2014/main" id="{D6262016-547F-E0F8-4607-D74561C2856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flipH="1">
            <a:off x="7749286" y="8763000"/>
            <a:ext cx="185421" cy="207150"/>
          </a:xfrm>
          <a:prstGeom prst="rect">
            <a:avLst/>
          </a:prstGeom>
        </xdr:spPr>
      </xdr:pic>
      <xdr:pic>
        <xdr:nvPicPr>
          <xdr:cNvPr id="52" name="図 51">
            <a:extLst>
              <a:ext uri="{FF2B5EF4-FFF2-40B4-BE49-F238E27FC236}">
                <a16:creationId xmlns:a16="http://schemas.microsoft.com/office/drawing/2014/main" id="{2B77002C-7849-CD8C-8731-144BBFF006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33253" y="8439182"/>
            <a:ext cx="161964" cy="180944"/>
          </a:xfrm>
          <a:prstGeom prst="rect">
            <a:avLst/>
          </a:prstGeom>
        </xdr:spPr>
      </xdr:pic>
      <xdr:pic>
        <xdr:nvPicPr>
          <xdr:cNvPr id="53" name="図 52">
            <a:extLst>
              <a:ext uri="{FF2B5EF4-FFF2-40B4-BE49-F238E27FC236}">
                <a16:creationId xmlns:a16="http://schemas.microsoft.com/office/drawing/2014/main" id="{9D438880-5E4D-C10C-A0A0-C10CCC5EAA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33328" y="8763031"/>
            <a:ext cx="161964" cy="180944"/>
          </a:xfrm>
          <a:prstGeom prst="rect">
            <a:avLst/>
          </a:prstGeom>
        </xdr:spPr>
      </xdr:pic>
      <xdr:pic>
        <xdr:nvPicPr>
          <xdr:cNvPr id="54" name="図 53">
            <a:extLst>
              <a:ext uri="{FF2B5EF4-FFF2-40B4-BE49-F238E27FC236}">
                <a16:creationId xmlns:a16="http://schemas.microsoft.com/office/drawing/2014/main" id="{E97107F4-870F-DEFB-11C9-265AF97A73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7693137" y="8620125"/>
            <a:ext cx="136414" cy="152400"/>
          </a:xfrm>
          <a:prstGeom prst="rect">
            <a:avLst/>
          </a:prstGeom>
        </xdr:spPr>
      </xdr:pic>
      <xdr:pic>
        <xdr:nvPicPr>
          <xdr:cNvPr id="55" name="図 54">
            <a:extLst>
              <a:ext uri="{FF2B5EF4-FFF2-40B4-BE49-F238E27FC236}">
                <a16:creationId xmlns:a16="http://schemas.microsoft.com/office/drawing/2014/main" id="{9776E31A-D5C5-6F6A-BE1A-5D154F8007B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8324850" y="8398723"/>
            <a:ext cx="161925" cy="180901"/>
          </a:xfrm>
          <a:prstGeom prst="rect">
            <a:avLst/>
          </a:prstGeom>
        </xdr:spPr>
      </xdr:pic>
      <xdr:pic>
        <xdr:nvPicPr>
          <xdr:cNvPr id="56" name="図 55">
            <a:extLst>
              <a:ext uri="{FF2B5EF4-FFF2-40B4-BE49-F238E27FC236}">
                <a16:creationId xmlns:a16="http://schemas.microsoft.com/office/drawing/2014/main" id="{7A7C3F76-6FDA-ADB9-B952-82781E83645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8092185" y="8851125"/>
            <a:ext cx="137415" cy="153518"/>
          </a:xfrm>
          <a:prstGeom prst="rect">
            <a:avLst/>
          </a:prstGeom>
        </xdr:spPr>
      </xdr:pic>
      <xdr:pic>
        <xdr:nvPicPr>
          <xdr:cNvPr id="57" name="図 56">
            <a:extLst>
              <a:ext uri="{FF2B5EF4-FFF2-40B4-BE49-F238E27FC236}">
                <a16:creationId xmlns:a16="http://schemas.microsoft.com/office/drawing/2014/main" id="{C93C4B78-2731-1E4E-721F-A60BFE6A79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7701660" y="8285632"/>
            <a:ext cx="137415" cy="153518"/>
          </a:xfrm>
          <a:prstGeom prst="rect">
            <a:avLst/>
          </a:prstGeom>
        </xdr:spPr>
      </xdr:pic>
      <xdr:pic>
        <xdr:nvPicPr>
          <xdr:cNvPr id="58" name="図 57">
            <a:extLst>
              <a:ext uri="{FF2B5EF4-FFF2-40B4-BE49-F238E27FC236}">
                <a16:creationId xmlns:a16="http://schemas.microsoft.com/office/drawing/2014/main" id="{977C4B39-5B95-6E08-CBC4-440BACDDE36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7951712" y="8829675"/>
            <a:ext cx="136414" cy="152400"/>
          </a:xfrm>
          <a:prstGeom prst="rect">
            <a:avLst/>
          </a:prstGeom>
        </xdr:spPr>
      </xdr:pic>
      <xdr:pic>
        <xdr:nvPicPr>
          <xdr:cNvPr id="59" name="図 58">
            <a:extLst>
              <a:ext uri="{FF2B5EF4-FFF2-40B4-BE49-F238E27FC236}">
                <a16:creationId xmlns:a16="http://schemas.microsoft.com/office/drawing/2014/main" id="{C0464A5C-FE4C-E341-9818-0B12D0BC474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8285087" y="8229600"/>
            <a:ext cx="136414" cy="152400"/>
          </a:xfrm>
          <a:prstGeom prst="rect">
            <a:avLst/>
          </a:prstGeom>
        </xdr:spPr>
      </xdr:pic>
      <xdr:pic>
        <xdr:nvPicPr>
          <xdr:cNvPr id="60" name="図 59">
            <a:extLst>
              <a:ext uri="{FF2B5EF4-FFF2-40B4-BE49-F238E27FC236}">
                <a16:creationId xmlns:a16="http://schemas.microsoft.com/office/drawing/2014/main" id="{5441B0CC-9243-D614-9954-D4918DB3EE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119028" y="8143875"/>
            <a:ext cx="161964" cy="180944"/>
          </a:xfrm>
          <a:prstGeom prst="rect">
            <a:avLst/>
          </a:prstGeom>
        </xdr:spPr>
      </xdr:pic>
      <xdr:pic>
        <xdr:nvPicPr>
          <xdr:cNvPr id="61" name="図 60">
            <a:extLst>
              <a:ext uri="{FF2B5EF4-FFF2-40B4-BE49-F238E27FC236}">
                <a16:creationId xmlns:a16="http://schemas.microsoft.com/office/drawing/2014/main" id="{61AC62BC-2BD7-FD04-BCF9-0105B1B348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7977885" y="8162925"/>
            <a:ext cx="137415" cy="153518"/>
          </a:xfrm>
          <a:prstGeom prst="rect">
            <a:avLst/>
          </a:prstGeom>
        </xdr:spPr>
      </xdr:pic>
      <xdr:pic>
        <xdr:nvPicPr>
          <xdr:cNvPr id="62" name="図 61">
            <a:extLst>
              <a:ext uri="{FF2B5EF4-FFF2-40B4-BE49-F238E27FC236}">
                <a16:creationId xmlns:a16="http://schemas.microsoft.com/office/drawing/2014/main" id="{E48BF8BB-FC18-D01B-9214-40438CA3EA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95178" y="8172482"/>
            <a:ext cx="161964" cy="180944"/>
          </a:xfrm>
          <a:prstGeom prst="rect">
            <a:avLst/>
          </a:prstGeom>
        </xdr:spPr>
      </xdr:pic>
    </xdr:grpSp>
    <xdr:clientData/>
  </xdr:twoCellAnchor>
  <xdr:twoCellAnchor>
    <xdr:from>
      <xdr:col>14</xdr:col>
      <xdr:colOff>60149</xdr:colOff>
      <xdr:row>5</xdr:row>
      <xdr:rowOff>49753</xdr:rowOff>
    </xdr:from>
    <xdr:to>
      <xdr:col>16</xdr:col>
      <xdr:colOff>221766</xdr:colOff>
      <xdr:row>10</xdr:row>
      <xdr:rowOff>101311</xdr:rowOff>
    </xdr:to>
    <xdr:grpSp>
      <xdr:nvGrpSpPr>
        <xdr:cNvPr id="115" name="グループ化 114">
          <a:extLst>
            <a:ext uri="{FF2B5EF4-FFF2-40B4-BE49-F238E27FC236}">
              <a16:creationId xmlns:a16="http://schemas.microsoft.com/office/drawing/2014/main" id="{A851E829-C063-78CA-FC0A-024CFF18EACD}"/>
            </a:ext>
          </a:extLst>
        </xdr:cNvPr>
        <xdr:cNvGrpSpPr/>
      </xdr:nvGrpSpPr>
      <xdr:grpSpPr>
        <a:xfrm>
          <a:off x="9099374" y="1526128"/>
          <a:ext cx="1133167" cy="1385058"/>
          <a:chOff x="8556449" y="1897603"/>
          <a:chExt cx="1133167" cy="1385058"/>
        </a:xfrm>
      </xdr:grpSpPr>
      <xdr:pic>
        <xdr:nvPicPr>
          <xdr:cNvPr id="17" name="図 16">
            <a:extLst>
              <a:ext uri="{FF2B5EF4-FFF2-40B4-BE49-F238E27FC236}">
                <a16:creationId xmlns:a16="http://schemas.microsoft.com/office/drawing/2014/main" id="{D981491B-B5A4-40D7-A618-FB464440EED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56449" y="1897603"/>
            <a:ext cx="860007" cy="1282545"/>
          </a:xfrm>
          <a:prstGeom prst="rect">
            <a:avLst/>
          </a:prstGeom>
        </xdr:spPr>
      </xdr:pic>
      <xdr:pic>
        <xdr:nvPicPr>
          <xdr:cNvPr id="18" name="図 17">
            <a:extLst>
              <a:ext uri="{FF2B5EF4-FFF2-40B4-BE49-F238E27FC236}">
                <a16:creationId xmlns:a16="http://schemas.microsoft.com/office/drawing/2014/main" id="{101E8CE6-23D4-4808-BD8F-060B3D1A403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880211" y="2068845"/>
            <a:ext cx="809405" cy="1213816"/>
          </a:xfrm>
          <a:prstGeom prst="rect">
            <a:avLst/>
          </a:prstGeom>
        </xdr:spPr>
      </xdr:pic>
    </xdr:grpSp>
    <xdr:clientData/>
  </xdr:twoCellAnchor>
  <xdr:twoCellAnchor>
    <xdr:from>
      <xdr:col>10</xdr:col>
      <xdr:colOff>41343</xdr:colOff>
      <xdr:row>5</xdr:row>
      <xdr:rowOff>172883</xdr:rowOff>
    </xdr:from>
    <xdr:to>
      <xdr:col>12</xdr:col>
      <xdr:colOff>202958</xdr:colOff>
      <xdr:row>10</xdr:row>
      <xdr:rowOff>110836</xdr:rowOff>
    </xdr:to>
    <xdr:grpSp>
      <xdr:nvGrpSpPr>
        <xdr:cNvPr id="116" name="グループ化 115">
          <a:extLst>
            <a:ext uri="{FF2B5EF4-FFF2-40B4-BE49-F238E27FC236}">
              <a16:creationId xmlns:a16="http://schemas.microsoft.com/office/drawing/2014/main" id="{3854E032-3F90-328D-FBB2-CA78A21C1DB1}"/>
            </a:ext>
          </a:extLst>
        </xdr:cNvPr>
        <xdr:cNvGrpSpPr/>
      </xdr:nvGrpSpPr>
      <xdr:grpSpPr>
        <a:xfrm>
          <a:off x="7137468" y="1649258"/>
          <a:ext cx="1133165" cy="1271453"/>
          <a:chOff x="7194618" y="2020733"/>
          <a:chExt cx="1133165" cy="1271453"/>
        </a:xfrm>
      </xdr:grpSpPr>
      <xdr:pic>
        <xdr:nvPicPr>
          <xdr:cNvPr id="19" name="図 18">
            <a:extLst>
              <a:ext uri="{FF2B5EF4-FFF2-40B4-BE49-F238E27FC236}">
                <a16:creationId xmlns:a16="http://schemas.microsoft.com/office/drawing/2014/main" id="{4BACF162-6F56-4F9C-9FA6-98C82FCEF1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94618" y="2020733"/>
            <a:ext cx="777442" cy="1159415"/>
          </a:xfrm>
          <a:prstGeom prst="rect">
            <a:avLst/>
          </a:prstGeom>
        </xdr:spPr>
      </xdr:pic>
      <xdr:pic>
        <xdr:nvPicPr>
          <xdr:cNvPr id="20" name="図 19">
            <a:extLst>
              <a:ext uri="{FF2B5EF4-FFF2-40B4-BE49-F238E27FC236}">
                <a16:creationId xmlns:a16="http://schemas.microsoft.com/office/drawing/2014/main" id="{07947CA2-D05B-46A2-95C2-16FAA90F24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518378" y="2078370"/>
            <a:ext cx="809405" cy="1213816"/>
          </a:xfrm>
          <a:prstGeom prst="rect">
            <a:avLst/>
          </a:prstGeom>
        </xdr:spPr>
      </xdr:pic>
    </xdr:grpSp>
    <xdr:clientData/>
  </xdr:twoCellAnchor>
  <xdr:twoCellAnchor>
    <xdr:from>
      <xdr:col>8</xdr:col>
      <xdr:colOff>115573</xdr:colOff>
      <xdr:row>5</xdr:row>
      <xdr:rowOff>220995</xdr:rowOff>
    </xdr:from>
    <xdr:to>
      <xdr:col>10</xdr:col>
      <xdr:colOff>193679</xdr:colOff>
      <xdr:row>10</xdr:row>
      <xdr:rowOff>101311</xdr:rowOff>
    </xdr:to>
    <xdr:grpSp>
      <xdr:nvGrpSpPr>
        <xdr:cNvPr id="117" name="グループ化 116">
          <a:extLst>
            <a:ext uri="{FF2B5EF4-FFF2-40B4-BE49-F238E27FC236}">
              <a16:creationId xmlns:a16="http://schemas.microsoft.com/office/drawing/2014/main" id="{B3C4FBD8-7485-4787-9FE5-5A249A7B54A8}"/>
            </a:ext>
          </a:extLst>
        </xdr:cNvPr>
        <xdr:cNvGrpSpPr/>
      </xdr:nvGrpSpPr>
      <xdr:grpSpPr>
        <a:xfrm>
          <a:off x="6240148" y="1697370"/>
          <a:ext cx="1049656" cy="1213816"/>
          <a:chOff x="6373498" y="2068845"/>
          <a:chExt cx="1049656" cy="1213816"/>
        </a:xfrm>
      </xdr:grpSpPr>
      <xdr:pic>
        <xdr:nvPicPr>
          <xdr:cNvPr id="16" name="図 15">
            <a:extLst>
              <a:ext uri="{FF2B5EF4-FFF2-40B4-BE49-F238E27FC236}">
                <a16:creationId xmlns:a16="http://schemas.microsoft.com/office/drawing/2014/main" id="{A2EDF4F1-BBFB-4178-A5AF-B04D9D8753C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73498" y="2109771"/>
            <a:ext cx="717736" cy="1070375"/>
          </a:xfrm>
          <a:prstGeom prst="rect">
            <a:avLst/>
          </a:prstGeom>
        </xdr:spPr>
      </xdr:pic>
      <xdr:pic>
        <xdr:nvPicPr>
          <xdr:cNvPr id="21" name="図 20">
            <a:extLst>
              <a:ext uri="{FF2B5EF4-FFF2-40B4-BE49-F238E27FC236}">
                <a16:creationId xmlns:a16="http://schemas.microsoft.com/office/drawing/2014/main" id="{F6F6C697-8872-4CE3-9637-476D7CAFAC8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13749" y="2068845"/>
            <a:ext cx="809405" cy="1213816"/>
          </a:xfrm>
          <a:prstGeom prst="rect">
            <a:avLst/>
          </a:prstGeom>
        </xdr:spPr>
      </xdr:pic>
    </xdr:grpSp>
    <xdr:clientData/>
  </xdr:twoCellAnchor>
  <xdr:twoCellAnchor>
    <xdr:from>
      <xdr:col>16</xdr:col>
      <xdr:colOff>16244</xdr:colOff>
      <xdr:row>4</xdr:row>
      <xdr:rowOff>114502</xdr:rowOff>
    </xdr:from>
    <xdr:to>
      <xdr:col>18</xdr:col>
      <xdr:colOff>177861</xdr:colOff>
      <xdr:row>10</xdr:row>
      <xdr:rowOff>101311</xdr:rowOff>
    </xdr:to>
    <xdr:grpSp>
      <xdr:nvGrpSpPr>
        <xdr:cNvPr id="114" name="グループ化 113">
          <a:extLst>
            <a:ext uri="{FF2B5EF4-FFF2-40B4-BE49-F238E27FC236}">
              <a16:creationId xmlns:a16="http://schemas.microsoft.com/office/drawing/2014/main" id="{DAD91D61-F44F-E1FA-A0A5-82E460E0E769}"/>
            </a:ext>
          </a:extLst>
        </xdr:cNvPr>
        <xdr:cNvGrpSpPr/>
      </xdr:nvGrpSpPr>
      <xdr:grpSpPr>
        <a:xfrm>
          <a:off x="10027019" y="1324177"/>
          <a:ext cx="1133167" cy="1587009"/>
          <a:chOff x="8979269" y="1695652"/>
          <a:chExt cx="1133167" cy="1587009"/>
        </a:xfrm>
      </xdr:grpSpPr>
      <xdr:pic>
        <xdr:nvPicPr>
          <xdr:cNvPr id="22" name="図 21">
            <a:extLst>
              <a:ext uri="{FF2B5EF4-FFF2-40B4-BE49-F238E27FC236}">
                <a16:creationId xmlns:a16="http://schemas.microsoft.com/office/drawing/2014/main" id="{93E8577F-7F68-442E-B834-F561BFB1CE5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979269" y="1695652"/>
            <a:ext cx="995424" cy="1484496"/>
          </a:xfrm>
          <a:prstGeom prst="rect">
            <a:avLst/>
          </a:prstGeom>
        </xdr:spPr>
      </xdr:pic>
      <xdr:pic>
        <xdr:nvPicPr>
          <xdr:cNvPr id="23" name="図 22">
            <a:extLst>
              <a:ext uri="{FF2B5EF4-FFF2-40B4-BE49-F238E27FC236}">
                <a16:creationId xmlns:a16="http://schemas.microsoft.com/office/drawing/2014/main" id="{8D31AB96-8355-4E9A-BB3F-96D3FEA3CC2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3031" y="2068845"/>
            <a:ext cx="809405" cy="1213816"/>
          </a:xfrm>
          <a:prstGeom prst="rect">
            <a:avLst/>
          </a:prstGeom>
        </xdr:spPr>
      </xdr:pic>
    </xdr:grpSp>
    <xdr:clientData/>
  </xdr:twoCellAnchor>
  <xdr:twoCellAnchor>
    <xdr:from>
      <xdr:col>11</xdr:col>
      <xdr:colOff>361950</xdr:colOff>
      <xdr:row>5</xdr:row>
      <xdr:rowOff>204356</xdr:rowOff>
    </xdr:from>
    <xdr:to>
      <xdr:col>14</xdr:col>
      <xdr:colOff>167121</xdr:colOff>
      <xdr:row>10</xdr:row>
      <xdr:rowOff>101311</xdr:rowOff>
    </xdr:to>
    <xdr:grpSp>
      <xdr:nvGrpSpPr>
        <xdr:cNvPr id="118" name="グループ化 117">
          <a:extLst>
            <a:ext uri="{FF2B5EF4-FFF2-40B4-BE49-F238E27FC236}">
              <a16:creationId xmlns:a16="http://schemas.microsoft.com/office/drawing/2014/main" id="{B936D4CF-B639-91F4-40B1-F21947FB421B}"/>
            </a:ext>
          </a:extLst>
        </xdr:cNvPr>
        <xdr:cNvGrpSpPr/>
      </xdr:nvGrpSpPr>
      <xdr:grpSpPr>
        <a:xfrm>
          <a:off x="7943850" y="1680731"/>
          <a:ext cx="1262496" cy="1230455"/>
          <a:chOff x="7943850" y="2014106"/>
          <a:chExt cx="1262496" cy="1230455"/>
        </a:xfrm>
      </xdr:grpSpPr>
      <xdr:pic>
        <xdr:nvPicPr>
          <xdr:cNvPr id="3" name="図 2">
            <a:extLst>
              <a:ext uri="{FF2B5EF4-FFF2-40B4-BE49-F238E27FC236}">
                <a16:creationId xmlns:a16="http://schemas.microsoft.com/office/drawing/2014/main" id="{0CED3B48-F1BE-4A59-AF57-E1F52CBBEA90}"/>
              </a:ext>
            </a:extLst>
          </xdr:cNvPr>
          <xdr:cNvPicPr>
            <a:picLocks noChangeAspect="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backgroundRemoval t="2250" b="98833" l="10000" r="90000">
                        <a14:foregroundMark x1="51167" y1="4583" x2="41667" y2="19417"/>
                        <a14:foregroundMark x1="49333" y1="2667" x2="56333" y2="34167"/>
                        <a14:foregroundMark x1="48167" y1="2333" x2="48167" y2="2333"/>
                        <a14:foregroundMark x1="50500" y1="2917" x2="66500" y2="73583"/>
                        <a14:foregroundMark x1="66500" y1="73583" x2="62583" y2="88833"/>
                        <a14:foregroundMark x1="62583" y1="88833" x2="53583" y2="90667"/>
                        <a14:foregroundMark x1="53583" y1="90667" x2="52583" y2="89500"/>
                        <a14:foregroundMark x1="48500" y1="85250" x2="48083" y2="93417"/>
                        <a14:foregroundMark x1="48083" y1="93417" x2="41750" y2="92667"/>
                        <a14:foregroundMark x1="41750" y1="92667" x2="52167" y2="93500"/>
                        <a14:foregroundMark x1="38667" y1="96167" x2="43000" y2="91667"/>
                        <a14:foregroundMark x1="43000" y1="91667" x2="55417" y2="90500"/>
                        <a14:foregroundMark x1="55417" y1="90500" x2="60833" y2="94250"/>
                        <a14:foregroundMark x1="60833" y1="94250" x2="60917" y2="95833"/>
                        <a14:foregroundMark x1="47250" y1="89917" x2="56167" y2="93917"/>
                        <a14:foregroundMark x1="56167" y1="93917" x2="61167" y2="98667"/>
                        <a14:foregroundMark x1="61167" y1="98667" x2="61083" y2="98833"/>
                        <a14:foregroundMark x1="39000" y1="93667" x2="38250" y2="97833"/>
                        <a14:foregroundMark x1="40083" y1="89917" x2="37917" y2="94167"/>
                        <a14:foregroundMark x1="22583" y1="76667" x2="24917" y2="72167"/>
                        <a14:foregroundMark x1="24417" y1="73750" x2="30500" y2="56250"/>
                        <a14:foregroundMark x1="30500" y1="56250" x2="30167" y2="54000"/>
                        <a14:foregroundMark x1="32417" y1="46250" x2="32333" y2="50167"/>
                        <a14:foregroundMark x1="32167" y1="45000" x2="36667" y2="40250"/>
                        <a14:foregroundMark x1="36667" y1="40250" x2="39833" y2="29500"/>
                        <a14:foregroundMark x1="39833" y1="29500" x2="35417" y2="37250"/>
                        <a14:foregroundMark x1="39417" y1="17917" x2="45167" y2="14083"/>
                        <a14:foregroundMark x1="45167" y1="14083" x2="49667" y2="5083"/>
                        <a14:foregroundMark x1="49667" y1="5083" x2="43000" y2="17083"/>
                        <a14:foregroundMark x1="53917" y1="20917" x2="72667" y2="76167"/>
                        <a14:foregroundMark x1="61500" y1="50500" x2="75667" y2="73750"/>
                        <a14:foregroundMark x1="67500" y1="78083" x2="66583" y2="82750"/>
                        <a14:foregroundMark x1="25833" y1="78333" x2="34167" y2="82000"/>
                        <a14:foregroundMark x1="34167" y1="82000" x2="31000" y2="82083"/>
                      </a14:backgroundRemoval>
                    </a14:imgEffect>
                  </a14:imgLayer>
                </a14:imgProps>
              </a:ext>
              <a:ext uri="{28A0092B-C50C-407E-A947-70E740481C1C}">
                <a14:useLocalDpi xmlns:a14="http://schemas.microsoft.com/office/drawing/2010/main" val="0"/>
              </a:ext>
            </a:extLst>
          </a:blip>
          <a:srcRect t="1" b="4502"/>
          <a:stretch>
            <a:fillRect/>
          </a:stretch>
        </xdr:blipFill>
        <xdr:spPr>
          <a:xfrm>
            <a:off x="7943850" y="2014106"/>
            <a:ext cx="1184563" cy="1138669"/>
          </a:xfrm>
          <a:prstGeom prst="rect">
            <a:avLst/>
          </a:prstGeom>
        </xdr:spPr>
      </xdr:pic>
      <xdr:pic>
        <xdr:nvPicPr>
          <xdr:cNvPr id="24" name="図 23">
            <a:extLst>
              <a:ext uri="{FF2B5EF4-FFF2-40B4-BE49-F238E27FC236}">
                <a16:creationId xmlns:a16="http://schemas.microsoft.com/office/drawing/2014/main" id="{17FE1001-D1CD-45D1-89A9-135BBA74D5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415991" y="2030745"/>
            <a:ext cx="790355" cy="1213816"/>
          </a:xfrm>
          <a:prstGeom prst="rect">
            <a:avLst/>
          </a:prstGeom>
        </xdr:spPr>
      </xdr:pic>
    </xdr:grpSp>
    <xdr:clientData/>
  </xdr:twoCellAnchor>
  <xdr:twoCellAnchor>
    <xdr:from>
      <xdr:col>18</xdr:col>
      <xdr:colOff>1</xdr:colOff>
      <xdr:row>5</xdr:row>
      <xdr:rowOff>0</xdr:rowOff>
    </xdr:from>
    <xdr:to>
      <xdr:col>20</xdr:col>
      <xdr:colOff>0</xdr:colOff>
      <xdr:row>10</xdr:row>
      <xdr:rowOff>101311</xdr:rowOff>
    </xdr:to>
    <xdr:grpSp>
      <xdr:nvGrpSpPr>
        <xdr:cNvPr id="113" name="グループ化 112">
          <a:extLst>
            <a:ext uri="{FF2B5EF4-FFF2-40B4-BE49-F238E27FC236}">
              <a16:creationId xmlns:a16="http://schemas.microsoft.com/office/drawing/2014/main" id="{2D56DB8A-4C68-9CB7-07DF-65001D61B4ED}"/>
            </a:ext>
          </a:extLst>
        </xdr:cNvPr>
        <xdr:cNvGrpSpPr/>
      </xdr:nvGrpSpPr>
      <xdr:grpSpPr>
        <a:xfrm>
          <a:off x="10982326" y="1476375"/>
          <a:ext cx="971549" cy="1434811"/>
          <a:chOff x="9925051" y="1847850"/>
          <a:chExt cx="1142999" cy="1434811"/>
        </a:xfrm>
      </xdr:grpSpPr>
      <xdr:pic>
        <xdr:nvPicPr>
          <xdr:cNvPr id="2" name="図 1">
            <a:extLst>
              <a:ext uri="{FF2B5EF4-FFF2-40B4-BE49-F238E27FC236}">
                <a16:creationId xmlns:a16="http://schemas.microsoft.com/office/drawing/2014/main" id="{083F12C9-5A2A-4056-B0DE-EABAE325637F}"/>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 t="24993" r="25628"/>
          <a:stretch/>
        </xdr:blipFill>
        <xdr:spPr>
          <a:xfrm>
            <a:off x="9925051" y="1847850"/>
            <a:ext cx="885823" cy="1332297"/>
          </a:xfrm>
          <a:prstGeom prst="rect">
            <a:avLst/>
          </a:prstGeom>
        </xdr:spPr>
      </xdr:pic>
      <xdr:pic>
        <xdr:nvPicPr>
          <xdr:cNvPr id="30" name="図 29">
            <a:extLst>
              <a:ext uri="{FF2B5EF4-FFF2-40B4-BE49-F238E27FC236}">
                <a16:creationId xmlns:a16="http://schemas.microsoft.com/office/drawing/2014/main" id="{4B3DB060-96DB-4C75-86BE-2CE5DF0551F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58645" y="2068845"/>
            <a:ext cx="809405" cy="1213816"/>
          </a:xfrm>
          <a:prstGeom prst="rect">
            <a:avLst/>
          </a:prstGeom>
        </xdr:spPr>
      </xdr:pic>
      <xdr:pic>
        <xdr:nvPicPr>
          <xdr:cNvPr id="64" name="図 63">
            <a:extLst>
              <a:ext uri="{FF2B5EF4-FFF2-40B4-BE49-F238E27FC236}">
                <a16:creationId xmlns:a16="http://schemas.microsoft.com/office/drawing/2014/main" id="{B2DD09CF-D590-42CC-9DBC-F9FA84719B86}"/>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067925" y="2552699"/>
            <a:ext cx="581025" cy="58102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20</xdr:col>
          <xdr:colOff>0</xdr:colOff>
          <xdr:row>31</xdr:row>
          <xdr:rowOff>0</xdr:rowOff>
        </xdr:to>
        <xdr:sp macro="" textlink="">
          <xdr:nvSpPr>
            <xdr:cNvPr id="90139" name="Group Box 27" hidden="1">
              <a:extLst>
                <a:ext uri="{63B3BB69-23CF-44E3-9099-C40C66FF867C}">
                  <a14:compatExt spid="_x0000_s90139"/>
                </a:ext>
                <a:ext uri="{FF2B5EF4-FFF2-40B4-BE49-F238E27FC236}">
                  <a16:creationId xmlns:a16="http://schemas.microsoft.com/office/drawing/2014/main" id="{00000000-0008-0000-0300-00001B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9525</xdr:rowOff>
        </xdr:from>
        <xdr:to>
          <xdr:col>11</xdr:col>
          <xdr:colOff>123825</xdr:colOff>
          <xdr:row>30</xdr:row>
          <xdr:rowOff>247650</xdr:rowOff>
        </xdr:to>
        <xdr:sp macro="" textlink="">
          <xdr:nvSpPr>
            <xdr:cNvPr id="90140" name="Option Button 28" hidden="1">
              <a:extLst>
                <a:ext uri="{63B3BB69-23CF-44E3-9099-C40C66FF867C}">
                  <a14:compatExt spid="_x0000_s90140"/>
                </a:ext>
                <a:ext uri="{FF2B5EF4-FFF2-40B4-BE49-F238E27FC236}">
                  <a16:creationId xmlns:a16="http://schemas.microsoft.com/office/drawing/2014/main" id="{00000000-0008-0000-03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あり（11,000円）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30</xdr:row>
          <xdr:rowOff>9525</xdr:rowOff>
        </xdr:from>
        <xdr:to>
          <xdr:col>14</xdr:col>
          <xdr:colOff>85725</xdr:colOff>
          <xdr:row>30</xdr:row>
          <xdr:rowOff>247650</xdr:rowOff>
        </xdr:to>
        <xdr:sp macro="" textlink="">
          <xdr:nvSpPr>
            <xdr:cNvPr id="90141" name="Option Button 29" hidden="1">
              <a:extLst>
                <a:ext uri="{63B3BB69-23CF-44E3-9099-C40C66FF867C}">
                  <a14:compatExt spid="_x0000_s90141"/>
                </a:ext>
                <a:ext uri="{FF2B5EF4-FFF2-40B4-BE49-F238E27FC236}">
                  <a16:creationId xmlns:a16="http://schemas.microsoft.com/office/drawing/2014/main" id="{00000000-0008-0000-03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33</xdr:row>
          <xdr:rowOff>161925</xdr:rowOff>
        </xdr:from>
        <xdr:to>
          <xdr:col>14</xdr:col>
          <xdr:colOff>276225</xdr:colOff>
          <xdr:row>34</xdr:row>
          <xdr:rowOff>104775</xdr:rowOff>
        </xdr:to>
        <xdr:sp macro="" textlink="">
          <xdr:nvSpPr>
            <xdr:cNvPr id="90144" name="Option Button 32" hidden="1">
              <a:extLst>
                <a:ext uri="{63B3BB69-23CF-44E3-9099-C40C66FF867C}">
                  <a14:compatExt spid="_x0000_s90144"/>
                </a:ext>
                <a:ext uri="{FF2B5EF4-FFF2-40B4-BE49-F238E27FC236}">
                  <a16:creationId xmlns:a16="http://schemas.microsoft.com/office/drawing/2014/main" id="{00000000-0008-0000-03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33</xdr:row>
          <xdr:rowOff>142875</xdr:rowOff>
        </xdr:from>
        <xdr:to>
          <xdr:col>17</xdr:col>
          <xdr:colOff>304800</xdr:colOff>
          <xdr:row>34</xdr:row>
          <xdr:rowOff>114300</xdr:rowOff>
        </xdr:to>
        <xdr:sp macro="" textlink="">
          <xdr:nvSpPr>
            <xdr:cNvPr id="90145" name="Option Button 33" hidden="1">
              <a:extLst>
                <a:ext uri="{63B3BB69-23CF-44E3-9099-C40C66FF867C}">
                  <a14:compatExt spid="_x0000_s90145"/>
                </a:ext>
                <a:ext uri="{FF2B5EF4-FFF2-40B4-BE49-F238E27FC236}">
                  <a16:creationId xmlns:a16="http://schemas.microsoft.com/office/drawing/2014/main" id="{00000000-0008-0000-03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20</xdr:col>
          <xdr:colOff>0</xdr:colOff>
          <xdr:row>35</xdr:row>
          <xdr:rowOff>0</xdr:rowOff>
        </xdr:to>
        <xdr:sp macro="" textlink="">
          <xdr:nvSpPr>
            <xdr:cNvPr id="90146" name="Group Box 34" hidden="1">
              <a:extLst>
                <a:ext uri="{63B3BB69-23CF-44E3-9099-C40C66FF867C}">
                  <a14:compatExt spid="_x0000_s90146"/>
                </a:ext>
                <a:ext uri="{FF2B5EF4-FFF2-40B4-BE49-F238E27FC236}">
                  <a16:creationId xmlns:a16="http://schemas.microsoft.com/office/drawing/2014/main" id="{00000000-0008-0000-0300-00002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0</xdr:colOff>
          <xdr:row>28</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19050</xdr:rowOff>
        </xdr:from>
        <xdr:to>
          <xdr:col>3</xdr:col>
          <xdr:colOff>981075</xdr:colOff>
          <xdr:row>26</xdr:row>
          <xdr:rowOff>257175</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26</xdr:row>
          <xdr:rowOff>19050</xdr:rowOff>
        </xdr:from>
        <xdr:to>
          <xdr:col>3</xdr:col>
          <xdr:colOff>2400300</xdr:colOff>
          <xdr:row>26</xdr:row>
          <xdr:rowOff>257175</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257175</xdr:rowOff>
        </xdr:from>
        <xdr:to>
          <xdr:col>3</xdr:col>
          <xdr:colOff>1228725</xdr:colOff>
          <xdr:row>27</xdr:row>
          <xdr:rowOff>228600</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0</xdr:rowOff>
        </xdr:from>
        <xdr:to>
          <xdr:col>3</xdr:col>
          <xdr:colOff>2400300</xdr:colOff>
          <xdr:row>27</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20</xdr:col>
          <xdr:colOff>0</xdr:colOff>
          <xdr:row>10</xdr:row>
          <xdr:rowOff>0</xdr:rowOff>
        </xdr:to>
        <xdr:sp macro="" textlink="">
          <xdr:nvSpPr>
            <xdr:cNvPr id="90191" name="Group Box 79" hidden="1">
              <a:extLst>
                <a:ext uri="{63B3BB69-23CF-44E3-9099-C40C66FF867C}">
                  <a14:compatExt spid="_x0000_s90191"/>
                </a:ext>
                <a:ext uri="{FF2B5EF4-FFF2-40B4-BE49-F238E27FC236}">
                  <a16:creationId xmlns:a16="http://schemas.microsoft.com/office/drawing/2014/main" id="{00000000-0008-0000-0300-00004F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xdr:row>
          <xdr:rowOff>28575</xdr:rowOff>
        </xdr:from>
        <xdr:to>
          <xdr:col>10</xdr:col>
          <xdr:colOff>0</xdr:colOff>
          <xdr:row>4</xdr:row>
          <xdr:rowOff>0</xdr:rowOff>
        </xdr:to>
        <xdr:sp macro="" textlink="">
          <xdr:nvSpPr>
            <xdr:cNvPr id="90192" name="Option Button 80" hidden="1">
              <a:extLst>
                <a:ext uri="{63B3BB69-23CF-44E3-9099-C40C66FF867C}">
                  <a14:compatExt spid="_x0000_s90192"/>
                </a:ext>
                <a:ext uri="{FF2B5EF4-FFF2-40B4-BE49-F238E27FC236}">
                  <a16:creationId xmlns:a16="http://schemas.microsoft.com/office/drawing/2014/main" id="{00000000-0008-0000-0300-00005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xdr:row>
          <xdr:rowOff>28575</xdr:rowOff>
        </xdr:from>
        <xdr:to>
          <xdr:col>11</xdr:col>
          <xdr:colOff>476250</xdr:colOff>
          <xdr:row>4</xdr:row>
          <xdr:rowOff>0</xdr:rowOff>
        </xdr:to>
        <xdr:sp macro="" textlink="">
          <xdr:nvSpPr>
            <xdr:cNvPr id="90193" name="Option Button 81" hidden="1">
              <a:extLst>
                <a:ext uri="{63B3BB69-23CF-44E3-9099-C40C66FF867C}">
                  <a14:compatExt spid="_x0000_s90193"/>
                </a:ext>
                <a:ext uri="{FF2B5EF4-FFF2-40B4-BE49-F238E27FC236}">
                  <a16:creationId xmlns:a16="http://schemas.microsoft.com/office/drawing/2014/main" id="{00000000-0008-0000-0300-00005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xdr:row>
          <xdr:rowOff>28575</xdr:rowOff>
        </xdr:from>
        <xdr:to>
          <xdr:col>13</xdr:col>
          <xdr:colOff>466725</xdr:colOff>
          <xdr:row>4</xdr:row>
          <xdr:rowOff>0</xdr:rowOff>
        </xdr:to>
        <xdr:sp macro="" textlink="">
          <xdr:nvSpPr>
            <xdr:cNvPr id="90194" name="Option Button 82" hidden="1">
              <a:extLst>
                <a:ext uri="{63B3BB69-23CF-44E3-9099-C40C66FF867C}">
                  <a14:compatExt spid="_x0000_s90194"/>
                </a:ext>
                <a:ext uri="{FF2B5EF4-FFF2-40B4-BE49-F238E27FC236}">
                  <a16:creationId xmlns:a16="http://schemas.microsoft.com/office/drawing/2014/main" id="{00000000-0008-0000-0300-00005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xdr:row>
          <xdr:rowOff>28575</xdr:rowOff>
        </xdr:from>
        <xdr:to>
          <xdr:col>16</xdr:col>
          <xdr:colOff>0</xdr:colOff>
          <xdr:row>4</xdr:row>
          <xdr:rowOff>0</xdr:rowOff>
        </xdr:to>
        <xdr:sp macro="" textlink="">
          <xdr:nvSpPr>
            <xdr:cNvPr id="90195" name="Option Button 83" hidden="1">
              <a:extLst>
                <a:ext uri="{63B3BB69-23CF-44E3-9099-C40C66FF867C}">
                  <a14:compatExt spid="_x0000_s90195"/>
                </a:ext>
                <a:ext uri="{FF2B5EF4-FFF2-40B4-BE49-F238E27FC236}">
                  <a16:creationId xmlns:a16="http://schemas.microsoft.com/office/drawing/2014/main" id="{00000000-0008-0000-0300-00005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xdr:row>
          <xdr:rowOff>28575</xdr:rowOff>
        </xdr:from>
        <xdr:to>
          <xdr:col>18</xdr:col>
          <xdr:colOff>0</xdr:colOff>
          <xdr:row>4</xdr:row>
          <xdr:rowOff>0</xdr:rowOff>
        </xdr:to>
        <xdr:sp macro="" textlink="">
          <xdr:nvSpPr>
            <xdr:cNvPr id="90196" name="Option Button 84" hidden="1">
              <a:extLst>
                <a:ext uri="{63B3BB69-23CF-44E3-9099-C40C66FF867C}">
                  <a14:compatExt spid="_x0000_s90196"/>
                </a:ext>
                <a:ext uri="{FF2B5EF4-FFF2-40B4-BE49-F238E27FC236}">
                  <a16:creationId xmlns:a16="http://schemas.microsoft.com/office/drawing/2014/main" id="{00000000-0008-0000-0300-00005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20</xdr:col>
          <xdr:colOff>0</xdr:colOff>
          <xdr:row>18</xdr:row>
          <xdr:rowOff>0</xdr:rowOff>
        </xdr:to>
        <xdr:sp macro="" textlink="">
          <xdr:nvSpPr>
            <xdr:cNvPr id="90198" name="Group Box 86" hidden="1">
              <a:extLst>
                <a:ext uri="{63B3BB69-23CF-44E3-9099-C40C66FF867C}">
                  <a14:compatExt spid="_x0000_s90198"/>
                </a:ext>
                <a:ext uri="{FF2B5EF4-FFF2-40B4-BE49-F238E27FC236}">
                  <a16:creationId xmlns:a16="http://schemas.microsoft.com/office/drawing/2014/main" id="{00000000-0008-0000-0300-000056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38100</xdr:rowOff>
        </xdr:from>
        <xdr:to>
          <xdr:col>10</xdr:col>
          <xdr:colOff>19050</xdr:colOff>
          <xdr:row>13</xdr:row>
          <xdr:rowOff>9525</xdr:rowOff>
        </xdr:to>
        <xdr:sp macro="" textlink="">
          <xdr:nvSpPr>
            <xdr:cNvPr id="90199" name="Option Button 87" hidden="1">
              <a:extLst>
                <a:ext uri="{63B3BB69-23CF-44E3-9099-C40C66FF867C}">
                  <a14:compatExt spid="_x0000_s90199"/>
                </a:ext>
                <a:ext uri="{FF2B5EF4-FFF2-40B4-BE49-F238E27FC236}">
                  <a16:creationId xmlns:a16="http://schemas.microsoft.com/office/drawing/2014/main" id="{00000000-0008-0000-0300-00005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xdr:row>
          <xdr:rowOff>38100</xdr:rowOff>
        </xdr:from>
        <xdr:to>
          <xdr:col>11</xdr:col>
          <xdr:colOff>276225</xdr:colOff>
          <xdr:row>13</xdr:row>
          <xdr:rowOff>9525</xdr:rowOff>
        </xdr:to>
        <xdr:sp macro="" textlink="">
          <xdr:nvSpPr>
            <xdr:cNvPr id="90200" name="Option Button 88" hidden="1">
              <a:extLst>
                <a:ext uri="{63B3BB69-23CF-44E3-9099-C40C66FF867C}">
                  <a14:compatExt spid="_x0000_s90200"/>
                </a:ext>
                <a:ext uri="{FF2B5EF4-FFF2-40B4-BE49-F238E27FC236}">
                  <a16:creationId xmlns:a16="http://schemas.microsoft.com/office/drawing/2014/main" id="{00000000-0008-0000-0300-00005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12</xdr:row>
          <xdr:rowOff>38100</xdr:rowOff>
        </xdr:from>
        <xdr:to>
          <xdr:col>13</xdr:col>
          <xdr:colOff>76200</xdr:colOff>
          <xdr:row>13</xdr:row>
          <xdr:rowOff>9525</xdr:rowOff>
        </xdr:to>
        <xdr:sp macro="" textlink="">
          <xdr:nvSpPr>
            <xdr:cNvPr id="90201" name="Option Button 89" hidden="1">
              <a:extLst>
                <a:ext uri="{63B3BB69-23CF-44E3-9099-C40C66FF867C}">
                  <a14:compatExt spid="_x0000_s90201"/>
                </a:ext>
                <a:ext uri="{FF2B5EF4-FFF2-40B4-BE49-F238E27FC236}">
                  <a16:creationId xmlns:a16="http://schemas.microsoft.com/office/drawing/2014/main" id="{00000000-0008-0000-0300-00005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xdr:row>
          <xdr:rowOff>38100</xdr:rowOff>
        </xdr:from>
        <xdr:to>
          <xdr:col>14</xdr:col>
          <xdr:colOff>381000</xdr:colOff>
          <xdr:row>13</xdr:row>
          <xdr:rowOff>9525</xdr:rowOff>
        </xdr:to>
        <xdr:sp macro="" textlink="">
          <xdr:nvSpPr>
            <xdr:cNvPr id="90202" name="Option Button 90" hidden="1">
              <a:extLst>
                <a:ext uri="{63B3BB69-23CF-44E3-9099-C40C66FF867C}">
                  <a14:compatExt spid="_x0000_s90202"/>
                </a:ext>
                <a:ext uri="{FF2B5EF4-FFF2-40B4-BE49-F238E27FC236}">
                  <a16:creationId xmlns:a16="http://schemas.microsoft.com/office/drawing/2014/main" id="{00000000-0008-0000-0300-00005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12</xdr:row>
          <xdr:rowOff>38100</xdr:rowOff>
        </xdr:from>
        <xdr:to>
          <xdr:col>16</xdr:col>
          <xdr:colOff>180975</xdr:colOff>
          <xdr:row>13</xdr:row>
          <xdr:rowOff>9525</xdr:rowOff>
        </xdr:to>
        <xdr:sp macro="" textlink="">
          <xdr:nvSpPr>
            <xdr:cNvPr id="90203" name="Option Button 91" hidden="1">
              <a:extLst>
                <a:ext uri="{63B3BB69-23CF-44E3-9099-C40C66FF867C}">
                  <a14:compatExt spid="_x0000_s90203"/>
                </a:ext>
                <a:ext uri="{FF2B5EF4-FFF2-40B4-BE49-F238E27FC236}">
                  <a16:creationId xmlns:a16="http://schemas.microsoft.com/office/drawing/2014/main" id="{00000000-0008-0000-0300-00005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12</xdr:row>
          <xdr:rowOff>38100</xdr:rowOff>
        </xdr:from>
        <xdr:to>
          <xdr:col>18</xdr:col>
          <xdr:colOff>85725</xdr:colOff>
          <xdr:row>13</xdr:row>
          <xdr:rowOff>9525</xdr:rowOff>
        </xdr:to>
        <xdr:sp macro="" textlink="">
          <xdr:nvSpPr>
            <xdr:cNvPr id="90204" name="Option Button 92" hidden="1">
              <a:extLst>
                <a:ext uri="{63B3BB69-23CF-44E3-9099-C40C66FF867C}">
                  <a14:compatExt spid="_x0000_s90204"/>
                </a:ext>
                <a:ext uri="{FF2B5EF4-FFF2-40B4-BE49-F238E27FC236}">
                  <a16:creationId xmlns:a16="http://schemas.microsoft.com/office/drawing/2014/main" id="{00000000-0008-0000-0300-00005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12</xdr:row>
          <xdr:rowOff>38100</xdr:rowOff>
        </xdr:from>
        <xdr:to>
          <xdr:col>19</xdr:col>
          <xdr:colOff>352425</xdr:colOff>
          <xdr:row>13</xdr:row>
          <xdr:rowOff>9525</xdr:rowOff>
        </xdr:to>
        <xdr:sp macro="" textlink="">
          <xdr:nvSpPr>
            <xdr:cNvPr id="90205" name="Option Button 93" hidden="1">
              <a:extLst>
                <a:ext uri="{63B3BB69-23CF-44E3-9099-C40C66FF867C}">
                  <a14:compatExt spid="_x0000_s90205"/>
                </a:ext>
                <a:ext uri="{FF2B5EF4-FFF2-40B4-BE49-F238E27FC236}">
                  <a16:creationId xmlns:a16="http://schemas.microsoft.com/office/drawing/2014/main" id="{00000000-0008-0000-0300-00005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20</xdr:col>
          <xdr:colOff>0</xdr:colOff>
          <xdr:row>28</xdr:row>
          <xdr:rowOff>0</xdr:rowOff>
        </xdr:to>
        <xdr:sp macro="" textlink="">
          <xdr:nvSpPr>
            <xdr:cNvPr id="90209" name="Group Box 97" hidden="1">
              <a:extLst>
                <a:ext uri="{63B3BB69-23CF-44E3-9099-C40C66FF867C}">
                  <a14:compatExt spid="_x0000_s90209"/>
                </a:ext>
                <a:ext uri="{FF2B5EF4-FFF2-40B4-BE49-F238E27FC236}">
                  <a16:creationId xmlns:a16="http://schemas.microsoft.com/office/drawing/2014/main" id="{00000000-0008-0000-0300-000061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21</xdr:row>
          <xdr:rowOff>28575</xdr:rowOff>
        </xdr:from>
        <xdr:to>
          <xdr:col>9</xdr:col>
          <xdr:colOff>466725</xdr:colOff>
          <xdr:row>22</xdr:row>
          <xdr:rowOff>0</xdr:rowOff>
        </xdr:to>
        <xdr:sp macro="" textlink="">
          <xdr:nvSpPr>
            <xdr:cNvPr id="90210" name="Option Button 98" hidden="1">
              <a:extLst>
                <a:ext uri="{63B3BB69-23CF-44E3-9099-C40C66FF867C}">
                  <a14:compatExt spid="_x0000_s90210"/>
                </a:ext>
                <a:ext uri="{FF2B5EF4-FFF2-40B4-BE49-F238E27FC236}">
                  <a16:creationId xmlns:a16="http://schemas.microsoft.com/office/drawing/2014/main" id="{00000000-0008-0000-0300-00006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28575</xdr:rowOff>
        </xdr:from>
        <xdr:to>
          <xdr:col>12</xdr:col>
          <xdr:colOff>47625</xdr:colOff>
          <xdr:row>22</xdr:row>
          <xdr:rowOff>0</xdr:rowOff>
        </xdr:to>
        <xdr:sp macro="" textlink="">
          <xdr:nvSpPr>
            <xdr:cNvPr id="90213" name="Option Button 101" hidden="1">
              <a:extLst>
                <a:ext uri="{63B3BB69-23CF-44E3-9099-C40C66FF867C}">
                  <a14:compatExt spid="_x0000_s90213"/>
                </a:ext>
                <a:ext uri="{FF2B5EF4-FFF2-40B4-BE49-F238E27FC236}">
                  <a16:creationId xmlns:a16="http://schemas.microsoft.com/office/drawing/2014/main" id="{00000000-0008-0000-0300-00006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21</xdr:row>
          <xdr:rowOff>28575</xdr:rowOff>
        </xdr:from>
        <xdr:to>
          <xdr:col>13</xdr:col>
          <xdr:colOff>466725</xdr:colOff>
          <xdr:row>22</xdr:row>
          <xdr:rowOff>0</xdr:rowOff>
        </xdr:to>
        <xdr:sp macro="" textlink="">
          <xdr:nvSpPr>
            <xdr:cNvPr id="90214" name="Option Button 102" hidden="1">
              <a:extLst>
                <a:ext uri="{63B3BB69-23CF-44E3-9099-C40C66FF867C}">
                  <a14:compatExt spid="_x0000_s90214"/>
                </a:ext>
                <a:ext uri="{FF2B5EF4-FFF2-40B4-BE49-F238E27FC236}">
                  <a16:creationId xmlns:a16="http://schemas.microsoft.com/office/drawing/2014/main" id="{00000000-0008-0000-0300-00006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21</xdr:row>
          <xdr:rowOff>28575</xdr:rowOff>
        </xdr:from>
        <xdr:to>
          <xdr:col>15</xdr:col>
          <xdr:colOff>361950</xdr:colOff>
          <xdr:row>22</xdr:row>
          <xdr:rowOff>0</xdr:rowOff>
        </xdr:to>
        <xdr:sp macro="" textlink="">
          <xdr:nvSpPr>
            <xdr:cNvPr id="90220" name="Option Button 108" hidden="1">
              <a:extLst>
                <a:ext uri="{63B3BB69-23CF-44E3-9099-C40C66FF867C}">
                  <a14:compatExt spid="_x0000_s90220"/>
                </a:ext>
                <a:ext uri="{FF2B5EF4-FFF2-40B4-BE49-F238E27FC236}">
                  <a16:creationId xmlns:a16="http://schemas.microsoft.com/office/drawing/2014/main" id="{00000000-0008-0000-0300-00006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28575</xdr:rowOff>
        </xdr:from>
        <xdr:to>
          <xdr:col>18</xdr:col>
          <xdr:colOff>28575</xdr:colOff>
          <xdr:row>22</xdr:row>
          <xdr:rowOff>0</xdr:rowOff>
        </xdr:to>
        <xdr:sp macro="" textlink="">
          <xdr:nvSpPr>
            <xdr:cNvPr id="90227" name="Option Button 115" hidden="1">
              <a:extLst>
                <a:ext uri="{63B3BB69-23CF-44E3-9099-C40C66FF867C}">
                  <a14:compatExt spid="_x0000_s90227"/>
                </a:ext>
                <a:ext uri="{FF2B5EF4-FFF2-40B4-BE49-F238E27FC236}">
                  <a16:creationId xmlns:a16="http://schemas.microsoft.com/office/drawing/2014/main" id="{00000000-0008-0000-0300-00007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WOOD</a:t>
              </a:r>
            </a:p>
          </xdr:txBody>
        </xdr:sp>
        <xdr:clientData/>
      </xdr:twoCellAnchor>
    </mc:Choice>
    <mc:Fallback/>
  </mc:AlternateContent>
  <xdr:twoCellAnchor>
    <xdr:from>
      <xdr:col>14</xdr:col>
      <xdr:colOff>0</xdr:colOff>
      <xdr:row>33</xdr:row>
      <xdr:rowOff>66676</xdr:rowOff>
    </xdr:from>
    <xdr:to>
      <xdr:col>14</xdr:col>
      <xdr:colOff>445924</xdr:colOff>
      <xdr:row>34</xdr:row>
      <xdr:rowOff>200429</xdr:rowOff>
    </xdr:to>
    <xdr:pic>
      <xdr:nvPicPr>
        <xdr:cNvPr id="120" name="図 119">
          <a:extLst>
            <a:ext uri="{FF2B5EF4-FFF2-40B4-BE49-F238E27FC236}">
              <a16:creationId xmlns:a16="http://schemas.microsoft.com/office/drawing/2014/main" id="{628AB6EF-BD11-4C9C-A862-7A80DA588018}"/>
            </a:ext>
          </a:extLst>
        </xdr:cNvPr>
        <xdr:cNvPicPr>
          <a:picLocks noChangeAspect="1"/>
        </xdr:cNvPicPr>
      </xdr:nvPicPr>
      <xdr:blipFill>
        <a:blip xmlns:r="http://schemas.openxmlformats.org/officeDocument/2006/relationships" r:embed="rId28">
          <a:extLst>
            <a:ext uri="{BEBA8EAE-BF5A-486C-A8C5-ECC9F3942E4B}">
              <a14:imgProps xmlns:a14="http://schemas.microsoft.com/office/drawing/2010/main">
                <a14:imgLayer r:embed="rId29">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9039225" y="9010651"/>
          <a:ext cx="445924" cy="400453"/>
        </a:xfrm>
        <a:prstGeom prst="rect">
          <a:avLst/>
        </a:prstGeom>
      </xdr:spPr>
    </xdr:pic>
    <xdr:clientData/>
  </xdr:twoCellAnchor>
  <xdr:twoCellAnchor editAs="oneCell">
    <xdr:from>
      <xdr:col>16</xdr:col>
      <xdr:colOff>371475</xdr:colOff>
      <xdr:row>33</xdr:row>
      <xdr:rowOff>0</xdr:rowOff>
    </xdr:from>
    <xdr:to>
      <xdr:col>17</xdr:col>
      <xdr:colOff>466725</xdr:colOff>
      <xdr:row>35</xdr:row>
      <xdr:rowOff>47625</xdr:rowOff>
    </xdr:to>
    <xdr:pic>
      <xdr:nvPicPr>
        <xdr:cNvPr id="121" name="図 120">
          <a:extLst>
            <a:ext uri="{FF2B5EF4-FFF2-40B4-BE49-F238E27FC236}">
              <a16:creationId xmlns:a16="http://schemas.microsoft.com/office/drawing/2014/main" id="{676020C9-5A25-45A5-B3F4-06683F15DDF3}"/>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382250" y="8943975"/>
          <a:ext cx="581025" cy="581025"/>
        </a:xfrm>
        <a:prstGeom prst="rect">
          <a:avLst/>
        </a:prstGeom>
      </xdr:spPr>
    </xdr:pic>
    <xdr:clientData/>
  </xdr:twoCellAnchor>
  <xdr:oneCellAnchor>
    <xdr:from>
      <xdr:col>12</xdr:col>
      <xdr:colOff>209550</xdr:colOff>
      <xdr:row>5</xdr:row>
      <xdr:rowOff>38100</xdr:rowOff>
    </xdr:from>
    <xdr:ext cx="521810" cy="304058"/>
    <xdr:sp macro="" textlink="">
      <xdr:nvSpPr>
        <xdr:cNvPr id="122" name="テキスト ボックス 121">
          <a:extLst>
            <a:ext uri="{FF2B5EF4-FFF2-40B4-BE49-F238E27FC236}">
              <a16:creationId xmlns:a16="http://schemas.microsoft.com/office/drawing/2014/main" id="{D0E901D4-D60F-451D-7D8F-106135D46BD3}"/>
            </a:ext>
          </a:extLst>
        </xdr:cNvPr>
        <xdr:cNvSpPr txBox="1"/>
      </xdr:nvSpPr>
      <xdr:spPr>
        <a:xfrm>
          <a:off x="8277225" y="1514475"/>
          <a:ext cx="521810"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solidFill>
                <a:schemeClr val="tx1">
                  <a:lumMod val="65000"/>
                  <a:lumOff val="35000"/>
                </a:schemeClr>
              </a:solidFill>
              <a:latin typeface="Meiryo UI" panose="020B0604030504040204" pitchFamily="50" charset="-128"/>
              <a:ea typeface="Meiryo UI" panose="020B0604030504040204" pitchFamily="50" charset="-128"/>
            </a:rPr>
            <a:t>雪降り</a:t>
          </a:r>
          <a:endParaRPr kumimoji="1" lang="en-US" altLang="ja-JP" sz="10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xdr:row>
          <xdr:rowOff>28575</xdr:rowOff>
        </xdr:from>
        <xdr:to>
          <xdr:col>19</xdr:col>
          <xdr:colOff>457200</xdr:colOff>
          <xdr:row>4</xdr:row>
          <xdr:rowOff>0</xdr:rowOff>
        </xdr:to>
        <xdr:sp macro="" textlink="">
          <xdr:nvSpPr>
            <xdr:cNvPr id="90228" name="Option Button 116" hidden="1">
              <a:extLst>
                <a:ext uri="{63B3BB69-23CF-44E3-9099-C40C66FF867C}">
                  <a14:compatExt spid="_x0000_s90228"/>
                </a:ext>
                <a:ext uri="{FF2B5EF4-FFF2-40B4-BE49-F238E27FC236}">
                  <a16:creationId xmlns:a16="http://schemas.microsoft.com/office/drawing/2014/main" id="{00000000-0008-0000-0300-00007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xdr:twoCellAnchor>
    </mc:Choice>
    <mc:Fallback/>
  </mc:AlternateContent>
  <xdr:twoCellAnchor>
    <xdr:from>
      <xdr:col>3</xdr:col>
      <xdr:colOff>2543175</xdr:colOff>
      <xdr:row>9</xdr:row>
      <xdr:rowOff>200025</xdr:rowOff>
    </xdr:from>
    <xdr:to>
      <xdr:col>4</xdr:col>
      <xdr:colOff>9526</xdr:colOff>
      <xdr:row>10</xdr:row>
      <xdr:rowOff>209550</xdr:rowOff>
    </xdr:to>
    <xdr:sp macro="" textlink="">
      <xdr:nvSpPr>
        <xdr:cNvPr id="4" name="四角形: 角を丸くする 3">
          <a:hlinkClick xmlns:r="http://schemas.openxmlformats.org/officeDocument/2006/relationships" r:id="rId30"/>
          <a:extLst>
            <a:ext uri="{FF2B5EF4-FFF2-40B4-BE49-F238E27FC236}">
              <a16:creationId xmlns:a16="http://schemas.microsoft.com/office/drawing/2014/main" id="{5739EF0A-4B0C-4748-9D72-A96A5DC3E7E7}"/>
            </a:ext>
          </a:extLst>
        </xdr:cNvPr>
        <xdr:cNvSpPr/>
      </xdr:nvSpPr>
      <xdr:spPr>
        <a:xfrm>
          <a:off x="4038600" y="274320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2543175</xdr:colOff>
      <xdr:row>23</xdr:row>
      <xdr:rowOff>180975</xdr:rowOff>
    </xdr:from>
    <xdr:to>
      <xdr:col>4</xdr:col>
      <xdr:colOff>9526</xdr:colOff>
      <xdr:row>24</xdr:row>
      <xdr:rowOff>190500</xdr:rowOff>
    </xdr:to>
    <xdr:sp macro="" textlink="">
      <xdr:nvSpPr>
        <xdr:cNvPr id="5" name="四角形: 角を丸くする 4">
          <a:hlinkClick xmlns:r="http://schemas.openxmlformats.org/officeDocument/2006/relationships" r:id="rId31"/>
          <a:extLst>
            <a:ext uri="{FF2B5EF4-FFF2-40B4-BE49-F238E27FC236}">
              <a16:creationId xmlns:a16="http://schemas.microsoft.com/office/drawing/2014/main" id="{EE1B4478-906C-7B6D-2283-78EFDA8B3068}"/>
            </a:ext>
          </a:extLst>
        </xdr:cNvPr>
        <xdr:cNvSpPr/>
      </xdr:nvSpPr>
      <xdr:spPr>
        <a:xfrm>
          <a:off x="4038600" y="6191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9" Type="http://schemas.openxmlformats.org/officeDocument/2006/relationships/ctrlProp" Target="../ctrlProps/ctrlProp128.xml"/><Relationship Id="rId21" Type="http://schemas.openxmlformats.org/officeDocument/2006/relationships/ctrlProp" Target="../ctrlProps/ctrlProp110.xml"/><Relationship Id="rId34" Type="http://schemas.openxmlformats.org/officeDocument/2006/relationships/ctrlProp" Target="../ctrlProps/ctrlProp123.xml"/><Relationship Id="rId42" Type="http://schemas.openxmlformats.org/officeDocument/2006/relationships/ctrlProp" Target="../ctrlProps/ctrlProp131.xml"/><Relationship Id="rId47" Type="http://schemas.openxmlformats.org/officeDocument/2006/relationships/ctrlProp" Target="../ctrlProps/ctrlProp136.xml"/><Relationship Id="rId50" Type="http://schemas.openxmlformats.org/officeDocument/2006/relationships/ctrlProp" Target="../ctrlProps/ctrlProp139.xml"/><Relationship Id="rId7" Type="http://schemas.openxmlformats.org/officeDocument/2006/relationships/ctrlProp" Target="../ctrlProps/ctrlProp96.xml"/><Relationship Id="rId2" Type="http://schemas.openxmlformats.org/officeDocument/2006/relationships/drawing" Target="../drawings/drawing3.xml"/><Relationship Id="rId16" Type="http://schemas.openxmlformats.org/officeDocument/2006/relationships/ctrlProp" Target="../ctrlProps/ctrlProp105.xml"/><Relationship Id="rId29" Type="http://schemas.openxmlformats.org/officeDocument/2006/relationships/ctrlProp" Target="../ctrlProps/ctrlProp118.xml"/><Relationship Id="rId11" Type="http://schemas.openxmlformats.org/officeDocument/2006/relationships/ctrlProp" Target="../ctrlProps/ctrlProp100.xml"/><Relationship Id="rId24" Type="http://schemas.openxmlformats.org/officeDocument/2006/relationships/ctrlProp" Target="../ctrlProps/ctrlProp113.xml"/><Relationship Id="rId32" Type="http://schemas.openxmlformats.org/officeDocument/2006/relationships/ctrlProp" Target="../ctrlProps/ctrlProp121.xml"/><Relationship Id="rId37" Type="http://schemas.openxmlformats.org/officeDocument/2006/relationships/ctrlProp" Target="../ctrlProps/ctrlProp126.xml"/><Relationship Id="rId40" Type="http://schemas.openxmlformats.org/officeDocument/2006/relationships/ctrlProp" Target="../ctrlProps/ctrlProp129.xml"/><Relationship Id="rId45" Type="http://schemas.openxmlformats.org/officeDocument/2006/relationships/ctrlProp" Target="../ctrlProps/ctrlProp134.xml"/><Relationship Id="rId53" Type="http://schemas.openxmlformats.org/officeDocument/2006/relationships/ctrlProp" Target="../ctrlProps/ctrlProp142.xml"/><Relationship Id="rId5" Type="http://schemas.openxmlformats.org/officeDocument/2006/relationships/ctrlProp" Target="../ctrlProps/ctrlProp94.xml"/><Relationship Id="rId10" Type="http://schemas.openxmlformats.org/officeDocument/2006/relationships/ctrlProp" Target="../ctrlProps/ctrlProp99.xml"/><Relationship Id="rId19" Type="http://schemas.openxmlformats.org/officeDocument/2006/relationships/ctrlProp" Target="../ctrlProps/ctrlProp108.xml"/><Relationship Id="rId31" Type="http://schemas.openxmlformats.org/officeDocument/2006/relationships/ctrlProp" Target="../ctrlProps/ctrlProp120.xml"/><Relationship Id="rId44" Type="http://schemas.openxmlformats.org/officeDocument/2006/relationships/ctrlProp" Target="../ctrlProps/ctrlProp133.xml"/><Relationship Id="rId52" Type="http://schemas.openxmlformats.org/officeDocument/2006/relationships/ctrlProp" Target="../ctrlProps/ctrlProp141.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 Id="rId27" Type="http://schemas.openxmlformats.org/officeDocument/2006/relationships/ctrlProp" Target="../ctrlProps/ctrlProp116.xml"/><Relationship Id="rId30" Type="http://schemas.openxmlformats.org/officeDocument/2006/relationships/ctrlProp" Target="../ctrlProps/ctrlProp119.xml"/><Relationship Id="rId35" Type="http://schemas.openxmlformats.org/officeDocument/2006/relationships/ctrlProp" Target="../ctrlProps/ctrlProp124.xml"/><Relationship Id="rId43" Type="http://schemas.openxmlformats.org/officeDocument/2006/relationships/ctrlProp" Target="../ctrlProps/ctrlProp132.xml"/><Relationship Id="rId48" Type="http://schemas.openxmlformats.org/officeDocument/2006/relationships/ctrlProp" Target="../ctrlProps/ctrlProp137.xml"/><Relationship Id="rId8" Type="http://schemas.openxmlformats.org/officeDocument/2006/relationships/ctrlProp" Target="../ctrlProps/ctrlProp97.xml"/><Relationship Id="rId51" Type="http://schemas.openxmlformats.org/officeDocument/2006/relationships/ctrlProp" Target="../ctrlProps/ctrlProp140.xml"/><Relationship Id="rId3" Type="http://schemas.openxmlformats.org/officeDocument/2006/relationships/vmlDrawing" Target="../drawings/vmlDrawing2.v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33" Type="http://schemas.openxmlformats.org/officeDocument/2006/relationships/ctrlProp" Target="../ctrlProps/ctrlProp122.xml"/><Relationship Id="rId38" Type="http://schemas.openxmlformats.org/officeDocument/2006/relationships/ctrlProp" Target="../ctrlProps/ctrlProp127.xml"/><Relationship Id="rId46" Type="http://schemas.openxmlformats.org/officeDocument/2006/relationships/ctrlProp" Target="../ctrlProps/ctrlProp135.xml"/><Relationship Id="rId20" Type="http://schemas.openxmlformats.org/officeDocument/2006/relationships/ctrlProp" Target="../ctrlProps/ctrlProp109.xml"/><Relationship Id="rId41" Type="http://schemas.openxmlformats.org/officeDocument/2006/relationships/ctrlProp" Target="../ctrlProps/ctrlProp130.xml"/><Relationship Id="rId54"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95.xml"/><Relationship Id="rId15" Type="http://schemas.openxmlformats.org/officeDocument/2006/relationships/ctrlProp" Target="../ctrlProps/ctrlProp104.xml"/><Relationship Id="rId23" Type="http://schemas.openxmlformats.org/officeDocument/2006/relationships/ctrlProp" Target="../ctrlProps/ctrlProp112.xml"/><Relationship Id="rId28" Type="http://schemas.openxmlformats.org/officeDocument/2006/relationships/ctrlProp" Target="../ctrlProps/ctrlProp117.xml"/><Relationship Id="rId36" Type="http://schemas.openxmlformats.org/officeDocument/2006/relationships/ctrlProp" Target="../ctrlProps/ctrlProp125.xml"/><Relationship Id="rId49" Type="http://schemas.openxmlformats.org/officeDocument/2006/relationships/ctrlProp" Target="../ctrlProps/ctrlProp13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3.vml"/><Relationship Id="rId21" Type="http://schemas.openxmlformats.org/officeDocument/2006/relationships/ctrlProp" Target="../ctrlProps/ctrlProp161.xml"/><Relationship Id="rId34" Type="http://schemas.openxmlformats.org/officeDocument/2006/relationships/ctrlProp" Target="../ctrlProps/ctrlProp174.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33" Type="http://schemas.openxmlformats.org/officeDocument/2006/relationships/ctrlProp" Target="../ctrlProps/ctrlProp173.xml"/><Relationship Id="rId2" Type="http://schemas.openxmlformats.org/officeDocument/2006/relationships/drawing" Target="../drawings/drawing4.xml"/><Relationship Id="rId16" Type="http://schemas.openxmlformats.org/officeDocument/2006/relationships/ctrlProp" Target="../ctrlProps/ctrlProp156.xml"/><Relationship Id="rId20" Type="http://schemas.openxmlformats.org/officeDocument/2006/relationships/ctrlProp" Target="../ctrlProps/ctrlProp160.xml"/><Relationship Id="rId29" Type="http://schemas.openxmlformats.org/officeDocument/2006/relationships/ctrlProp" Target="../ctrlProps/ctrlProp169.xml"/><Relationship Id="rId1" Type="http://schemas.openxmlformats.org/officeDocument/2006/relationships/printerSettings" Target="../printerSettings/printerSettings4.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32" Type="http://schemas.openxmlformats.org/officeDocument/2006/relationships/ctrlProp" Target="../ctrlProps/ctrlProp172.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31" Type="http://schemas.openxmlformats.org/officeDocument/2006/relationships/ctrlProp" Target="../ctrlProps/ctrlProp171.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 Id="rId30" Type="http://schemas.openxmlformats.org/officeDocument/2006/relationships/ctrlProp" Target="../ctrlProps/ctrlProp170.xml"/><Relationship Id="rId35" Type="http://schemas.openxmlformats.org/officeDocument/2006/relationships/ctrlProp" Target="../ctrlProps/ctrlProp175.xml"/><Relationship Id="rId8" Type="http://schemas.openxmlformats.org/officeDocument/2006/relationships/ctrlProp" Target="../ctrlProps/ctrlProp14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B1:AZ204"/>
  <sheetViews>
    <sheetView tabSelected="1" workbookViewId="0"/>
  </sheetViews>
  <sheetFormatPr defaultColWidth="5" defaultRowHeight="21" customHeight="1"/>
  <cols>
    <col min="1" max="4" width="5" style="65"/>
    <col min="5" max="5" width="2.5" style="65" customWidth="1"/>
    <col min="6" max="8" width="5" style="65"/>
    <col min="9" max="9" width="2.5" style="65" customWidth="1"/>
    <col min="10" max="12" width="5" style="65"/>
    <col min="13" max="13" width="2.5" style="65" customWidth="1"/>
    <col min="14" max="16" width="5" style="65"/>
    <col min="17" max="17" width="2.5" style="65" customWidth="1"/>
    <col min="18" max="20" width="5" style="65"/>
    <col min="21" max="21" width="2.5" style="65" customWidth="1"/>
    <col min="22" max="24" width="5" style="65"/>
    <col min="25" max="25" width="2.5" style="65" customWidth="1"/>
    <col min="26" max="28" width="5" style="65"/>
    <col min="29" max="29" width="2.5" style="65" customWidth="1"/>
    <col min="30" max="32" width="5" style="65"/>
    <col min="33" max="33" width="2.5" style="65" customWidth="1"/>
    <col min="34" max="36" width="5" style="65"/>
    <col min="37" max="37" width="2.5" style="65" customWidth="1"/>
    <col min="38" max="40" width="5" style="65"/>
    <col min="41" max="41" width="2.5" style="65" customWidth="1"/>
    <col min="42" max="44" width="5" style="65"/>
    <col min="45" max="45" width="2.5" style="65" customWidth="1"/>
    <col min="46" max="48" width="5" style="65"/>
    <col min="49" max="49" width="2.5" style="65" customWidth="1"/>
    <col min="50" max="16384" width="5" style="65"/>
  </cols>
  <sheetData>
    <row r="1" spans="2:52" ht="33" customHeight="1">
      <c r="B1" s="361" t="s">
        <v>1271</v>
      </c>
      <c r="C1" s="362"/>
      <c r="D1" s="362"/>
      <c r="E1" s="430" t="s">
        <v>1683</v>
      </c>
      <c r="F1" s="362"/>
      <c r="G1" s="362"/>
      <c r="H1" s="362"/>
      <c r="I1" s="362"/>
      <c r="J1" s="362"/>
      <c r="K1" s="362"/>
      <c r="L1" s="359"/>
      <c r="M1" s="359"/>
      <c r="N1" s="359"/>
      <c r="O1" s="359"/>
      <c r="P1" s="359"/>
      <c r="Q1" s="359"/>
      <c r="R1" s="359"/>
      <c r="S1" s="359"/>
      <c r="T1" s="363"/>
      <c r="U1" s="359"/>
      <c r="V1" s="359"/>
      <c r="W1" s="359"/>
      <c r="X1" s="359"/>
      <c r="Y1" s="359"/>
      <c r="Z1" s="359"/>
      <c r="AA1" s="359"/>
      <c r="AB1" s="359"/>
      <c r="AC1" s="359"/>
      <c r="AD1" s="359"/>
      <c r="AE1" s="359"/>
      <c r="AF1" s="359"/>
      <c r="AG1" s="359"/>
      <c r="AH1" s="359"/>
      <c r="AI1" s="359"/>
      <c r="AJ1" s="359"/>
      <c r="AK1" s="359"/>
      <c r="AL1" s="364"/>
      <c r="AM1" s="360"/>
      <c r="AN1" s="364"/>
      <c r="AO1" s="360"/>
      <c r="AP1" s="364"/>
      <c r="AQ1" s="364"/>
      <c r="AR1" s="364"/>
      <c r="AS1" s="364"/>
      <c r="AT1" s="360" t="s">
        <v>1780</v>
      </c>
      <c r="AU1" s="364"/>
      <c r="AV1" s="364"/>
      <c r="AW1" s="364"/>
      <c r="AX1" s="364"/>
      <c r="AY1" s="364"/>
      <c r="AZ1" s="486" t="s">
        <v>1272</v>
      </c>
    </row>
    <row r="2" spans="2:52" ht="10.5" customHeight="1">
      <c r="B2" s="384"/>
      <c r="S2" s="384"/>
    </row>
    <row r="3" spans="2:52" s="448" customFormat="1" ht="42" customHeight="1">
      <c r="B3" s="513">
        <v>1</v>
      </c>
      <c r="C3" s="513"/>
      <c r="D3" s="513"/>
      <c r="F3" s="514">
        <v>2</v>
      </c>
      <c r="G3" s="514"/>
      <c r="H3" s="514"/>
      <c r="J3" s="499">
        <v>3</v>
      </c>
      <c r="K3" s="499"/>
      <c r="L3" s="499"/>
      <c r="N3" s="495">
        <v>4</v>
      </c>
      <c r="O3" s="495"/>
      <c r="P3" s="495"/>
      <c r="R3" s="495">
        <v>5</v>
      </c>
      <c r="S3" s="495"/>
      <c r="T3" s="495"/>
      <c r="V3" s="495">
        <v>6</v>
      </c>
      <c r="W3" s="495"/>
      <c r="X3" s="495"/>
      <c r="Z3" s="495">
        <v>7</v>
      </c>
      <c r="AA3" s="495"/>
      <c r="AB3" s="495"/>
      <c r="AD3" s="495">
        <v>8</v>
      </c>
      <c r="AE3" s="495"/>
      <c r="AF3" s="495"/>
      <c r="AH3" s="495">
        <v>9</v>
      </c>
      <c r="AI3" s="495"/>
      <c r="AJ3" s="495"/>
      <c r="AL3" s="495">
        <v>10</v>
      </c>
      <c r="AM3" s="495"/>
      <c r="AN3" s="495"/>
      <c r="AP3" s="495">
        <v>11</v>
      </c>
      <c r="AQ3" s="495"/>
      <c r="AR3" s="495"/>
      <c r="AT3" s="495">
        <v>12</v>
      </c>
      <c r="AU3" s="495"/>
      <c r="AV3" s="495"/>
      <c r="AX3" s="495">
        <v>13</v>
      </c>
      <c r="AY3" s="495"/>
      <c r="AZ3" s="495"/>
    </row>
    <row r="4" spans="2:52" s="445" customFormat="1" ht="49.5" customHeight="1">
      <c r="B4" s="509" t="s">
        <v>1664</v>
      </c>
      <c r="C4" s="509"/>
      <c r="D4" s="509"/>
      <c r="E4" s="446"/>
      <c r="F4" s="510" t="s">
        <v>1699</v>
      </c>
      <c r="G4" s="511"/>
      <c r="H4" s="511"/>
      <c r="I4" s="446"/>
      <c r="J4" s="500" t="s">
        <v>1777</v>
      </c>
      <c r="K4" s="501"/>
      <c r="L4" s="501"/>
      <c r="M4" s="446"/>
      <c r="N4" s="496" t="s">
        <v>1510</v>
      </c>
      <c r="O4" s="496"/>
      <c r="P4" s="496"/>
      <c r="Q4" s="449"/>
      <c r="R4" s="496" t="s">
        <v>156</v>
      </c>
      <c r="S4" s="496"/>
      <c r="T4" s="496"/>
      <c r="U4" s="449"/>
      <c r="V4" s="496" t="s">
        <v>1773</v>
      </c>
      <c r="W4" s="496"/>
      <c r="X4" s="496"/>
      <c r="Y4" s="449"/>
      <c r="Z4" s="496" t="s">
        <v>1700</v>
      </c>
      <c r="AA4" s="496"/>
      <c r="AB4" s="496"/>
      <c r="AC4" s="449"/>
      <c r="AD4" s="496" t="s">
        <v>1701</v>
      </c>
      <c r="AE4" s="496"/>
      <c r="AF4" s="496"/>
      <c r="AG4" s="449"/>
      <c r="AH4" s="496" t="s">
        <v>1662</v>
      </c>
      <c r="AI4" s="496"/>
      <c r="AJ4" s="496"/>
      <c r="AK4" s="449"/>
      <c r="AL4" s="496" t="s">
        <v>259</v>
      </c>
      <c r="AM4" s="496"/>
      <c r="AN4" s="496"/>
      <c r="AO4" s="449"/>
      <c r="AP4" s="512" t="s">
        <v>1702</v>
      </c>
      <c r="AQ4" s="496"/>
      <c r="AR4" s="496"/>
      <c r="AS4" s="449"/>
      <c r="AT4" s="496" t="s">
        <v>1274</v>
      </c>
      <c r="AU4" s="496"/>
      <c r="AV4" s="496"/>
      <c r="AW4" s="449"/>
      <c r="AX4" s="496" t="s">
        <v>1669</v>
      </c>
      <c r="AY4" s="496"/>
      <c r="AZ4" s="496"/>
    </row>
    <row r="5" spans="2:52" s="447" customFormat="1" ht="39.75" customHeight="1">
      <c r="B5" s="505" t="s">
        <v>1703</v>
      </c>
      <c r="C5" s="506"/>
      <c r="D5" s="506"/>
      <c r="F5" s="507" t="s">
        <v>1704</v>
      </c>
      <c r="G5" s="508"/>
      <c r="H5" s="508"/>
      <c r="J5" s="502" t="s">
        <v>1778</v>
      </c>
      <c r="K5" s="503"/>
      <c r="L5" s="503"/>
      <c r="N5" s="498" t="s">
        <v>1705</v>
      </c>
      <c r="O5" s="498"/>
      <c r="P5" s="498"/>
      <c r="R5" s="497" t="s">
        <v>1706</v>
      </c>
      <c r="S5" s="498"/>
      <c r="T5" s="498"/>
      <c r="V5" s="497" t="s">
        <v>1774</v>
      </c>
      <c r="W5" s="498"/>
      <c r="X5" s="498"/>
      <c r="Z5" s="497" t="s">
        <v>1707</v>
      </c>
      <c r="AA5" s="498"/>
      <c r="AB5" s="498"/>
      <c r="AD5" s="498" t="s">
        <v>1663</v>
      </c>
      <c r="AE5" s="498"/>
      <c r="AF5" s="498"/>
      <c r="AH5" s="497" t="s">
        <v>1708</v>
      </c>
      <c r="AI5" s="498"/>
      <c r="AJ5" s="498"/>
      <c r="AL5" s="497" t="s">
        <v>1709</v>
      </c>
      <c r="AM5" s="498"/>
      <c r="AN5" s="498"/>
      <c r="AP5" s="497" t="s">
        <v>1710</v>
      </c>
      <c r="AQ5" s="498"/>
      <c r="AR5" s="498"/>
      <c r="AT5" s="497" t="s">
        <v>1711</v>
      </c>
      <c r="AU5" s="498"/>
      <c r="AV5" s="498"/>
      <c r="AX5" s="497" t="s">
        <v>1712</v>
      </c>
      <c r="AY5" s="498"/>
      <c r="AZ5" s="498"/>
    </row>
    <row r="6" spans="2:52" ht="10.5" customHeight="1" thickBot="1">
      <c r="B6" s="384"/>
      <c r="S6" s="384"/>
    </row>
    <row r="7" spans="2:52" ht="21" customHeight="1">
      <c r="B7" s="525">
        <v>4</v>
      </c>
      <c r="C7" s="526"/>
    </row>
    <row r="8" spans="2:52" ht="21" customHeight="1" thickBot="1">
      <c r="B8" s="527"/>
      <c r="C8" s="528"/>
      <c r="D8" s="353" t="s">
        <v>1512</v>
      </c>
      <c r="E8" s="353"/>
      <c r="F8" s="354" t="s">
        <v>1510</v>
      </c>
      <c r="G8" s="355"/>
      <c r="K8" s="355"/>
      <c r="L8" s="355"/>
    </row>
    <row r="9" spans="2:52" ht="12" customHeight="1">
      <c r="B9" s="341"/>
      <c r="C9" s="342"/>
      <c r="D9" s="342"/>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3"/>
    </row>
    <row r="10" spans="2:52" ht="21" customHeight="1">
      <c r="B10" s="344"/>
      <c r="C10" s="51" t="s">
        <v>1605</v>
      </c>
      <c r="D10" s="51"/>
      <c r="E10" s="51"/>
      <c r="F10" s="51"/>
      <c r="G10" s="51"/>
      <c r="H10" s="51"/>
      <c r="I10" s="51"/>
      <c r="J10" s="51"/>
      <c r="K10" s="51"/>
      <c r="L10" s="51"/>
      <c r="M10" s="51"/>
      <c r="N10" s="51" t="s">
        <v>1607</v>
      </c>
      <c r="O10" s="51"/>
      <c r="P10" s="51"/>
      <c r="Q10" s="51"/>
      <c r="R10" s="51"/>
      <c r="S10" s="51"/>
      <c r="T10" s="51"/>
      <c r="U10" s="51"/>
      <c r="V10" s="51"/>
      <c r="W10" s="51"/>
      <c r="X10" s="51"/>
      <c r="Y10" s="51" t="s">
        <v>1586</v>
      </c>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345"/>
    </row>
    <row r="11" spans="2:52" ht="21" customHeight="1">
      <c r="B11" s="344"/>
      <c r="C11" s="555" t="s">
        <v>1647</v>
      </c>
      <c r="D11" s="556"/>
      <c r="E11" s="556"/>
      <c r="F11" s="556"/>
      <c r="G11" s="556"/>
      <c r="H11" s="556"/>
      <c r="I11" s="556"/>
      <c r="J11" s="556"/>
      <c r="K11" s="556"/>
      <c r="L11" s="557"/>
      <c r="M11" s="346"/>
      <c r="N11" s="536" t="s">
        <v>1606</v>
      </c>
      <c r="O11" s="537"/>
      <c r="P11" s="537"/>
      <c r="Q11" s="537"/>
      <c r="R11" s="537"/>
      <c r="S11" s="537"/>
      <c r="T11" s="537"/>
      <c r="U11" s="537"/>
      <c r="V11" s="537"/>
      <c r="W11" s="538"/>
      <c r="X11" s="51"/>
      <c r="Y11" s="546" t="s">
        <v>269</v>
      </c>
      <c r="Z11" s="547"/>
      <c r="AA11" s="547"/>
      <c r="AB11" s="547"/>
      <c r="AC11" s="547"/>
      <c r="AD11" s="547"/>
      <c r="AE11" s="547"/>
      <c r="AF11" s="547"/>
      <c r="AG11" s="547"/>
      <c r="AH11" s="548"/>
      <c r="AI11" s="51"/>
      <c r="AJ11" s="51"/>
      <c r="AK11" s="51"/>
      <c r="AL11" s="51"/>
      <c r="AM11" s="51"/>
      <c r="AN11" s="51"/>
      <c r="AO11" s="51"/>
      <c r="AP11" s="51"/>
      <c r="AQ11" s="51"/>
      <c r="AR11" s="51"/>
      <c r="AS11" s="51"/>
      <c r="AT11" s="51"/>
      <c r="AU11" s="51"/>
      <c r="AV11" s="51"/>
      <c r="AW11" s="51"/>
      <c r="AX11" s="51"/>
      <c r="AY11" s="51"/>
      <c r="AZ11" s="345"/>
    </row>
    <row r="12" spans="2:52" ht="21" customHeight="1">
      <c r="B12" s="344"/>
      <c r="C12" s="558"/>
      <c r="D12" s="559"/>
      <c r="E12" s="559"/>
      <c r="F12" s="559"/>
      <c r="G12" s="559"/>
      <c r="H12" s="559"/>
      <c r="I12" s="559"/>
      <c r="J12" s="559"/>
      <c r="K12" s="559"/>
      <c r="L12" s="560"/>
      <c r="M12" s="51"/>
      <c r="N12" s="539"/>
      <c r="O12" s="540"/>
      <c r="P12" s="540"/>
      <c r="Q12" s="540"/>
      <c r="R12" s="540"/>
      <c r="S12" s="540"/>
      <c r="T12" s="540"/>
      <c r="U12" s="540"/>
      <c r="V12" s="540"/>
      <c r="W12" s="541"/>
      <c r="X12" s="51"/>
      <c r="Y12" s="549"/>
      <c r="Z12" s="550"/>
      <c r="AA12" s="550"/>
      <c r="AB12" s="550"/>
      <c r="AC12" s="550"/>
      <c r="AD12" s="550"/>
      <c r="AE12" s="550"/>
      <c r="AF12" s="550"/>
      <c r="AG12" s="550"/>
      <c r="AH12" s="551"/>
      <c r="AI12" s="51"/>
      <c r="AJ12" s="51"/>
      <c r="AK12" s="51"/>
      <c r="AL12" s="51"/>
      <c r="AM12" s="51"/>
      <c r="AN12" s="51"/>
      <c r="AO12" s="51"/>
      <c r="AP12" s="51"/>
      <c r="AQ12" s="51"/>
      <c r="AR12" s="51"/>
      <c r="AS12" s="51"/>
      <c r="AT12" s="51"/>
      <c r="AU12" s="51"/>
      <c r="AV12" s="51"/>
      <c r="AW12" s="51"/>
      <c r="AX12" s="51"/>
      <c r="AY12" s="51"/>
      <c r="AZ12" s="345"/>
    </row>
    <row r="13" spans="2:52" ht="21" customHeight="1">
      <c r="B13" s="344"/>
      <c r="C13" s="558"/>
      <c r="D13" s="559"/>
      <c r="E13" s="559"/>
      <c r="F13" s="559"/>
      <c r="G13" s="559"/>
      <c r="H13" s="559"/>
      <c r="I13" s="559"/>
      <c r="J13" s="559"/>
      <c r="K13" s="559"/>
      <c r="L13" s="560"/>
      <c r="M13" s="51"/>
      <c r="N13" s="539"/>
      <c r="O13" s="540"/>
      <c r="P13" s="540"/>
      <c r="Q13" s="540"/>
      <c r="R13" s="540"/>
      <c r="S13" s="540"/>
      <c r="T13" s="540"/>
      <c r="U13" s="540"/>
      <c r="V13" s="540"/>
      <c r="W13" s="541"/>
      <c r="X13" s="51"/>
      <c r="Y13" s="549"/>
      <c r="Z13" s="550"/>
      <c r="AA13" s="550"/>
      <c r="AB13" s="550"/>
      <c r="AC13" s="550"/>
      <c r="AD13" s="550"/>
      <c r="AE13" s="550"/>
      <c r="AF13" s="550"/>
      <c r="AG13" s="550"/>
      <c r="AH13" s="551"/>
      <c r="AI13" s="51"/>
      <c r="AJ13" s="51"/>
      <c r="AK13" s="51"/>
      <c r="AL13" s="51"/>
      <c r="AM13" s="51"/>
      <c r="AN13" s="51"/>
      <c r="AO13" s="51"/>
      <c r="AP13" s="51"/>
      <c r="AQ13" s="51"/>
      <c r="AR13" s="51"/>
      <c r="AS13" s="51"/>
      <c r="AT13" s="51"/>
      <c r="AU13" s="51"/>
      <c r="AV13" s="51"/>
      <c r="AW13" s="51"/>
      <c r="AX13" s="51"/>
      <c r="AY13" s="51"/>
      <c r="AZ13" s="345"/>
    </row>
    <row r="14" spans="2:52" ht="21" customHeight="1">
      <c r="B14" s="344"/>
      <c r="C14" s="558"/>
      <c r="D14" s="559"/>
      <c r="E14" s="559"/>
      <c r="F14" s="559"/>
      <c r="G14" s="559"/>
      <c r="H14" s="559"/>
      <c r="I14" s="559"/>
      <c r="J14" s="559"/>
      <c r="K14" s="559"/>
      <c r="L14" s="560"/>
      <c r="M14" s="51"/>
      <c r="N14" s="539"/>
      <c r="O14" s="540"/>
      <c r="P14" s="540"/>
      <c r="Q14" s="540"/>
      <c r="R14" s="540"/>
      <c r="S14" s="540"/>
      <c r="T14" s="540"/>
      <c r="U14" s="540"/>
      <c r="V14" s="540"/>
      <c r="W14" s="541"/>
      <c r="X14" s="51"/>
      <c r="Y14" s="549"/>
      <c r="Z14" s="550"/>
      <c r="AA14" s="550"/>
      <c r="AB14" s="550"/>
      <c r="AC14" s="550"/>
      <c r="AD14" s="550"/>
      <c r="AE14" s="550"/>
      <c r="AF14" s="550"/>
      <c r="AG14" s="550"/>
      <c r="AH14" s="551"/>
      <c r="AI14" s="51"/>
      <c r="AJ14" s="51"/>
      <c r="AK14" s="51"/>
      <c r="AL14" s="51"/>
      <c r="AM14" s="51"/>
      <c r="AN14" s="51"/>
      <c r="AO14" s="51"/>
      <c r="AP14" s="51"/>
      <c r="AQ14" s="51"/>
      <c r="AR14" s="51"/>
      <c r="AS14" s="51"/>
      <c r="AT14" s="51"/>
      <c r="AU14" s="51"/>
      <c r="AV14" s="51"/>
      <c r="AW14" s="51"/>
      <c r="AX14" s="51"/>
      <c r="AY14" s="51"/>
      <c r="AZ14" s="345"/>
    </row>
    <row r="15" spans="2:52" ht="21" customHeight="1">
      <c r="B15" s="344"/>
      <c r="C15" s="558"/>
      <c r="D15" s="559"/>
      <c r="E15" s="559"/>
      <c r="F15" s="559"/>
      <c r="G15" s="559"/>
      <c r="H15" s="559"/>
      <c r="I15" s="559"/>
      <c r="J15" s="559"/>
      <c r="K15" s="559"/>
      <c r="L15" s="560"/>
      <c r="M15" s="51"/>
      <c r="N15" s="539"/>
      <c r="O15" s="540"/>
      <c r="P15" s="540"/>
      <c r="Q15" s="540"/>
      <c r="R15" s="540"/>
      <c r="S15" s="540"/>
      <c r="T15" s="540"/>
      <c r="U15" s="540"/>
      <c r="V15" s="540"/>
      <c r="W15" s="541"/>
      <c r="X15" s="51"/>
      <c r="Y15" s="549"/>
      <c r="Z15" s="550"/>
      <c r="AA15" s="550"/>
      <c r="AB15" s="550"/>
      <c r="AC15" s="550"/>
      <c r="AD15" s="550"/>
      <c r="AE15" s="550"/>
      <c r="AF15" s="550"/>
      <c r="AG15" s="550"/>
      <c r="AH15" s="551"/>
      <c r="AI15" s="51"/>
      <c r="AJ15" s="51"/>
      <c r="AK15" s="51"/>
      <c r="AL15" s="51"/>
      <c r="AM15" s="51"/>
      <c r="AN15" s="51"/>
      <c r="AO15" s="51"/>
      <c r="AP15" s="51"/>
      <c r="AQ15" s="51"/>
      <c r="AR15" s="51"/>
      <c r="AS15" s="51"/>
      <c r="AT15" s="51"/>
      <c r="AU15" s="51"/>
      <c r="AV15" s="51"/>
      <c r="AW15" s="51"/>
      <c r="AX15" s="51"/>
      <c r="AY15" s="51"/>
      <c r="AZ15" s="345"/>
    </row>
    <row r="16" spans="2:52" ht="21" customHeight="1">
      <c r="B16" s="344"/>
      <c r="C16" s="561"/>
      <c r="D16" s="562"/>
      <c r="E16" s="562"/>
      <c r="F16" s="562"/>
      <c r="G16" s="562"/>
      <c r="H16" s="562"/>
      <c r="I16" s="562"/>
      <c r="J16" s="562"/>
      <c r="K16" s="562"/>
      <c r="L16" s="563"/>
      <c r="M16" s="51"/>
      <c r="N16" s="542"/>
      <c r="O16" s="543"/>
      <c r="P16" s="543"/>
      <c r="Q16" s="543"/>
      <c r="R16" s="543"/>
      <c r="S16" s="543"/>
      <c r="T16" s="543"/>
      <c r="U16" s="543"/>
      <c r="V16" s="543"/>
      <c r="W16" s="544"/>
      <c r="X16" s="51"/>
      <c r="Y16" s="552"/>
      <c r="Z16" s="553"/>
      <c r="AA16" s="553"/>
      <c r="AB16" s="553"/>
      <c r="AC16" s="553"/>
      <c r="AD16" s="553"/>
      <c r="AE16" s="553"/>
      <c r="AF16" s="553"/>
      <c r="AG16" s="553"/>
      <c r="AH16" s="554"/>
      <c r="AI16" s="51"/>
      <c r="AJ16" s="51"/>
      <c r="AK16" s="51"/>
      <c r="AL16" s="51"/>
      <c r="AM16" s="51"/>
      <c r="AN16" s="51"/>
      <c r="AO16" s="51"/>
      <c r="AP16" s="51"/>
      <c r="AQ16" s="51"/>
      <c r="AR16" s="51"/>
      <c r="AS16" s="51"/>
      <c r="AT16" s="51"/>
      <c r="AU16" s="51"/>
      <c r="AV16" s="51"/>
      <c r="AW16" s="51"/>
      <c r="AX16" s="51"/>
      <c r="AY16" s="51"/>
      <c r="AZ16" s="345"/>
    </row>
    <row r="17" spans="2:52" ht="21" customHeight="1" thickBot="1">
      <c r="B17" s="347"/>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8"/>
    </row>
    <row r="18" spans="2:52" ht="21" customHeight="1" thickBot="1"/>
    <row r="19" spans="2:52" ht="21" customHeight="1">
      <c r="B19" s="525">
        <v>5</v>
      </c>
      <c r="C19" s="526"/>
      <c r="D19" s="356"/>
    </row>
    <row r="20" spans="2:52" ht="21" customHeight="1" thickBot="1">
      <c r="B20" s="527"/>
      <c r="C20" s="528"/>
      <c r="D20" s="383" t="s">
        <v>1511</v>
      </c>
      <c r="E20" s="365"/>
      <c r="F20" s="354" t="s">
        <v>156</v>
      </c>
      <c r="G20" s="355"/>
      <c r="K20" s="355"/>
      <c r="L20" s="355"/>
    </row>
    <row r="21" spans="2:52" ht="12" customHeight="1">
      <c r="B21" s="341"/>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3"/>
    </row>
    <row r="22" spans="2:52" ht="21" customHeight="1">
      <c r="B22" s="358"/>
      <c r="C22" s="56" t="s">
        <v>1275</v>
      </c>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345"/>
    </row>
    <row r="23" spans="2:52" ht="21" customHeight="1">
      <c r="B23" s="350"/>
      <c r="C23" s="51"/>
      <c r="D23" s="51"/>
      <c r="E23" s="51"/>
      <c r="F23" s="51"/>
      <c r="G23" s="51"/>
      <c r="H23" s="51"/>
      <c r="I23" s="51"/>
      <c r="J23" s="51"/>
      <c r="K23" s="51"/>
      <c r="L23" s="51"/>
      <c r="M23" s="51"/>
      <c r="N23" s="51"/>
      <c r="O23" s="51"/>
      <c r="P23" s="51"/>
      <c r="Q23" s="51"/>
      <c r="R23" s="51"/>
      <c r="S23" s="51"/>
      <c r="T23" s="564" t="s">
        <v>1263</v>
      </c>
      <c r="U23" s="564"/>
      <c r="V23" s="564"/>
      <c r="W23" s="564"/>
      <c r="X23" s="564"/>
      <c r="Y23" s="564"/>
      <c r="Z23" s="564"/>
      <c r="AA23" s="564"/>
      <c r="AB23" s="564"/>
      <c r="AC23" s="564"/>
      <c r="AD23" s="564"/>
      <c r="AE23" s="564"/>
      <c r="AF23" s="564"/>
      <c r="AG23" s="564"/>
      <c r="AH23" s="51"/>
      <c r="AI23" s="51"/>
      <c r="AJ23" s="51"/>
      <c r="AK23" s="51"/>
      <c r="AL23" s="51"/>
      <c r="AM23" s="51"/>
      <c r="AN23" s="51"/>
      <c r="AO23" s="51"/>
      <c r="AP23" s="51"/>
      <c r="AQ23" s="51"/>
      <c r="AR23" s="51"/>
      <c r="AS23" s="51"/>
      <c r="AT23" s="51"/>
      <c r="AU23" s="51"/>
      <c r="AV23" s="51"/>
      <c r="AW23" s="51"/>
      <c r="AX23" s="51"/>
      <c r="AY23" s="51"/>
      <c r="AZ23" s="345"/>
    </row>
    <row r="24" spans="2:52" ht="21" customHeight="1">
      <c r="B24" s="344"/>
      <c r="C24" s="504" t="s">
        <v>1261</v>
      </c>
      <c r="D24" s="504"/>
      <c r="E24" s="504"/>
      <c r="F24" s="351" t="s">
        <v>1648</v>
      </c>
      <c r="G24" s="352"/>
      <c r="H24" s="51"/>
      <c r="I24" s="51"/>
      <c r="J24" s="51"/>
      <c r="K24" s="51"/>
      <c r="L24" s="51"/>
      <c r="M24" s="51"/>
      <c r="N24" s="51"/>
      <c r="O24" s="51"/>
      <c r="P24" s="51"/>
      <c r="Q24" s="51"/>
      <c r="R24" s="51"/>
      <c r="S24" s="51"/>
      <c r="T24" s="564"/>
      <c r="U24" s="564"/>
      <c r="V24" s="564"/>
      <c r="W24" s="564"/>
      <c r="X24" s="564"/>
      <c r="Y24" s="564"/>
      <c r="Z24" s="564"/>
      <c r="AA24" s="564"/>
      <c r="AB24" s="564"/>
      <c r="AC24" s="564"/>
      <c r="AD24" s="564"/>
      <c r="AE24" s="564"/>
      <c r="AF24" s="564"/>
      <c r="AG24" s="564"/>
      <c r="AH24" s="51"/>
      <c r="AI24" s="51"/>
      <c r="AJ24" s="51"/>
      <c r="AK24" s="51"/>
      <c r="AL24" s="51"/>
      <c r="AM24" s="51"/>
      <c r="AN24" s="51"/>
      <c r="AO24" s="51"/>
      <c r="AP24" s="51"/>
      <c r="AQ24" s="51"/>
      <c r="AR24" s="51"/>
      <c r="AS24" s="51"/>
      <c r="AT24" s="51"/>
      <c r="AU24" s="51"/>
      <c r="AV24" s="51"/>
      <c r="AW24" s="51"/>
      <c r="AX24" s="51"/>
      <c r="AY24" s="51"/>
      <c r="AZ24" s="345"/>
    </row>
    <row r="25" spans="2:52" ht="12" customHeight="1">
      <c r="B25" s="344"/>
      <c r="C25" s="51"/>
      <c r="D25" s="51"/>
      <c r="E25" s="51"/>
      <c r="F25" s="56"/>
      <c r="G25" s="51"/>
      <c r="H25" s="51"/>
      <c r="I25" s="51"/>
      <c r="J25" s="51"/>
      <c r="K25" s="51"/>
      <c r="L25" s="51"/>
      <c r="M25" s="51"/>
      <c r="N25" s="51"/>
      <c r="O25" s="51"/>
      <c r="P25" s="51"/>
      <c r="Q25" s="51"/>
      <c r="R25" s="51"/>
      <c r="S25" s="51"/>
      <c r="T25" s="564"/>
      <c r="U25" s="564"/>
      <c r="V25" s="564"/>
      <c r="W25" s="564"/>
      <c r="X25" s="564"/>
      <c r="Y25" s="564"/>
      <c r="Z25" s="564"/>
      <c r="AA25" s="564"/>
      <c r="AB25" s="564"/>
      <c r="AC25" s="564"/>
      <c r="AD25" s="564"/>
      <c r="AE25" s="564"/>
      <c r="AF25" s="564"/>
      <c r="AG25" s="564"/>
      <c r="AH25" s="51"/>
      <c r="AI25" s="51"/>
      <c r="AJ25" s="51"/>
      <c r="AK25" s="51"/>
      <c r="AL25" s="51"/>
      <c r="AM25" s="51"/>
      <c r="AN25" s="51"/>
      <c r="AO25" s="51"/>
      <c r="AP25" s="51"/>
      <c r="AQ25" s="51"/>
      <c r="AR25" s="51"/>
      <c r="AS25" s="51"/>
      <c r="AT25" s="51"/>
      <c r="AU25" s="51"/>
      <c r="AV25" s="51"/>
      <c r="AW25" s="51"/>
      <c r="AX25" s="51"/>
      <c r="AY25" s="51"/>
      <c r="AZ25" s="345"/>
    </row>
    <row r="26" spans="2:52" ht="21" customHeight="1">
      <c r="B26" s="344"/>
      <c r="C26" s="504" t="s">
        <v>1262</v>
      </c>
      <c r="D26" s="504"/>
      <c r="E26" s="504"/>
      <c r="F26" s="56" t="s">
        <v>1684</v>
      </c>
      <c r="G26" s="51"/>
      <c r="H26" s="51"/>
      <c r="I26" s="51"/>
      <c r="J26" s="51"/>
      <c r="K26" s="51"/>
      <c r="L26" s="51"/>
      <c r="M26" s="51"/>
      <c r="N26" s="51"/>
      <c r="O26" s="51"/>
      <c r="P26" s="51"/>
      <c r="Q26" s="51"/>
      <c r="R26" s="51"/>
      <c r="S26" s="51"/>
      <c r="T26" s="564"/>
      <c r="U26" s="564"/>
      <c r="V26" s="564"/>
      <c r="W26" s="564"/>
      <c r="X26" s="564"/>
      <c r="Y26" s="564"/>
      <c r="Z26" s="564"/>
      <c r="AA26" s="564"/>
      <c r="AB26" s="564"/>
      <c r="AC26" s="564"/>
      <c r="AD26" s="564"/>
      <c r="AE26" s="564"/>
      <c r="AF26" s="564"/>
      <c r="AG26" s="564"/>
      <c r="AH26" s="51"/>
      <c r="AI26" s="51"/>
      <c r="AJ26" s="51"/>
      <c r="AK26" s="51"/>
      <c r="AL26" s="51"/>
      <c r="AM26" s="51"/>
      <c r="AN26" s="51"/>
      <c r="AO26" s="51"/>
      <c r="AP26" s="51"/>
      <c r="AQ26" s="51"/>
      <c r="AR26" s="51"/>
      <c r="AS26" s="51"/>
      <c r="AT26" s="51"/>
      <c r="AU26" s="51"/>
      <c r="AV26" s="51"/>
      <c r="AW26" s="51"/>
      <c r="AX26" s="51"/>
      <c r="AY26" s="51"/>
      <c r="AZ26" s="345"/>
    </row>
    <row r="27" spans="2:52" ht="12" customHeight="1" thickBot="1">
      <c r="B27" s="347"/>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8"/>
    </row>
    <row r="28" spans="2:52" ht="21" customHeight="1" thickBot="1"/>
    <row r="29" spans="2:52" ht="21" customHeight="1">
      <c r="B29" s="525">
        <v>6</v>
      </c>
      <c r="C29" s="526"/>
    </row>
    <row r="30" spans="2:52" ht="21" customHeight="1" thickBot="1">
      <c r="B30" s="527"/>
      <c r="C30" s="528"/>
      <c r="D30" s="353" t="s">
        <v>1511</v>
      </c>
      <c r="E30" s="365"/>
      <c r="F30" s="354" t="s">
        <v>1773</v>
      </c>
      <c r="G30" s="355"/>
      <c r="K30" s="355"/>
      <c r="L30" s="355"/>
    </row>
    <row r="31" spans="2:52" ht="21" customHeight="1">
      <c r="B31" s="341"/>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3"/>
    </row>
    <row r="32" spans="2:52" ht="21" customHeight="1">
      <c r="B32" s="344"/>
      <c r="C32" s="504" t="s">
        <v>1760</v>
      </c>
      <c r="D32" s="504"/>
      <c r="E32" s="504"/>
      <c r="F32" s="56"/>
      <c r="G32" s="56"/>
      <c r="H32" s="51"/>
      <c r="I32" s="51"/>
      <c r="J32" s="51"/>
      <c r="K32" s="51"/>
      <c r="L32" s="51"/>
      <c r="M32" s="51"/>
      <c r="N32" s="51"/>
      <c r="O32" s="51"/>
      <c r="P32" s="51"/>
      <c r="Q32" s="51"/>
      <c r="R32" s="51"/>
      <c r="S32" s="51"/>
      <c r="T32" s="51"/>
      <c r="U32" s="51"/>
      <c r="V32" s="51"/>
      <c r="W32" s="51"/>
      <c r="X32" s="51"/>
      <c r="Y32" s="51"/>
      <c r="Z32" s="51"/>
      <c r="AA32" s="51"/>
      <c r="AB32" s="504" t="s">
        <v>1768</v>
      </c>
      <c r="AC32" s="504"/>
      <c r="AD32" s="504"/>
      <c r="AE32" s="504"/>
      <c r="AF32" s="504"/>
      <c r="AG32" s="51"/>
      <c r="AH32" s="51"/>
      <c r="AI32" s="51"/>
      <c r="AJ32" s="51"/>
      <c r="AK32" s="51"/>
      <c r="AL32" s="51"/>
      <c r="AM32" s="51"/>
      <c r="AN32" s="51"/>
      <c r="AO32" s="51"/>
      <c r="AP32" s="51"/>
      <c r="AQ32" s="51"/>
      <c r="AR32" s="51"/>
      <c r="AS32" s="51"/>
      <c r="AT32" s="51"/>
      <c r="AU32" s="51"/>
      <c r="AV32" s="51"/>
      <c r="AW32" s="51"/>
      <c r="AX32" s="51"/>
      <c r="AY32" s="51"/>
      <c r="AZ32" s="345"/>
    </row>
    <row r="33" spans="2:52" ht="21" customHeight="1">
      <c r="B33" s="344"/>
      <c r="C33" s="56" t="s">
        <v>1761</v>
      </c>
      <c r="D33" s="56"/>
      <c r="E33" s="51"/>
      <c r="F33" s="51"/>
      <c r="G33" s="56"/>
      <c r="H33" s="51"/>
      <c r="I33" s="51"/>
      <c r="J33" s="51"/>
      <c r="K33" s="51"/>
      <c r="L33" s="51"/>
      <c r="M33" s="51"/>
      <c r="N33" s="51"/>
      <c r="O33" s="51"/>
      <c r="P33" s="51"/>
      <c r="Q33" s="51"/>
      <c r="R33" s="51"/>
      <c r="S33" s="51"/>
      <c r="T33" s="51"/>
      <c r="U33" s="51"/>
      <c r="V33" s="51"/>
      <c r="W33" s="51"/>
      <c r="X33" s="51"/>
      <c r="Y33" s="51"/>
      <c r="Z33" s="51"/>
      <c r="AA33" s="51"/>
      <c r="AB33" s="56" t="s">
        <v>1769</v>
      </c>
      <c r="AC33" s="1"/>
      <c r="AD33" s="1"/>
      <c r="AE33" s="1"/>
      <c r="AF33" s="51"/>
      <c r="AG33" s="51"/>
      <c r="AH33" s="51"/>
      <c r="AI33" s="51"/>
      <c r="AJ33" s="51"/>
      <c r="AK33" s="51"/>
      <c r="AL33" s="51"/>
      <c r="AM33" s="51"/>
      <c r="AN33" s="51"/>
      <c r="AO33" s="51"/>
      <c r="AP33" s="51"/>
      <c r="AQ33" s="51"/>
      <c r="AR33" s="51"/>
      <c r="AS33" s="51"/>
      <c r="AT33" s="51"/>
      <c r="AU33" s="51"/>
      <c r="AV33" s="51"/>
      <c r="AW33" s="51"/>
      <c r="AX33" s="51"/>
      <c r="AY33" s="51"/>
      <c r="AZ33" s="345"/>
    </row>
    <row r="34" spans="2:52" ht="21" customHeight="1">
      <c r="B34" s="344"/>
      <c r="C34" s="56" t="s">
        <v>1762</v>
      </c>
      <c r="D34" s="56"/>
      <c r="E34" s="51"/>
      <c r="F34" s="51"/>
      <c r="G34" s="56"/>
      <c r="H34" s="51"/>
      <c r="I34" s="51"/>
      <c r="J34" s="51"/>
      <c r="K34" s="51"/>
      <c r="L34" s="51"/>
      <c r="M34" s="51"/>
      <c r="N34" s="51"/>
      <c r="O34" s="51"/>
      <c r="P34" s="51"/>
      <c r="Q34" s="51"/>
      <c r="R34" s="51"/>
      <c r="S34" s="51"/>
      <c r="T34" s="51"/>
      <c r="U34" s="51"/>
      <c r="V34" s="51"/>
      <c r="W34" s="51"/>
      <c r="X34" s="51"/>
      <c r="Y34" s="51"/>
      <c r="Z34" s="51"/>
      <c r="AA34" s="51"/>
      <c r="AB34" s="56" t="s">
        <v>1779</v>
      </c>
      <c r="AC34" s="1"/>
      <c r="AD34" s="1"/>
      <c r="AE34" s="1"/>
      <c r="AF34" s="51"/>
      <c r="AG34" s="51"/>
      <c r="AH34" s="51"/>
      <c r="AI34" s="51"/>
      <c r="AJ34" s="51"/>
      <c r="AK34" s="51"/>
      <c r="AL34" s="51"/>
      <c r="AM34" s="51"/>
      <c r="AN34" s="51"/>
      <c r="AO34" s="51"/>
      <c r="AP34" s="51"/>
      <c r="AQ34" s="51"/>
      <c r="AR34" s="51"/>
      <c r="AS34" s="51"/>
      <c r="AT34" s="51"/>
      <c r="AU34" s="51"/>
      <c r="AV34" s="51"/>
      <c r="AW34" s="51"/>
      <c r="AX34" s="51"/>
      <c r="AY34" s="51"/>
      <c r="AZ34" s="345"/>
    </row>
    <row r="35" spans="2:52" ht="21" customHeight="1">
      <c r="B35" s="344"/>
      <c r="C35" s="56" t="s">
        <v>1763</v>
      </c>
      <c r="D35" s="56"/>
      <c r="E35" s="51"/>
      <c r="F35" s="51"/>
      <c r="G35" s="51"/>
      <c r="H35" s="51"/>
      <c r="I35" s="51"/>
      <c r="J35" s="51"/>
      <c r="K35" s="51"/>
      <c r="L35" s="51"/>
      <c r="M35" s="51"/>
      <c r="N35" s="51"/>
      <c r="O35" s="51"/>
      <c r="P35" s="51"/>
      <c r="Q35" s="51"/>
      <c r="R35" s="51"/>
      <c r="S35" s="51"/>
      <c r="T35" s="51"/>
      <c r="U35" s="51"/>
      <c r="V35" s="51"/>
      <c r="W35" s="51"/>
      <c r="X35" s="51"/>
      <c r="Y35" s="51"/>
      <c r="Z35" s="51"/>
      <c r="AA35" s="51"/>
      <c r="AB35" s="56" t="s">
        <v>1770</v>
      </c>
      <c r="AC35" s="1"/>
      <c r="AD35" s="1"/>
      <c r="AE35" s="1"/>
      <c r="AF35" s="51"/>
      <c r="AG35" s="51"/>
      <c r="AH35" s="51"/>
      <c r="AI35" s="51"/>
      <c r="AJ35" s="51"/>
      <c r="AK35" s="51"/>
      <c r="AL35" s="51"/>
      <c r="AM35" s="51"/>
      <c r="AN35" s="51"/>
      <c r="AO35" s="51"/>
      <c r="AP35" s="51"/>
      <c r="AQ35" s="51"/>
      <c r="AR35" s="51"/>
      <c r="AS35" s="51"/>
      <c r="AT35" s="51"/>
      <c r="AU35" s="51"/>
      <c r="AV35" s="51"/>
      <c r="AW35" s="51"/>
      <c r="AX35" s="51"/>
      <c r="AY35" s="51"/>
      <c r="AZ35" s="345"/>
    </row>
    <row r="36" spans="2:52" ht="21" customHeight="1">
      <c r="B36" s="344"/>
      <c r="C36" s="56" t="s">
        <v>1764</v>
      </c>
      <c r="D36" s="483"/>
      <c r="E36" s="483"/>
      <c r="F36" s="483"/>
      <c r="G36" s="51"/>
      <c r="H36" s="51"/>
      <c r="I36" s="51"/>
      <c r="J36" s="51"/>
      <c r="K36" s="51"/>
      <c r="L36" s="51"/>
      <c r="M36" s="51"/>
      <c r="N36" s="51"/>
      <c r="O36" s="51"/>
      <c r="P36" s="51"/>
      <c r="Q36" s="51"/>
      <c r="R36" s="51"/>
      <c r="S36" s="51"/>
      <c r="T36" s="51"/>
      <c r="U36" s="51"/>
      <c r="V36" s="51"/>
      <c r="W36" s="51"/>
      <c r="X36" s="51"/>
      <c r="Y36" s="51"/>
      <c r="Z36" s="51"/>
      <c r="AA36" s="51"/>
      <c r="AB36" s="56" t="s">
        <v>1771</v>
      </c>
      <c r="AC36" s="1"/>
      <c r="AD36" s="1"/>
      <c r="AE36" s="1"/>
      <c r="AF36" s="51"/>
      <c r="AG36" s="51"/>
      <c r="AH36" s="51"/>
      <c r="AI36" s="51"/>
      <c r="AJ36" s="51"/>
      <c r="AK36" s="51"/>
      <c r="AL36" s="51"/>
      <c r="AM36" s="51"/>
      <c r="AN36" s="51"/>
      <c r="AO36" s="51"/>
      <c r="AP36" s="51"/>
      <c r="AQ36" s="51"/>
      <c r="AR36" s="51"/>
      <c r="AS36" s="51"/>
      <c r="AT36" s="51"/>
      <c r="AU36" s="51"/>
      <c r="AV36" s="51"/>
      <c r="AW36" s="51"/>
      <c r="AX36" s="51"/>
      <c r="AY36" s="51"/>
      <c r="AZ36" s="345"/>
    </row>
    <row r="37" spans="2:52" ht="21" customHeight="1">
      <c r="B37" s="344"/>
      <c r="C37" s="56" t="s">
        <v>1765</v>
      </c>
      <c r="D37" s="1"/>
      <c r="E37" s="1"/>
      <c r="F37" s="1"/>
      <c r="G37" s="1"/>
      <c r="H37" s="1"/>
      <c r="I37" s="1"/>
      <c r="J37" s="1"/>
      <c r="K37" s="1"/>
      <c r="L37" s="1"/>
      <c r="M37" s="1"/>
      <c r="N37" s="1"/>
      <c r="O37" s="1"/>
      <c r="P37" s="1"/>
      <c r="Q37" s="1"/>
      <c r="R37" s="1"/>
      <c r="S37" s="1"/>
      <c r="T37" s="1"/>
      <c r="U37" s="1"/>
      <c r="V37" s="388"/>
      <c r="W37" s="388"/>
      <c r="X37" s="388"/>
      <c r="Y37" s="388"/>
      <c r="Z37" s="388"/>
      <c r="AA37" s="388"/>
      <c r="AB37" s="56" t="s">
        <v>1772</v>
      </c>
      <c r="AC37" s="1"/>
      <c r="AD37" s="1"/>
      <c r="AE37" s="1"/>
      <c r="AF37" s="388"/>
      <c r="AG37" s="388"/>
      <c r="AH37" s="388"/>
      <c r="AI37" s="388"/>
      <c r="AJ37" s="388"/>
      <c r="AK37" s="388"/>
      <c r="AL37" s="388"/>
      <c r="AM37" s="388"/>
      <c r="AN37" s="388"/>
      <c r="AO37" s="388"/>
      <c r="AP37" s="388"/>
      <c r="AQ37" s="388"/>
      <c r="AR37" s="388"/>
      <c r="AS37" s="388"/>
      <c r="AT37" s="388"/>
      <c r="AU37" s="388"/>
      <c r="AV37" s="388"/>
      <c r="AW37" s="388"/>
      <c r="AX37" s="388"/>
      <c r="AY37" s="388"/>
      <c r="AZ37" s="345"/>
    </row>
    <row r="38" spans="2:52" ht="21" customHeight="1">
      <c r="B38" s="344"/>
      <c r="C38" s="56" t="s">
        <v>1766</v>
      </c>
      <c r="D38" s="1"/>
      <c r="E38" s="1"/>
      <c r="F38" s="1"/>
      <c r="G38" s="1"/>
      <c r="H38" s="1"/>
      <c r="I38" s="1"/>
      <c r="J38" s="1"/>
      <c r="K38" s="1"/>
      <c r="L38" s="1"/>
      <c r="M38" s="1"/>
      <c r="N38" s="1"/>
      <c r="O38" s="1"/>
      <c r="P38" s="1"/>
      <c r="Q38" s="1"/>
      <c r="R38" s="1"/>
      <c r="S38" s="1"/>
      <c r="T38" s="1"/>
      <c r="U38" s="1"/>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5"/>
    </row>
    <row r="39" spans="2:52" ht="21" customHeight="1">
      <c r="B39" s="344"/>
      <c r="C39" s="56" t="s">
        <v>1767</v>
      </c>
      <c r="D39" s="1"/>
      <c r="E39" s="1"/>
      <c r="F39" s="1"/>
      <c r="G39" s="1"/>
      <c r="H39" s="1"/>
      <c r="I39" s="1"/>
      <c r="J39" s="1"/>
      <c r="K39" s="1"/>
      <c r="L39" s="1"/>
      <c r="M39" s="1"/>
      <c r="N39" s="1"/>
      <c r="O39" s="1"/>
      <c r="P39" s="1"/>
      <c r="Q39" s="1"/>
      <c r="R39" s="1"/>
      <c r="S39" s="1"/>
      <c r="T39" s="1"/>
      <c r="U39" s="1"/>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5"/>
    </row>
    <row r="40" spans="2:52" ht="21" customHeight="1">
      <c r="B40" s="344"/>
      <c r="C40" s="1"/>
      <c r="D40" s="1"/>
      <c r="E40" s="1"/>
      <c r="F40" s="1"/>
      <c r="G40" s="1"/>
      <c r="H40" s="1"/>
      <c r="I40" s="1"/>
      <c r="J40" s="1"/>
      <c r="K40" s="1"/>
      <c r="L40" s="1"/>
      <c r="M40" s="1"/>
      <c r="N40" s="1"/>
      <c r="O40" s="1"/>
      <c r="P40" s="1"/>
      <c r="Q40" s="1"/>
      <c r="R40" s="1"/>
      <c r="S40" s="1"/>
      <c r="T40" s="1"/>
      <c r="U40" s="1"/>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5"/>
    </row>
    <row r="41" spans="2:52" ht="21" customHeight="1">
      <c r="B41" s="344"/>
      <c r="C41" s="1"/>
      <c r="D41" s="1"/>
      <c r="E41" s="1"/>
      <c r="F41" s="1"/>
      <c r="G41" s="1"/>
      <c r="H41" s="1"/>
      <c r="I41" s="1"/>
      <c r="J41" s="1"/>
      <c r="K41" s="1"/>
      <c r="L41" s="1"/>
      <c r="M41" s="1"/>
      <c r="N41" s="1"/>
      <c r="O41" s="1"/>
      <c r="P41" s="1"/>
      <c r="Q41" s="1"/>
      <c r="R41" s="1"/>
      <c r="S41" s="1"/>
      <c r="T41" s="1"/>
      <c r="U41" s="1"/>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5"/>
    </row>
    <row r="42" spans="2:52" ht="21" customHeight="1">
      <c r="B42" s="344"/>
      <c r="C42" s="1"/>
      <c r="D42" s="1"/>
      <c r="E42" s="1"/>
      <c r="F42" s="1"/>
      <c r="G42" s="1"/>
      <c r="H42" s="1"/>
      <c r="I42" s="1"/>
      <c r="J42" s="1"/>
      <c r="K42" s="1"/>
      <c r="L42" s="1"/>
      <c r="M42" s="1"/>
      <c r="N42" s="1"/>
      <c r="O42" s="1"/>
      <c r="P42" s="1"/>
      <c r="Q42" s="1"/>
      <c r="R42" s="1"/>
      <c r="S42" s="1"/>
      <c r="T42" s="1"/>
      <c r="U42" s="1"/>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5"/>
    </row>
    <row r="43" spans="2:52" ht="21" customHeight="1" thickBot="1">
      <c r="B43" s="347"/>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8"/>
    </row>
    <row r="44" spans="2:52" ht="21" customHeight="1" thickBot="1"/>
    <row r="45" spans="2:52" ht="21" customHeight="1">
      <c r="B45" s="525">
        <v>7</v>
      </c>
      <c r="C45" s="526"/>
    </row>
    <row r="46" spans="2:52" ht="21" customHeight="1" thickBot="1">
      <c r="B46" s="527"/>
      <c r="C46" s="528"/>
      <c r="D46" s="353" t="s">
        <v>1511</v>
      </c>
      <c r="E46" s="365"/>
      <c r="F46" s="354" t="s">
        <v>1649</v>
      </c>
      <c r="G46" s="355"/>
      <c r="K46" s="355"/>
      <c r="L46" s="355"/>
    </row>
    <row r="47" spans="2:52" ht="12" customHeight="1">
      <c r="B47" s="341"/>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3"/>
    </row>
    <row r="48" spans="2:52" ht="21" customHeight="1">
      <c r="B48" s="344"/>
      <c r="C48" s="504" t="s">
        <v>1650</v>
      </c>
      <c r="D48" s="504"/>
      <c r="E48" s="504"/>
      <c r="F48" s="56"/>
      <c r="G48" s="56"/>
      <c r="H48" s="51"/>
      <c r="I48" s="51"/>
      <c r="J48" s="51"/>
      <c r="K48" s="51"/>
      <c r="L48" s="51"/>
      <c r="M48" s="51"/>
      <c r="N48" s="51"/>
      <c r="O48" s="51"/>
      <c r="P48" s="51"/>
      <c r="Q48" s="51"/>
      <c r="R48" s="51"/>
      <c r="S48" s="51"/>
      <c r="T48" s="51"/>
      <c r="U48" s="51"/>
      <c r="V48" s="51"/>
      <c r="W48" s="504" t="s">
        <v>1604</v>
      </c>
      <c r="X48" s="504"/>
      <c r="Y48" s="504"/>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345"/>
    </row>
    <row r="49" spans="2:52" ht="21" customHeight="1">
      <c r="B49" s="344"/>
      <c r="C49" s="56" t="s">
        <v>1652</v>
      </c>
      <c r="D49" s="56"/>
      <c r="E49" s="51"/>
      <c r="F49" s="51"/>
      <c r="G49" s="56"/>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345"/>
    </row>
    <row r="50" spans="2:52" ht="21" customHeight="1">
      <c r="B50" s="344"/>
      <c r="C50" s="56" t="s">
        <v>190</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345"/>
    </row>
    <row r="51" spans="2:52" ht="21" customHeight="1">
      <c r="B51" s="344"/>
      <c r="C51" s="56" t="s">
        <v>191</v>
      </c>
      <c r="D51" s="56"/>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345"/>
    </row>
    <row r="52" spans="2:52" ht="21" customHeight="1">
      <c r="B52" s="344"/>
      <c r="C52" s="565" t="s">
        <v>1651</v>
      </c>
      <c r="D52" s="565"/>
      <c r="E52" s="565"/>
      <c r="F52" s="565"/>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345"/>
    </row>
    <row r="53" spans="2:52" ht="21" customHeight="1">
      <c r="B53" s="344"/>
      <c r="C53" s="535" t="s">
        <v>201</v>
      </c>
      <c r="D53" s="535"/>
      <c r="E53" s="535"/>
      <c r="F53" s="545" t="s">
        <v>40</v>
      </c>
      <c r="G53" s="545"/>
      <c r="H53" s="545"/>
      <c r="I53" s="545"/>
      <c r="J53" s="545" t="s">
        <v>192</v>
      </c>
      <c r="K53" s="545"/>
      <c r="L53" s="545"/>
      <c r="M53" s="545"/>
      <c r="N53" s="545"/>
      <c r="O53" s="545"/>
      <c r="P53" s="545"/>
      <c r="Q53" s="545" t="s">
        <v>193</v>
      </c>
      <c r="R53" s="545"/>
      <c r="S53" s="545"/>
      <c r="T53" s="545"/>
      <c r="U53" s="545"/>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388"/>
      <c r="AY53" s="388"/>
      <c r="AZ53" s="345"/>
    </row>
    <row r="54" spans="2:52" ht="21" customHeight="1">
      <c r="B54" s="344"/>
      <c r="C54" s="535"/>
      <c r="D54" s="535"/>
      <c r="E54" s="535"/>
      <c r="F54" s="534" t="s">
        <v>194</v>
      </c>
      <c r="G54" s="534"/>
      <c r="H54" s="534"/>
      <c r="I54" s="534"/>
      <c r="J54" s="534" t="s">
        <v>199</v>
      </c>
      <c r="K54" s="534"/>
      <c r="L54" s="534"/>
      <c r="M54" s="534"/>
      <c r="N54" s="534"/>
      <c r="O54" s="534"/>
      <c r="P54" s="534"/>
      <c r="Q54" s="534" t="s">
        <v>198</v>
      </c>
      <c r="R54" s="534"/>
      <c r="S54" s="534"/>
      <c r="T54" s="534"/>
      <c r="U54" s="534"/>
      <c r="V54" s="349"/>
      <c r="W54" s="349"/>
      <c r="X54" s="349"/>
      <c r="Y54" s="349"/>
      <c r="Z54" s="349"/>
      <c r="AA54" s="349"/>
      <c r="AB54" s="349"/>
      <c r="AC54" s="349"/>
      <c r="AD54" s="349"/>
      <c r="AE54" s="349"/>
      <c r="AF54" s="349"/>
      <c r="AG54" s="349"/>
      <c r="AH54" s="349"/>
      <c r="AI54" s="349"/>
      <c r="AJ54" s="349"/>
      <c r="AK54" s="349"/>
      <c r="AL54" s="349"/>
      <c r="AM54" s="349"/>
      <c r="AN54" s="349"/>
      <c r="AO54" s="349"/>
      <c r="AP54" s="349"/>
      <c r="AQ54" s="349"/>
      <c r="AR54" s="349"/>
      <c r="AS54" s="349"/>
      <c r="AT54" s="349"/>
      <c r="AU54" s="349"/>
      <c r="AV54" s="349"/>
      <c r="AW54" s="349"/>
      <c r="AX54" s="349"/>
      <c r="AY54" s="349"/>
      <c r="AZ54" s="345"/>
    </row>
    <row r="55" spans="2:52" ht="21" customHeight="1">
      <c r="B55" s="344"/>
      <c r="C55" s="535"/>
      <c r="D55" s="535"/>
      <c r="E55" s="535"/>
      <c r="F55" s="534" t="s">
        <v>195</v>
      </c>
      <c r="G55" s="534"/>
      <c r="H55" s="534"/>
      <c r="I55" s="534"/>
      <c r="J55" s="534" t="s">
        <v>1514</v>
      </c>
      <c r="K55" s="534"/>
      <c r="L55" s="534"/>
      <c r="M55" s="534"/>
      <c r="N55" s="534"/>
      <c r="O55" s="534"/>
      <c r="P55" s="534"/>
      <c r="Q55" s="534" t="s">
        <v>198</v>
      </c>
      <c r="R55" s="534"/>
      <c r="S55" s="534"/>
      <c r="T55" s="534"/>
      <c r="U55" s="534"/>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9"/>
      <c r="AW55" s="349"/>
      <c r="AX55" s="349"/>
      <c r="AY55" s="349"/>
      <c r="AZ55" s="345"/>
    </row>
    <row r="56" spans="2:52" ht="21" customHeight="1">
      <c r="B56" s="344"/>
      <c r="C56" s="535"/>
      <c r="D56" s="535"/>
      <c r="E56" s="535"/>
      <c r="F56" s="534" t="s">
        <v>196</v>
      </c>
      <c r="G56" s="534"/>
      <c r="H56" s="534"/>
      <c r="I56" s="534"/>
      <c r="J56" s="534" t="s">
        <v>1513</v>
      </c>
      <c r="K56" s="534"/>
      <c r="L56" s="534"/>
      <c r="M56" s="534"/>
      <c r="N56" s="534"/>
      <c r="O56" s="534"/>
      <c r="P56" s="534"/>
      <c r="Q56" s="534" t="s">
        <v>197</v>
      </c>
      <c r="R56" s="534"/>
      <c r="S56" s="534"/>
      <c r="T56" s="534"/>
      <c r="U56" s="534"/>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5"/>
    </row>
    <row r="57" spans="2:52" ht="21" customHeight="1">
      <c r="B57" s="344"/>
      <c r="C57" s="535"/>
      <c r="D57" s="535"/>
      <c r="E57" s="535"/>
      <c r="F57" s="534" t="s">
        <v>200</v>
      </c>
      <c r="G57" s="534"/>
      <c r="H57" s="534"/>
      <c r="I57" s="534"/>
      <c r="J57" s="534" t="s">
        <v>1515</v>
      </c>
      <c r="K57" s="534"/>
      <c r="L57" s="534"/>
      <c r="M57" s="534"/>
      <c r="N57" s="534"/>
      <c r="O57" s="534"/>
      <c r="P57" s="534"/>
      <c r="Q57" s="534" t="s">
        <v>198</v>
      </c>
      <c r="R57" s="534"/>
      <c r="S57" s="534"/>
      <c r="T57" s="534"/>
      <c r="U57" s="534"/>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5"/>
    </row>
    <row r="58" spans="2:52" ht="21" customHeight="1">
      <c r="B58" s="344"/>
      <c r="C58" s="535"/>
      <c r="D58" s="535"/>
      <c r="E58" s="535"/>
      <c r="F58" s="534" t="s">
        <v>202</v>
      </c>
      <c r="G58" s="534"/>
      <c r="H58" s="534"/>
      <c r="I58" s="534"/>
      <c r="J58" s="534" t="s">
        <v>203</v>
      </c>
      <c r="K58" s="534"/>
      <c r="L58" s="534"/>
      <c r="M58" s="534"/>
      <c r="N58" s="534"/>
      <c r="O58" s="534"/>
      <c r="P58" s="534"/>
      <c r="Q58" s="534" t="s">
        <v>198</v>
      </c>
      <c r="R58" s="534"/>
      <c r="S58" s="534"/>
      <c r="T58" s="534"/>
      <c r="U58" s="534"/>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5"/>
    </row>
    <row r="59" spans="2:52" ht="21" customHeight="1">
      <c r="B59" s="344"/>
      <c r="C59" s="535" t="s">
        <v>214</v>
      </c>
      <c r="D59" s="535"/>
      <c r="E59" s="535"/>
      <c r="F59" s="534" t="s">
        <v>204</v>
      </c>
      <c r="G59" s="534"/>
      <c r="H59" s="534"/>
      <c r="I59" s="534"/>
      <c r="J59" s="534" t="s">
        <v>1516</v>
      </c>
      <c r="K59" s="534"/>
      <c r="L59" s="534"/>
      <c r="M59" s="534"/>
      <c r="N59" s="534"/>
      <c r="O59" s="534"/>
      <c r="P59" s="534"/>
      <c r="Q59" s="534" t="s">
        <v>197</v>
      </c>
      <c r="R59" s="534"/>
      <c r="S59" s="534"/>
      <c r="T59" s="534"/>
      <c r="U59" s="534"/>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5"/>
    </row>
    <row r="60" spans="2:52" ht="21" customHeight="1">
      <c r="B60" s="344"/>
      <c r="C60" s="535"/>
      <c r="D60" s="535"/>
      <c r="E60" s="535"/>
      <c r="F60" s="534" t="s">
        <v>205</v>
      </c>
      <c r="G60" s="534"/>
      <c r="H60" s="534"/>
      <c r="I60" s="534"/>
      <c r="J60" s="534" t="s">
        <v>1517</v>
      </c>
      <c r="K60" s="534"/>
      <c r="L60" s="534"/>
      <c r="M60" s="534"/>
      <c r="N60" s="534"/>
      <c r="O60" s="534"/>
      <c r="P60" s="534"/>
      <c r="Q60" s="534" t="s">
        <v>197</v>
      </c>
      <c r="R60" s="534"/>
      <c r="S60" s="534"/>
      <c r="T60" s="534"/>
      <c r="U60" s="534"/>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5"/>
    </row>
    <row r="61" spans="2:52" ht="21" customHeight="1">
      <c r="B61" s="344"/>
      <c r="C61" s="535" t="s">
        <v>213</v>
      </c>
      <c r="D61" s="535"/>
      <c r="E61" s="535"/>
      <c r="F61" s="534" t="s">
        <v>209</v>
      </c>
      <c r="G61" s="534"/>
      <c r="H61" s="534"/>
      <c r="I61" s="534"/>
      <c r="J61" s="534" t="s">
        <v>1518</v>
      </c>
      <c r="K61" s="534"/>
      <c r="L61" s="534"/>
      <c r="M61" s="534"/>
      <c r="N61" s="534"/>
      <c r="O61" s="534"/>
      <c r="P61" s="534"/>
      <c r="Q61" s="534" t="s">
        <v>197</v>
      </c>
      <c r="R61" s="534"/>
      <c r="S61" s="534"/>
      <c r="T61" s="534"/>
      <c r="U61" s="534"/>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5"/>
    </row>
    <row r="62" spans="2:52" ht="21" customHeight="1">
      <c r="B62" s="344"/>
      <c r="C62" s="535"/>
      <c r="D62" s="535"/>
      <c r="E62" s="535"/>
      <c r="F62" s="534" t="s">
        <v>212</v>
      </c>
      <c r="G62" s="534"/>
      <c r="H62" s="534"/>
      <c r="I62" s="534"/>
      <c r="J62" s="534" t="s">
        <v>1519</v>
      </c>
      <c r="K62" s="534"/>
      <c r="L62" s="534"/>
      <c r="M62" s="534"/>
      <c r="N62" s="534"/>
      <c r="O62" s="534"/>
      <c r="P62" s="534"/>
      <c r="Q62" s="534" t="s">
        <v>197</v>
      </c>
      <c r="R62" s="534"/>
      <c r="S62" s="534"/>
      <c r="T62" s="534"/>
      <c r="U62" s="534"/>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9"/>
      <c r="AW62" s="349"/>
      <c r="AX62" s="349"/>
      <c r="AY62" s="349"/>
      <c r="AZ62" s="345"/>
    </row>
    <row r="63" spans="2:52" ht="21" customHeight="1">
      <c r="B63" s="344"/>
      <c r="C63" s="535"/>
      <c r="D63" s="535"/>
      <c r="E63" s="535"/>
      <c r="F63" s="534" t="s">
        <v>210</v>
      </c>
      <c r="G63" s="534"/>
      <c r="H63" s="534"/>
      <c r="I63" s="534"/>
      <c r="J63" s="534" t="s">
        <v>211</v>
      </c>
      <c r="K63" s="534"/>
      <c r="L63" s="534"/>
      <c r="M63" s="534"/>
      <c r="N63" s="534"/>
      <c r="O63" s="534"/>
      <c r="P63" s="534"/>
      <c r="Q63" s="534" t="s">
        <v>197</v>
      </c>
      <c r="R63" s="534"/>
      <c r="S63" s="534"/>
      <c r="T63" s="534"/>
      <c r="U63" s="534"/>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5"/>
    </row>
    <row r="64" spans="2:52" ht="21" customHeight="1">
      <c r="B64" s="344"/>
      <c r="C64" s="535"/>
      <c r="D64" s="535"/>
      <c r="E64" s="535"/>
      <c r="F64" s="534" t="s">
        <v>206</v>
      </c>
      <c r="G64" s="534"/>
      <c r="H64" s="534"/>
      <c r="I64" s="534"/>
      <c r="J64" s="534" t="s">
        <v>208</v>
      </c>
      <c r="K64" s="534"/>
      <c r="L64" s="534"/>
      <c r="M64" s="534"/>
      <c r="N64" s="534"/>
      <c r="O64" s="534"/>
      <c r="P64" s="534"/>
      <c r="Q64" s="534" t="s">
        <v>197</v>
      </c>
      <c r="R64" s="534"/>
      <c r="S64" s="534"/>
      <c r="T64" s="534"/>
      <c r="U64" s="534"/>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5"/>
    </row>
    <row r="65" spans="2:52" ht="21" customHeight="1">
      <c r="B65" s="344"/>
      <c r="C65" s="535"/>
      <c r="D65" s="535"/>
      <c r="E65" s="535"/>
      <c r="F65" s="534" t="s">
        <v>207</v>
      </c>
      <c r="G65" s="534"/>
      <c r="H65" s="534"/>
      <c r="I65" s="534"/>
      <c r="J65" s="534" t="s">
        <v>1520</v>
      </c>
      <c r="K65" s="534"/>
      <c r="L65" s="534"/>
      <c r="M65" s="534"/>
      <c r="N65" s="534"/>
      <c r="O65" s="534"/>
      <c r="P65" s="534"/>
      <c r="Q65" s="534" t="s">
        <v>197</v>
      </c>
      <c r="R65" s="534"/>
      <c r="S65" s="534"/>
      <c r="T65" s="534"/>
      <c r="U65" s="534"/>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5"/>
    </row>
    <row r="66" spans="2:52" ht="21" customHeight="1" thickBot="1">
      <c r="B66" s="347"/>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8"/>
    </row>
    <row r="67" spans="2:52" ht="21" customHeight="1" thickBot="1"/>
    <row r="68" spans="2:52" ht="21" customHeight="1">
      <c r="B68" s="525">
        <v>8</v>
      </c>
      <c r="C68" s="526"/>
    </row>
    <row r="69" spans="2:52" ht="21" customHeight="1" thickBot="1">
      <c r="B69" s="527"/>
      <c r="C69" s="528"/>
      <c r="D69" s="353" t="s">
        <v>1511</v>
      </c>
      <c r="E69" s="365"/>
      <c r="F69" s="354" t="s">
        <v>1273</v>
      </c>
      <c r="G69" s="355"/>
      <c r="K69" s="355"/>
      <c r="L69" s="355"/>
    </row>
    <row r="70" spans="2:52" ht="12" customHeight="1">
      <c r="B70" s="341"/>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c r="AX70" s="342"/>
      <c r="AY70" s="342"/>
      <c r="AZ70" s="343"/>
    </row>
    <row r="71" spans="2:52" ht="21" customHeight="1">
      <c r="B71" s="344"/>
      <c r="C71" s="389" t="s">
        <v>1666</v>
      </c>
      <c r="D71" s="51"/>
      <c r="E71" s="51"/>
      <c r="F71" s="51"/>
      <c r="G71" s="51"/>
      <c r="H71" s="51"/>
      <c r="I71" s="51"/>
      <c r="J71" s="51"/>
      <c r="K71" s="51"/>
      <c r="L71" s="51"/>
      <c r="M71" s="51"/>
      <c r="N71" s="51"/>
      <c r="O71" s="51"/>
      <c r="P71" s="51"/>
      <c r="Q71" s="51"/>
      <c r="R71" s="51"/>
      <c r="S71" s="51"/>
      <c r="T71" s="51"/>
      <c r="U71" s="51"/>
      <c r="V71" s="51"/>
      <c r="W71" s="51"/>
      <c r="X71" s="51"/>
      <c r="Y71" s="51"/>
      <c r="Z71" s="51"/>
      <c r="AA71" s="51"/>
      <c r="AB71" s="390" t="s">
        <v>426</v>
      </c>
      <c r="AC71" s="389"/>
      <c r="AD71" s="389"/>
      <c r="AE71" s="389"/>
      <c r="AF71" s="389"/>
      <c r="AG71" s="389"/>
      <c r="AH71" s="389"/>
      <c r="AI71" s="51"/>
      <c r="AJ71" s="51"/>
      <c r="AK71" s="51"/>
      <c r="AL71" s="51"/>
      <c r="AM71" s="51"/>
      <c r="AN71" s="51"/>
      <c r="AO71" s="51"/>
      <c r="AP71" s="51"/>
      <c r="AQ71" s="51"/>
      <c r="AR71" s="51"/>
      <c r="AS71" s="51"/>
      <c r="AT71" s="51"/>
      <c r="AU71" s="51"/>
      <c r="AV71" s="51"/>
      <c r="AW71" s="51"/>
      <c r="AX71" s="51"/>
      <c r="AY71" s="51"/>
      <c r="AZ71" s="345"/>
    </row>
    <row r="72" spans="2:52" ht="21" customHeight="1">
      <c r="B72" s="344"/>
      <c r="C72" s="530" t="s">
        <v>289</v>
      </c>
      <c r="D72" s="530"/>
      <c r="E72" s="530"/>
      <c r="F72" s="491" t="s">
        <v>176</v>
      </c>
      <c r="G72" s="491"/>
      <c r="H72" s="491"/>
      <c r="I72" s="491"/>
      <c r="J72" s="491"/>
      <c r="K72" s="491"/>
      <c r="L72" s="491"/>
      <c r="M72" s="491"/>
      <c r="N72" s="491"/>
      <c r="O72" s="491"/>
      <c r="P72" s="491"/>
      <c r="Q72" s="491"/>
      <c r="R72" s="491" t="s">
        <v>177</v>
      </c>
      <c r="S72" s="491"/>
      <c r="T72" s="491"/>
      <c r="U72" s="491"/>
      <c r="V72" s="491"/>
      <c r="W72" s="491"/>
      <c r="X72" s="491"/>
      <c r="Y72" s="491"/>
      <c r="Z72" s="491"/>
      <c r="AA72" s="51"/>
      <c r="AB72" s="530" t="s">
        <v>289</v>
      </c>
      <c r="AC72" s="530"/>
      <c r="AD72" s="530"/>
      <c r="AE72" s="491" t="s">
        <v>176</v>
      </c>
      <c r="AF72" s="491"/>
      <c r="AG72" s="491"/>
      <c r="AH72" s="491"/>
      <c r="AI72" s="491"/>
      <c r="AJ72" s="491"/>
      <c r="AK72" s="491"/>
      <c r="AL72" s="491"/>
      <c r="AM72" s="491"/>
      <c r="AN72" s="491" t="s">
        <v>177</v>
      </c>
      <c r="AO72" s="491"/>
      <c r="AP72" s="491"/>
      <c r="AQ72" s="491"/>
      <c r="AR72" s="491"/>
      <c r="AS72" s="491"/>
      <c r="AT72" s="491"/>
      <c r="AU72" s="491"/>
      <c r="AV72" s="51"/>
      <c r="AW72" s="391"/>
      <c r="AX72" s="391"/>
      <c r="AY72" s="391"/>
      <c r="AZ72" s="345"/>
    </row>
    <row r="73" spans="2:52" ht="21" customHeight="1">
      <c r="B73" s="344"/>
      <c r="C73" s="530" t="s">
        <v>218</v>
      </c>
      <c r="D73" s="530"/>
      <c r="E73" s="530"/>
      <c r="F73" s="489" t="s">
        <v>219</v>
      </c>
      <c r="G73" s="489"/>
      <c r="H73" s="489"/>
      <c r="I73" s="489"/>
      <c r="J73" s="489"/>
      <c r="K73" s="489"/>
      <c r="L73" s="489"/>
      <c r="M73" s="489"/>
      <c r="N73" s="489"/>
      <c r="O73" s="489"/>
      <c r="P73" s="489"/>
      <c r="Q73" s="489"/>
      <c r="R73" s="494" t="s">
        <v>288</v>
      </c>
      <c r="S73" s="494"/>
      <c r="T73" s="494"/>
      <c r="U73" s="494"/>
      <c r="V73" s="494"/>
      <c r="W73" s="494"/>
      <c r="X73" s="494"/>
      <c r="Y73" s="494"/>
      <c r="Z73" s="494"/>
      <c r="AA73" s="51"/>
      <c r="AB73" s="530" t="s">
        <v>218</v>
      </c>
      <c r="AC73" s="530"/>
      <c r="AD73" s="530"/>
      <c r="AE73" s="489" t="s">
        <v>219</v>
      </c>
      <c r="AF73" s="489"/>
      <c r="AG73" s="489"/>
      <c r="AH73" s="489"/>
      <c r="AI73" s="489"/>
      <c r="AJ73" s="489"/>
      <c r="AK73" s="489"/>
      <c r="AL73" s="489"/>
      <c r="AM73" s="489"/>
      <c r="AN73" s="494" t="s">
        <v>288</v>
      </c>
      <c r="AO73" s="494"/>
      <c r="AP73" s="494"/>
      <c r="AQ73" s="494"/>
      <c r="AR73" s="494"/>
      <c r="AS73" s="494"/>
      <c r="AT73" s="494"/>
      <c r="AU73" s="494"/>
      <c r="AV73" s="51"/>
      <c r="AW73" s="385"/>
      <c r="AX73" s="385"/>
      <c r="AY73" s="385"/>
      <c r="AZ73" s="345"/>
    </row>
    <row r="74" spans="2:52" ht="21" customHeight="1">
      <c r="B74" s="344"/>
      <c r="C74" s="530" t="s">
        <v>217</v>
      </c>
      <c r="D74" s="530"/>
      <c r="E74" s="530"/>
      <c r="F74" s="489" t="s">
        <v>284</v>
      </c>
      <c r="G74" s="489"/>
      <c r="H74" s="489"/>
      <c r="I74" s="489"/>
      <c r="J74" s="489"/>
      <c r="K74" s="489"/>
      <c r="L74" s="489"/>
      <c r="M74" s="489"/>
      <c r="N74" s="489"/>
      <c r="O74" s="489"/>
      <c r="P74" s="489"/>
      <c r="Q74" s="489"/>
      <c r="R74" s="494" t="s">
        <v>1266</v>
      </c>
      <c r="S74" s="494"/>
      <c r="T74" s="494"/>
      <c r="U74" s="494"/>
      <c r="V74" s="494"/>
      <c r="W74" s="494"/>
      <c r="X74" s="494"/>
      <c r="Y74" s="494"/>
      <c r="Z74" s="494"/>
      <c r="AA74" s="51"/>
      <c r="AB74" s="530" t="s">
        <v>217</v>
      </c>
      <c r="AC74" s="530"/>
      <c r="AD74" s="530"/>
      <c r="AE74" s="489" t="s">
        <v>284</v>
      </c>
      <c r="AF74" s="489"/>
      <c r="AG74" s="489"/>
      <c r="AH74" s="489"/>
      <c r="AI74" s="489"/>
      <c r="AJ74" s="489"/>
      <c r="AK74" s="489"/>
      <c r="AL74" s="489"/>
      <c r="AM74" s="489"/>
      <c r="AN74" s="494" t="s">
        <v>1291</v>
      </c>
      <c r="AO74" s="494"/>
      <c r="AP74" s="494"/>
      <c r="AQ74" s="494"/>
      <c r="AR74" s="494"/>
      <c r="AS74" s="494"/>
      <c r="AT74" s="494"/>
      <c r="AU74" s="494"/>
      <c r="AV74" s="51"/>
      <c r="AW74" s="385"/>
      <c r="AX74" s="385"/>
      <c r="AY74" s="385"/>
      <c r="AZ74" s="345"/>
    </row>
    <row r="75" spans="2:52" ht="21" customHeight="1">
      <c r="B75" s="344"/>
      <c r="C75" s="530" t="s">
        <v>228</v>
      </c>
      <c r="D75" s="530"/>
      <c r="E75" s="530"/>
      <c r="F75" s="489" t="s">
        <v>1696</v>
      </c>
      <c r="G75" s="489"/>
      <c r="H75" s="489"/>
      <c r="I75" s="489"/>
      <c r="J75" s="489"/>
      <c r="K75" s="489"/>
      <c r="L75" s="489"/>
      <c r="M75" s="489"/>
      <c r="N75" s="489"/>
      <c r="O75" s="489"/>
      <c r="P75" s="489"/>
      <c r="Q75" s="489"/>
      <c r="R75" s="494" t="s">
        <v>220</v>
      </c>
      <c r="S75" s="494"/>
      <c r="T75" s="494"/>
      <c r="U75" s="494"/>
      <c r="V75" s="494"/>
      <c r="W75" s="494"/>
      <c r="X75" s="494"/>
      <c r="Y75" s="494"/>
      <c r="Z75" s="494"/>
      <c r="AA75" s="51"/>
      <c r="AB75" s="530" t="s">
        <v>228</v>
      </c>
      <c r="AC75" s="530"/>
      <c r="AD75" s="530"/>
      <c r="AE75" s="489" t="s">
        <v>1670</v>
      </c>
      <c r="AF75" s="489"/>
      <c r="AG75" s="489"/>
      <c r="AH75" s="489"/>
      <c r="AI75" s="489"/>
      <c r="AJ75" s="489"/>
      <c r="AK75" s="489"/>
      <c r="AL75" s="489"/>
      <c r="AM75" s="489"/>
      <c r="AN75" s="494" t="s">
        <v>220</v>
      </c>
      <c r="AO75" s="494"/>
      <c r="AP75" s="494"/>
      <c r="AQ75" s="494"/>
      <c r="AR75" s="494"/>
      <c r="AS75" s="494"/>
      <c r="AT75" s="494"/>
      <c r="AU75" s="494"/>
      <c r="AV75" s="51"/>
      <c r="AW75" s="385"/>
      <c r="AX75" s="385"/>
      <c r="AY75" s="385"/>
      <c r="AZ75" s="345"/>
    </row>
    <row r="76" spans="2:52" ht="21" customHeight="1">
      <c r="B76" s="344"/>
      <c r="C76" s="530" t="s">
        <v>1264</v>
      </c>
      <c r="D76" s="530"/>
      <c r="E76" s="530"/>
      <c r="F76" s="489" t="s">
        <v>286</v>
      </c>
      <c r="G76" s="489"/>
      <c r="H76" s="489"/>
      <c r="I76" s="489"/>
      <c r="J76" s="489"/>
      <c r="K76" s="489"/>
      <c r="L76" s="489"/>
      <c r="M76" s="489"/>
      <c r="N76" s="489"/>
      <c r="O76" s="489"/>
      <c r="P76" s="489"/>
      <c r="Q76" s="489"/>
      <c r="R76" s="489" t="s">
        <v>287</v>
      </c>
      <c r="S76" s="489"/>
      <c r="T76" s="489"/>
      <c r="U76" s="489"/>
      <c r="V76" s="489"/>
      <c r="W76" s="489"/>
      <c r="X76" s="489"/>
      <c r="Y76" s="489"/>
      <c r="Z76" s="489"/>
      <c r="AA76" s="51"/>
      <c r="AB76" s="522" t="s">
        <v>1292</v>
      </c>
      <c r="AC76" s="522"/>
      <c r="AD76" s="522"/>
      <c r="AE76" s="533" t="s">
        <v>1654</v>
      </c>
      <c r="AF76" s="533"/>
      <c r="AG76" s="533"/>
      <c r="AH76" s="533"/>
      <c r="AI76" s="533"/>
      <c r="AJ76" s="533"/>
      <c r="AK76" s="533"/>
      <c r="AL76" s="533"/>
      <c r="AM76" s="533"/>
      <c r="AN76" s="492" t="s">
        <v>1656</v>
      </c>
      <c r="AO76" s="492"/>
      <c r="AP76" s="492"/>
      <c r="AQ76" s="492"/>
      <c r="AR76" s="492"/>
      <c r="AS76" s="492"/>
      <c r="AT76" s="493">
        <v>3850</v>
      </c>
      <c r="AU76" s="493"/>
      <c r="AV76" s="51"/>
      <c r="AW76" s="51"/>
      <c r="AX76" s="51"/>
      <c r="AY76" s="51"/>
      <c r="AZ76" s="345"/>
    </row>
    <row r="77" spans="2:52" ht="21" customHeight="1">
      <c r="B77" s="344"/>
      <c r="C77" s="530" t="s">
        <v>1265</v>
      </c>
      <c r="D77" s="530"/>
      <c r="E77" s="530"/>
      <c r="F77" s="490" t="s">
        <v>285</v>
      </c>
      <c r="G77" s="490"/>
      <c r="H77" s="490"/>
      <c r="I77" s="490"/>
      <c r="J77" s="490"/>
      <c r="K77" s="490"/>
      <c r="L77" s="490"/>
      <c r="M77" s="490"/>
      <c r="N77" s="490"/>
      <c r="O77" s="490"/>
      <c r="P77" s="490"/>
      <c r="Q77" s="490"/>
      <c r="R77" s="492" t="s">
        <v>1655</v>
      </c>
      <c r="S77" s="492"/>
      <c r="T77" s="492"/>
      <c r="U77" s="492"/>
      <c r="V77" s="492"/>
      <c r="W77" s="492"/>
      <c r="X77" s="492"/>
      <c r="Y77" s="492"/>
      <c r="Z77" s="492"/>
      <c r="AA77" s="51"/>
      <c r="AB77" s="522"/>
      <c r="AC77" s="522"/>
      <c r="AD77" s="522"/>
      <c r="AE77" s="533"/>
      <c r="AF77" s="533"/>
      <c r="AG77" s="533"/>
      <c r="AH77" s="533"/>
      <c r="AI77" s="533"/>
      <c r="AJ77" s="533"/>
      <c r="AK77" s="533"/>
      <c r="AL77" s="533"/>
      <c r="AM77" s="533"/>
      <c r="AN77" s="492"/>
      <c r="AO77" s="492"/>
      <c r="AP77" s="492"/>
      <c r="AQ77" s="492"/>
      <c r="AR77" s="492"/>
      <c r="AS77" s="492"/>
      <c r="AT77" s="493"/>
      <c r="AU77" s="493"/>
      <c r="AV77" s="51"/>
      <c r="AW77" s="51"/>
      <c r="AX77" s="51"/>
      <c r="AY77" s="51"/>
      <c r="AZ77" s="345"/>
    </row>
    <row r="78" spans="2:52" ht="21" customHeight="1">
      <c r="B78" s="344"/>
      <c r="C78" s="530"/>
      <c r="D78" s="530"/>
      <c r="E78" s="530"/>
      <c r="F78" s="490"/>
      <c r="G78" s="490"/>
      <c r="H78" s="490"/>
      <c r="I78" s="490"/>
      <c r="J78" s="490"/>
      <c r="K78" s="490"/>
      <c r="L78" s="490"/>
      <c r="M78" s="490"/>
      <c r="N78" s="490"/>
      <c r="O78" s="490"/>
      <c r="P78" s="490"/>
      <c r="Q78" s="490"/>
      <c r="R78" s="492"/>
      <c r="S78" s="492"/>
      <c r="T78" s="492"/>
      <c r="U78" s="492"/>
      <c r="V78" s="492"/>
      <c r="W78" s="492"/>
      <c r="X78" s="492"/>
      <c r="Y78" s="492"/>
      <c r="Z78" s="492"/>
      <c r="AA78" s="51"/>
      <c r="AB78" s="522"/>
      <c r="AC78" s="522"/>
      <c r="AD78" s="522"/>
      <c r="AE78" s="533"/>
      <c r="AF78" s="533"/>
      <c r="AG78" s="533"/>
      <c r="AH78" s="533"/>
      <c r="AI78" s="533"/>
      <c r="AJ78" s="533"/>
      <c r="AK78" s="533"/>
      <c r="AL78" s="533"/>
      <c r="AM78" s="533"/>
      <c r="AN78" s="492"/>
      <c r="AO78" s="492"/>
      <c r="AP78" s="492"/>
      <c r="AQ78" s="492"/>
      <c r="AR78" s="492"/>
      <c r="AS78" s="492"/>
      <c r="AT78" s="493"/>
      <c r="AU78" s="493"/>
      <c r="AV78" s="51"/>
      <c r="AW78" s="51"/>
      <c r="AX78" s="51"/>
      <c r="AY78" s="51"/>
      <c r="AZ78" s="345"/>
    </row>
    <row r="79" spans="2:52" ht="21" customHeight="1">
      <c r="B79" s="344"/>
      <c r="C79" s="530"/>
      <c r="D79" s="530"/>
      <c r="E79" s="530"/>
      <c r="F79" s="490"/>
      <c r="G79" s="490"/>
      <c r="H79" s="490"/>
      <c r="I79" s="490"/>
      <c r="J79" s="490"/>
      <c r="K79" s="490"/>
      <c r="L79" s="490"/>
      <c r="M79" s="490"/>
      <c r="N79" s="490"/>
      <c r="O79" s="490"/>
      <c r="P79" s="490"/>
      <c r="Q79" s="490"/>
      <c r="R79" s="492"/>
      <c r="S79" s="492"/>
      <c r="T79" s="492"/>
      <c r="U79" s="492"/>
      <c r="V79" s="492"/>
      <c r="W79" s="492"/>
      <c r="X79" s="492"/>
      <c r="Y79" s="492"/>
      <c r="Z79" s="492"/>
      <c r="AA79" s="51"/>
      <c r="AB79" s="522"/>
      <c r="AC79" s="522"/>
      <c r="AD79" s="522"/>
      <c r="AE79" s="533"/>
      <c r="AF79" s="533"/>
      <c r="AG79" s="533"/>
      <c r="AH79" s="533"/>
      <c r="AI79" s="533"/>
      <c r="AJ79" s="533"/>
      <c r="AK79" s="533"/>
      <c r="AL79" s="533"/>
      <c r="AM79" s="533"/>
      <c r="AN79" s="492"/>
      <c r="AO79" s="492"/>
      <c r="AP79" s="492"/>
      <c r="AQ79" s="492"/>
      <c r="AR79" s="492"/>
      <c r="AS79" s="492"/>
      <c r="AT79" s="493"/>
      <c r="AU79" s="493"/>
      <c r="AV79" s="51"/>
      <c r="AW79" s="51"/>
      <c r="AX79" s="51"/>
      <c r="AY79" s="51"/>
      <c r="AZ79" s="345"/>
    </row>
    <row r="80" spans="2:52" ht="21" customHeight="1">
      <c r="B80" s="344"/>
      <c r="C80" s="530"/>
      <c r="D80" s="530"/>
      <c r="E80" s="530"/>
      <c r="F80" s="490"/>
      <c r="G80" s="490"/>
      <c r="H80" s="490"/>
      <c r="I80" s="490"/>
      <c r="J80" s="490"/>
      <c r="K80" s="490"/>
      <c r="L80" s="490"/>
      <c r="M80" s="490"/>
      <c r="N80" s="490"/>
      <c r="O80" s="490"/>
      <c r="P80" s="490"/>
      <c r="Q80" s="490"/>
      <c r="R80" s="492"/>
      <c r="S80" s="492"/>
      <c r="T80" s="492"/>
      <c r="U80" s="492"/>
      <c r="V80" s="492"/>
      <c r="W80" s="492"/>
      <c r="X80" s="492"/>
      <c r="Y80" s="492"/>
      <c r="Z80" s="492"/>
      <c r="AA80" s="51"/>
      <c r="AB80" s="522"/>
      <c r="AC80" s="522"/>
      <c r="AD80" s="522"/>
      <c r="AE80" s="533"/>
      <c r="AF80" s="533"/>
      <c r="AG80" s="533"/>
      <c r="AH80" s="533"/>
      <c r="AI80" s="533"/>
      <c r="AJ80" s="533"/>
      <c r="AK80" s="533"/>
      <c r="AL80" s="533"/>
      <c r="AM80" s="533"/>
      <c r="AN80" s="492"/>
      <c r="AO80" s="492"/>
      <c r="AP80" s="492"/>
      <c r="AQ80" s="492"/>
      <c r="AR80" s="492"/>
      <c r="AS80" s="492"/>
      <c r="AT80" s="493"/>
      <c r="AU80" s="493"/>
      <c r="AV80" s="51"/>
      <c r="AW80" s="51"/>
      <c r="AX80" s="51"/>
      <c r="AY80" s="51"/>
      <c r="AZ80" s="345"/>
    </row>
    <row r="81" spans="2:52" ht="21" customHeight="1">
      <c r="B81" s="344"/>
      <c r="C81" s="530"/>
      <c r="D81" s="530"/>
      <c r="E81" s="530"/>
      <c r="F81" s="490"/>
      <c r="G81" s="490"/>
      <c r="H81" s="490"/>
      <c r="I81" s="490"/>
      <c r="J81" s="490"/>
      <c r="K81" s="490"/>
      <c r="L81" s="490"/>
      <c r="M81" s="490"/>
      <c r="N81" s="490"/>
      <c r="O81" s="490"/>
      <c r="P81" s="490"/>
      <c r="Q81" s="490"/>
      <c r="R81" s="492"/>
      <c r="S81" s="492"/>
      <c r="T81" s="492"/>
      <c r="U81" s="492"/>
      <c r="V81" s="492"/>
      <c r="W81" s="492"/>
      <c r="X81" s="492"/>
      <c r="Y81" s="492"/>
      <c r="Z81" s="492"/>
      <c r="AA81" s="51"/>
      <c r="AB81" s="522"/>
      <c r="AC81" s="522"/>
      <c r="AD81" s="522"/>
      <c r="AE81" s="533"/>
      <c r="AF81" s="533"/>
      <c r="AG81" s="533"/>
      <c r="AH81" s="533"/>
      <c r="AI81" s="533"/>
      <c r="AJ81" s="533"/>
      <c r="AK81" s="533"/>
      <c r="AL81" s="533"/>
      <c r="AM81" s="533"/>
      <c r="AN81" s="492"/>
      <c r="AO81" s="492"/>
      <c r="AP81" s="492"/>
      <c r="AQ81" s="492"/>
      <c r="AR81" s="492"/>
      <c r="AS81" s="492"/>
      <c r="AT81" s="493"/>
      <c r="AU81" s="493"/>
      <c r="AV81" s="51"/>
      <c r="AW81" s="51"/>
      <c r="AX81" s="51"/>
      <c r="AY81" s="51"/>
      <c r="AZ81" s="345"/>
    </row>
    <row r="82" spans="2:52" ht="21" customHeight="1">
      <c r="B82" s="344"/>
      <c r="C82" s="530"/>
      <c r="D82" s="530"/>
      <c r="E82" s="530"/>
      <c r="F82" s="490"/>
      <c r="G82" s="490"/>
      <c r="H82" s="490"/>
      <c r="I82" s="490"/>
      <c r="J82" s="490"/>
      <c r="K82" s="490"/>
      <c r="L82" s="490"/>
      <c r="M82" s="490"/>
      <c r="N82" s="490"/>
      <c r="O82" s="490"/>
      <c r="P82" s="490"/>
      <c r="Q82" s="490"/>
      <c r="R82" s="492"/>
      <c r="S82" s="492"/>
      <c r="T82" s="492"/>
      <c r="U82" s="492"/>
      <c r="V82" s="492"/>
      <c r="W82" s="492"/>
      <c r="X82" s="492"/>
      <c r="Y82" s="492"/>
      <c r="Z82" s="492"/>
      <c r="AA82" s="51"/>
      <c r="AB82" s="522"/>
      <c r="AC82" s="522"/>
      <c r="AD82" s="522"/>
      <c r="AE82" s="533"/>
      <c r="AF82" s="533"/>
      <c r="AG82" s="533"/>
      <c r="AH82" s="533"/>
      <c r="AI82" s="533"/>
      <c r="AJ82" s="533"/>
      <c r="AK82" s="533"/>
      <c r="AL82" s="533"/>
      <c r="AM82" s="533"/>
      <c r="AN82" s="489" t="s">
        <v>1294</v>
      </c>
      <c r="AO82" s="489"/>
      <c r="AP82" s="489"/>
      <c r="AQ82" s="489"/>
      <c r="AR82" s="489"/>
      <c r="AS82" s="489"/>
      <c r="AT82" s="493">
        <v>5500</v>
      </c>
      <c r="AU82" s="493"/>
      <c r="AV82" s="51"/>
      <c r="AW82" s="51"/>
      <c r="AX82" s="51"/>
      <c r="AY82" s="51"/>
      <c r="AZ82" s="345"/>
    </row>
    <row r="83" spans="2:52" ht="21" customHeight="1">
      <c r="B83" s="344"/>
      <c r="C83" s="522" t="s">
        <v>1293</v>
      </c>
      <c r="D83" s="522"/>
      <c r="E83" s="522"/>
      <c r="F83" s="489" t="s">
        <v>44</v>
      </c>
      <c r="G83" s="489"/>
      <c r="H83" s="489"/>
      <c r="I83" s="489"/>
      <c r="J83" s="489"/>
      <c r="K83" s="489"/>
      <c r="L83" s="489"/>
      <c r="M83" s="489"/>
      <c r="N83" s="489"/>
      <c r="O83" s="531">
        <v>1958</v>
      </c>
      <c r="P83" s="531"/>
      <c r="Q83" s="531"/>
      <c r="R83" s="492" t="s">
        <v>1653</v>
      </c>
      <c r="S83" s="492"/>
      <c r="T83" s="492"/>
      <c r="U83" s="492"/>
      <c r="V83" s="492"/>
      <c r="W83" s="492"/>
      <c r="X83" s="493">
        <v>2750</v>
      </c>
      <c r="Y83" s="493"/>
      <c r="Z83" s="493"/>
      <c r="AA83" s="51"/>
      <c r="AB83" s="522"/>
      <c r="AC83" s="522"/>
      <c r="AD83" s="522"/>
      <c r="AE83" s="533"/>
      <c r="AF83" s="533"/>
      <c r="AG83" s="533"/>
      <c r="AH83" s="533"/>
      <c r="AI83" s="533"/>
      <c r="AJ83" s="533"/>
      <c r="AK83" s="533"/>
      <c r="AL83" s="533"/>
      <c r="AM83" s="533"/>
      <c r="AN83" s="489"/>
      <c r="AO83" s="489"/>
      <c r="AP83" s="489"/>
      <c r="AQ83" s="489"/>
      <c r="AR83" s="489"/>
      <c r="AS83" s="489"/>
      <c r="AT83" s="493"/>
      <c r="AU83" s="493"/>
      <c r="AV83" s="51"/>
      <c r="AW83" s="51"/>
      <c r="AX83" s="51"/>
      <c r="AY83" s="51"/>
      <c r="AZ83" s="345"/>
    </row>
    <row r="84" spans="2:52" ht="21" customHeight="1">
      <c r="B84" s="344"/>
      <c r="C84" s="522"/>
      <c r="D84" s="522"/>
      <c r="E84" s="522"/>
      <c r="F84" s="489" t="s">
        <v>226</v>
      </c>
      <c r="G84" s="489"/>
      <c r="H84" s="489"/>
      <c r="I84" s="489"/>
      <c r="J84" s="489"/>
      <c r="K84" s="489"/>
      <c r="L84" s="489"/>
      <c r="M84" s="489"/>
      <c r="N84" s="489"/>
      <c r="O84" s="531">
        <v>1320</v>
      </c>
      <c r="P84" s="531"/>
      <c r="Q84" s="531"/>
      <c r="R84" s="492"/>
      <c r="S84" s="492"/>
      <c r="T84" s="492"/>
      <c r="U84" s="492"/>
      <c r="V84" s="492"/>
      <c r="W84" s="492"/>
      <c r="X84" s="493"/>
      <c r="Y84" s="493"/>
      <c r="Z84" s="493"/>
      <c r="AA84" s="51"/>
      <c r="AB84" s="522"/>
      <c r="AC84" s="522"/>
      <c r="AD84" s="522"/>
      <c r="AE84" s="533"/>
      <c r="AF84" s="533"/>
      <c r="AG84" s="533"/>
      <c r="AH84" s="533"/>
      <c r="AI84" s="533"/>
      <c r="AJ84" s="533"/>
      <c r="AK84" s="533"/>
      <c r="AL84" s="533"/>
      <c r="AM84" s="533"/>
      <c r="AN84" s="489"/>
      <c r="AO84" s="489"/>
      <c r="AP84" s="489"/>
      <c r="AQ84" s="489"/>
      <c r="AR84" s="489"/>
      <c r="AS84" s="489"/>
      <c r="AT84" s="493"/>
      <c r="AU84" s="493"/>
      <c r="AV84" s="51"/>
      <c r="AW84" s="51"/>
      <c r="AX84" s="51"/>
      <c r="AY84" s="51"/>
      <c r="AZ84" s="345"/>
    </row>
    <row r="85" spans="2:52" ht="21" customHeight="1">
      <c r="B85" s="344"/>
      <c r="C85" s="522"/>
      <c r="D85" s="522"/>
      <c r="E85" s="522"/>
      <c r="F85" s="489" t="s">
        <v>216</v>
      </c>
      <c r="G85" s="489"/>
      <c r="H85" s="489"/>
      <c r="I85" s="489"/>
      <c r="J85" s="489"/>
      <c r="K85" s="489"/>
      <c r="L85" s="489"/>
      <c r="M85" s="489"/>
      <c r="N85" s="489"/>
      <c r="O85" s="531">
        <v>1260</v>
      </c>
      <c r="P85" s="531"/>
      <c r="Q85" s="531"/>
      <c r="R85" s="492"/>
      <c r="S85" s="492"/>
      <c r="T85" s="492"/>
      <c r="U85" s="492"/>
      <c r="V85" s="492"/>
      <c r="W85" s="492"/>
      <c r="X85" s="493"/>
      <c r="Y85" s="493"/>
      <c r="Z85" s="493"/>
      <c r="AA85" s="51"/>
      <c r="AB85" s="522"/>
      <c r="AC85" s="522"/>
      <c r="AD85" s="522"/>
      <c r="AE85" s="533"/>
      <c r="AF85" s="533"/>
      <c r="AG85" s="533"/>
      <c r="AH85" s="533"/>
      <c r="AI85" s="533"/>
      <c r="AJ85" s="533"/>
      <c r="AK85" s="533"/>
      <c r="AL85" s="533"/>
      <c r="AM85" s="533"/>
      <c r="AN85" s="489"/>
      <c r="AO85" s="489"/>
      <c r="AP85" s="489"/>
      <c r="AQ85" s="489"/>
      <c r="AR85" s="489"/>
      <c r="AS85" s="489"/>
      <c r="AT85" s="493"/>
      <c r="AU85" s="493"/>
      <c r="AV85" s="51"/>
      <c r="AW85" s="51"/>
      <c r="AX85" s="51"/>
      <c r="AY85" s="51"/>
      <c r="AZ85" s="345"/>
    </row>
    <row r="86" spans="2:52" ht="21" customHeight="1">
      <c r="B86" s="344"/>
      <c r="C86" s="522"/>
      <c r="D86" s="522"/>
      <c r="E86" s="522"/>
      <c r="F86" s="489" t="s">
        <v>222</v>
      </c>
      <c r="G86" s="489"/>
      <c r="H86" s="489"/>
      <c r="I86" s="489"/>
      <c r="J86" s="489"/>
      <c r="K86" s="489"/>
      <c r="L86" s="489"/>
      <c r="M86" s="489"/>
      <c r="N86" s="489"/>
      <c r="O86" s="531">
        <v>1458</v>
      </c>
      <c r="P86" s="531"/>
      <c r="Q86" s="531"/>
      <c r="R86" s="492"/>
      <c r="S86" s="492"/>
      <c r="T86" s="492"/>
      <c r="U86" s="492"/>
      <c r="V86" s="492"/>
      <c r="W86" s="492"/>
      <c r="X86" s="493"/>
      <c r="Y86" s="493"/>
      <c r="Z86" s="493"/>
      <c r="AA86" s="51"/>
      <c r="AB86" s="522"/>
      <c r="AC86" s="522"/>
      <c r="AD86" s="522"/>
      <c r="AE86" s="533"/>
      <c r="AF86" s="533"/>
      <c r="AG86" s="533"/>
      <c r="AH86" s="533"/>
      <c r="AI86" s="533"/>
      <c r="AJ86" s="533"/>
      <c r="AK86" s="533"/>
      <c r="AL86" s="533"/>
      <c r="AM86" s="533"/>
      <c r="AN86" s="489"/>
      <c r="AO86" s="489"/>
      <c r="AP86" s="489"/>
      <c r="AQ86" s="489"/>
      <c r="AR86" s="489"/>
      <c r="AS86" s="489"/>
      <c r="AT86" s="493"/>
      <c r="AU86" s="493"/>
      <c r="AV86" s="51"/>
      <c r="AW86" s="51"/>
      <c r="AX86" s="51"/>
      <c r="AY86" s="51"/>
      <c r="AZ86" s="345"/>
    </row>
    <row r="87" spans="2:52" ht="21" customHeight="1">
      <c r="B87" s="344"/>
      <c r="C87" s="522"/>
      <c r="D87" s="522"/>
      <c r="E87" s="522"/>
      <c r="F87" s="489" t="s">
        <v>227</v>
      </c>
      <c r="G87" s="489"/>
      <c r="H87" s="489"/>
      <c r="I87" s="489"/>
      <c r="J87" s="489"/>
      <c r="K87" s="489"/>
      <c r="L87" s="489"/>
      <c r="M87" s="489"/>
      <c r="N87" s="489"/>
      <c r="O87" s="531">
        <v>1590</v>
      </c>
      <c r="P87" s="531"/>
      <c r="Q87" s="531"/>
      <c r="R87" s="492"/>
      <c r="S87" s="492"/>
      <c r="T87" s="492"/>
      <c r="U87" s="492"/>
      <c r="V87" s="492"/>
      <c r="W87" s="492"/>
      <c r="X87" s="493"/>
      <c r="Y87" s="493"/>
      <c r="Z87" s="493"/>
      <c r="AA87" s="51"/>
      <c r="AB87" s="386"/>
      <c r="AC87" s="51"/>
      <c r="AD87" s="51"/>
      <c r="AE87" s="51"/>
      <c r="AF87" s="51"/>
      <c r="AG87" s="386"/>
      <c r="AH87" s="386"/>
      <c r="AI87" s="386"/>
      <c r="AJ87" s="386"/>
      <c r="AK87" s="386"/>
      <c r="AL87" s="386"/>
      <c r="AM87" s="386"/>
      <c r="AN87" s="51"/>
      <c r="AO87" s="51"/>
      <c r="AP87" s="51"/>
      <c r="AQ87" s="51"/>
      <c r="AR87" s="51"/>
      <c r="AS87" s="51"/>
      <c r="AT87" s="51"/>
      <c r="AU87" s="51"/>
      <c r="AV87" s="51"/>
      <c r="AW87" s="386"/>
      <c r="AX87" s="386"/>
      <c r="AY87" s="386"/>
      <c r="AZ87" s="345"/>
    </row>
    <row r="88" spans="2:52" ht="21" customHeight="1">
      <c r="B88" s="344"/>
      <c r="C88" s="522"/>
      <c r="D88" s="522"/>
      <c r="E88" s="522"/>
      <c r="F88" s="489" t="s">
        <v>46</v>
      </c>
      <c r="G88" s="489"/>
      <c r="H88" s="489"/>
      <c r="I88" s="489"/>
      <c r="J88" s="489"/>
      <c r="K88" s="489"/>
      <c r="L88" s="489"/>
      <c r="M88" s="489"/>
      <c r="N88" s="489"/>
      <c r="O88" s="531">
        <v>2387</v>
      </c>
      <c r="P88" s="531"/>
      <c r="Q88" s="531"/>
      <c r="R88" s="492"/>
      <c r="S88" s="492"/>
      <c r="T88" s="492"/>
      <c r="U88" s="492"/>
      <c r="V88" s="492"/>
      <c r="W88" s="492"/>
      <c r="X88" s="493"/>
      <c r="Y88" s="493"/>
      <c r="Z88" s="493"/>
      <c r="AA88" s="51"/>
      <c r="AB88" s="386"/>
      <c r="AC88" s="51"/>
      <c r="AD88" s="51"/>
      <c r="AE88" s="51"/>
      <c r="AF88" s="51"/>
      <c r="AG88" s="386"/>
      <c r="AH88" s="386"/>
      <c r="AI88" s="386"/>
      <c r="AJ88" s="386"/>
      <c r="AK88" s="386"/>
      <c r="AL88" s="386"/>
      <c r="AM88" s="386"/>
      <c r="AN88" s="51"/>
      <c r="AO88" s="51"/>
      <c r="AP88" s="51"/>
      <c r="AQ88" s="51"/>
      <c r="AR88" s="51"/>
      <c r="AS88" s="51"/>
      <c r="AT88" s="51"/>
      <c r="AU88" s="51"/>
      <c r="AV88" s="51"/>
      <c r="AW88" s="386"/>
      <c r="AX88" s="386"/>
      <c r="AY88" s="386"/>
      <c r="AZ88" s="345"/>
    </row>
    <row r="89" spans="2:52" ht="21" customHeight="1">
      <c r="B89" s="344"/>
      <c r="C89" s="522"/>
      <c r="D89" s="522"/>
      <c r="E89" s="522"/>
      <c r="F89" s="489" t="s">
        <v>45</v>
      </c>
      <c r="G89" s="489"/>
      <c r="H89" s="489"/>
      <c r="I89" s="489"/>
      <c r="J89" s="489"/>
      <c r="K89" s="489"/>
      <c r="L89" s="489"/>
      <c r="M89" s="489"/>
      <c r="N89" s="489"/>
      <c r="O89" s="531">
        <v>2475</v>
      </c>
      <c r="P89" s="531"/>
      <c r="Q89" s="531"/>
      <c r="R89" s="492"/>
      <c r="S89" s="492"/>
      <c r="T89" s="492"/>
      <c r="U89" s="492"/>
      <c r="V89" s="492"/>
      <c r="W89" s="492"/>
      <c r="X89" s="493"/>
      <c r="Y89" s="493"/>
      <c r="Z89" s="493"/>
      <c r="AA89" s="51"/>
      <c r="AB89" s="386"/>
      <c r="AC89" s="51"/>
      <c r="AD89" s="51"/>
      <c r="AE89" s="51"/>
      <c r="AF89" s="51"/>
      <c r="AG89" s="386"/>
      <c r="AH89" s="386"/>
      <c r="AI89" s="386"/>
      <c r="AJ89" s="386"/>
      <c r="AK89" s="386"/>
      <c r="AL89" s="386"/>
      <c r="AM89" s="386"/>
      <c r="AN89" s="51"/>
      <c r="AO89" s="51"/>
      <c r="AP89" s="51"/>
      <c r="AQ89" s="51"/>
      <c r="AR89" s="51"/>
      <c r="AS89" s="51"/>
      <c r="AT89" s="51"/>
      <c r="AU89" s="51"/>
      <c r="AV89" s="51"/>
      <c r="AW89" s="386"/>
      <c r="AX89" s="386"/>
      <c r="AY89" s="386"/>
      <c r="AZ89" s="345"/>
    </row>
    <row r="90" spans="2:52" ht="21" customHeight="1" thickBot="1">
      <c r="B90" s="347"/>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8"/>
    </row>
    <row r="91" spans="2:52" ht="21" customHeight="1" thickBot="1"/>
    <row r="92" spans="2:52" ht="21" customHeight="1">
      <c r="B92" s="525">
        <v>9</v>
      </c>
      <c r="C92" s="526"/>
    </row>
    <row r="93" spans="2:52" ht="21" customHeight="1" thickBot="1">
      <c r="B93" s="527"/>
      <c r="C93" s="528"/>
      <c r="D93" s="353" t="s">
        <v>1511</v>
      </c>
      <c r="E93" s="365"/>
      <c r="F93" s="354" t="s">
        <v>1657</v>
      </c>
      <c r="G93" s="355"/>
      <c r="K93" s="355"/>
    </row>
    <row r="94" spans="2:52" ht="12" customHeight="1">
      <c r="B94" s="341"/>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c r="AX94" s="342"/>
      <c r="AY94" s="342"/>
      <c r="AZ94" s="343"/>
    </row>
    <row r="95" spans="2:52" ht="21" customHeight="1">
      <c r="B95" s="350"/>
      <c r="C95" s="56" t="s">
        <v>1269</v>
      </c>
      <c r="D95" s="51"/>
      <c r="E95" s="51"/>
      <c r="F95" s="51"/>
      <c r="G95" s="51"/>
      <c r="H95" s="51"/>
      <c r="I95" s="51"/>
      <c r="J95" s="51"/>
      <c r="K95" s="51"/>
      <c r="L95" s="51"/>
      <c r="M95" s="51"/>
      <c r="N95" s="51"/>
      <c r="O95" s="51"/>
      <c r="P95" s="51"/>
      <c r="Q95" s="51"/>
      <c r="R95" s="523" t="s">
        <v>1267</v>
      </c>
      <c r="S95" s="523"/>
      <c r="T95" s="523"/>
      <c r="U95" s="523"/>
      <c r="V95" s="523"/>
      <c r="W95" s="523"/>
      <c r="X95" s="523"/>
      <c r="Y95" s="523"/>
      <c r="Z95" s="523"/>
      <c r="AA95" s="523"/>
      <c r="AB95" s="51"/>
      <c r="AC95" s="51"/>
      <c r="AD95" s="51"/>
      <c r="AE95" s="523" t="s">
        <v>1268</v>
      </c>
      <c r="AF95" s="523"/>
      <c r="AG95" s="523"/>
      <c r="AH95" s="523"/>
      <c r="AI95" s="523"/>
      <c r="AJ95" s="523"/>
      <c r="AK95" s="523"/>
      <c r="AL95" s="523"/>
      <c r="AM95" s="523"/>
      <c r="AN95" s="51"/>
      <c r="AO95" s="51"/>
      <c r="AP95" s="51"/>
      <c r="AQ95" s="51"/>
      <c r="AR95" s="51"/>
      <c r="AS95" s="51"/>
      <c r="AT95" s="51"/>
      <c r="AU95" s="51"/>
      <c r="AV95" s="51"/>
      <c r="AW95" s="51"/>
      <c r="AX95" s="51"/>
      <c r="AY95" s="51"/>
      <c r="AZ95" s="345"/>
    </row>
    <row r="96" spans="2:52" ht="21" customHeight="1">
      <c r="B96" s="344"/>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345"/>
    </row>
    <row r="97" spans="2:52" ht="21" customHeight="1">
      <c r="B97" s="344"/>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345"/>
    </row>
    <row r="98" spans="2:52" ht="21" customHeight="1">
      <c r="B98" s="344"/>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345"/>
    </row>
    <row r="99" spans="2:52" ht="21" customHeight="1">
      <c r="B99" s="344"/>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345"/>
    </row>
    <row r="100" spans="2:52" ht="21" customHeight="1">
      <c r="B100" s="344"/>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345"/>
    </row>
    <row r="101" spans="2:52" ht="21" customHeight="1">
      <c r="B101" s="344"/>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345"/>
    </row>
    <row r="102" spans="2:52" ht="21" customHeight="1">
      <c r="B102" s="344"/>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345"/>
    </row>
    <row r="103" spans="2:52" ht="21" customHeight="1">
      <c r="B103" s="344"/>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345"/>
    </row>
    <row r="104" spans="2:52" ht="21" customHeight="1">
      <c r="B104" s="344"/>
      <c r="C104" s="51"/>
      <c r="D104" s="51"/>
      <c r="E104" s="51"/>
      <c r="F104" s="51"/>
      <c r="G104" s="51"/>
      <c r="H104" s="51"/>
      <c r="I104" s="51"/>
      <c r="J104" s="51"/>
      <c r="K104" s="51"/>
      <c r="L104" s="51"/>
      <c r="M104" s="51"/>
      <c r="N104" s="51"/>
      <c r="O104" s="51"/>
      <c r="P104" s="51"/>
      <c r="Q104" s="51"/>
      <c r="R104" s="51"/>
      <c r="S104" s="51"/>
      <c r="T104" s="51"/>
      <c r="U104" s="51"/>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51"/>
      <c r="AQ104" s="51"/>
      <c r="AR104" s="51"/>
      <c r="AS104" s="51"/>
      <c r="AT104" s="51"/>
      <c r="AU104" s="51"/>
      <c r="AV104" s="51"/>
      <c r="AW104" s="51"/>
      <c r="AX104" s="51"/>
      <c r="AY104" s="357"/>
      <c r="AZ104" s="345"/>
    </row>
    <row r="105" spans="2:52" ht="21" customHeight="1">
      <c r="B105" s="344"/>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345"/>
    </row>
    <row r="106" spans="2:52" ht="21" customHeight="1">
      <c r="B106" s="344"/>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345"/>
    </row>
    <row r="107" spans="2:52" ht="21" customHeight="1">
      <c r="B107" s="344"/>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345"/>
    </row>
    <row r="108" spans="2:52" ht="21" customHeight="1">
      <c r="B108" s="344"/>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345"/>
    </row>
    <row r="109" spans="2:52" ht="21" customHeight="1">
      <c r="B109" s="344"/>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345"/>
    </row>
    <row r="110" spans="2:52" ht="21" customHeight="1">
      <c r="B110" s="344"/>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345"/>
    </row>
    <row r="111" spans="2:52" ht="21" customHeight="1">
      <c r="B111" s="344"/>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345"/>
    </row>
    <row r="112" spans="2:52" ht="21" customHeight="1">
      <c r="B112" s="344"/>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345"/>
    </row>
    <row r="113" spans="2:52" ht="21" customHeight="1">
      <c r="B113" s="344"/>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345"/>
    </row>
    <row r="114" spans="2:52" ht="21" customHeight="1">
      <c r="B114" s="344"/>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345"/>
    </row>
    <row r="115" spans="2:52" ht="21" customHeight="1" thickBot="1">
      <c r="B115" s="347"/>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8"/>
    </row>
    <row r="116" spans="2:52" ht="21" customHeight="1" thickBot="1"/>
    <row r="117" spans="2:52" ht="21" customHeight="1">
      <c r="B117" s="515">
        <v>10</v>
      </c>
      <c r="C117" s="516"/>
    </row>
    <row r="118" spans="2:52" ht="21" customHeight="1" thickBot="1">
      <c r="B118" s="517"/>
      <c r="C118" s="518"/>
      <c r="D118" s="353" t="s">
        <v>1511</v>
      </c>
      <c r="E118" s="365"/>
      <c r="F118" s="354" t="s">
        <v>259</v>
      </c>
      <c r="G118" s="355"/>
      <c r="K118" s="355"/>
      <c r="L118" s="355"/>
    </row>
    <row r="119" spans="2:52" ht="12" customHeight="1">
      <c r="B119" s="341"/>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c r="AY119" s="342"/>
      <c r="AZ119" s="343"/>
    </row>
    <row r="120" spans="2:52" ht="21" customHeight="1">
      <c r="B120" s="366"/>
      <c r="C120" s="56" t="s">
        <v>1685</v>
      </c>
      <c r="D120" s="367"/>
      <c r="E120" s="367"/>
      <c r="F120" s="367"/>
      <c r="G120" s="367"/>
      <c r="H120" s="367"/>
      <c r="I120" s="367"/>
      <c r="J120" s="367"/>
      <c r="K120" s="367"/>
      <c r="L120" s="367"/>
      <c r="M120" s="367"/>
      <c r="N120" s="367"/>
      <c r="O120" s="367"/>
      <c r="P120" s="367"/>
      <c r="Q120" s="367"/>
      <c r="R120" s="367"/>
      <c r="S120" s="367"/>
      <c r="T120" s="367"/>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345"/>
    </row>
    <row r="121" spans="2:52" ht="21" customHeight="1">
      <c r="B121" s="350"/>
      <c r="C121" s="524" t="s">
        <v>1658</v>
      </c>
      <c r="D121" s="524"/>
      <c r="E121" s="524"/>
      <c r="F121" s="524"/>
      <c r="G121" s="52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345"/>
    </row>
    <row r="122" spans="2:52" ht="21" customHeight="1">
      <c r="B122" s="350"/>
      <c r="C122" s="56" t="s">
        <v>1686</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345"/>
    </row>
    <row r="123" spans="2:52" ht="21" customHeight="1">
      <c r="B123" s="350"/>
      <c r="C123" s="524" t="s">
        <v>1659</v>
      </c>
      <c r="D123" s="524"/>
      <c r="E123" s="524"/>
      <c r="F123" s="524"/>
      <c r="G123" s="52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345"/>
    </row>
    <row r="124" spans="2:52" ht="21" customHeight="1">
      <c r="B124" s="350"/>
      <c r="C124" s="56" t="s">
        <v>1660</v>
      </c>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345"/>
    </row>
    <row r="125" spans="2:52" ht="21" customHeight="1">
      <c r="B125" s="350"/>
      <c r="C125" s="524" t="s">
        <v>1661</v>
      </c>
      <c r="D125" s="524"/>
      <c r="E125" s="524"/>
      <c r="F125" s="524"/>
      <c r="G125" s="52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345"/>
    </row>
    <row r="126" spans="2:52" ht="21" customHeight="1">
      <c r="B126" s="344"/>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345"/>
    </row>
    <row r="127" spans="2:52" ht="21" customHeight="1">
      <c r="B127" s="344"/>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345"/>
    </row>
    <row r="128" spans="2:52" ht="21" customHeight="1">
      <c r="B128" s="344"/>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345"/>
    </row>
    <row r="129" spans="2:52" ht="21" customHeight="1">
      <c r="B129" s="344"/>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345"/>
    </row>
    <row r="130" spans="2:52" ht="21" customHeight="1">
      <c r="B130" s="344"/>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345"/>
    </row>
    <row r="131" spans="2:52" ht="21" customHeight="1">
      <c r="B131" s="344"/>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345"/>
    </row>
    <row r="132" spans="2:52" ht="21" customHeight="1">
      <c r="B132" s="344"/>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345"/>
    </row>
    <row r="133" spans="2:52" ht="21" customHeight="1">
      <c r="B133" s="344"/>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345"/>
    </row>
    <row r="134" spans="2:52" ht="21" customHeight="1">
      <c r="B134" s="344"/>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345"/>
    </row>
    <row r="135" spans="2:52" ht="21" customHeight="1">
      <c r="B135" s="344"/>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345"/>
    </row>
    <row r="136" spans="2:52" ht="21" customHeight="1">
      <c r="B136" s="344"/>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345"/>
    </row>
    <row r="137" spans="2:52" ht="21" customHeight="1">
      <c r="B137" s="344"/>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345"/>
    </row>
    <row r="138" spans="2:52" ht="21" customHeight="1">
      <c r="B138" s="344"/>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345"/>
    </row>
    <row r="139" spans="2:52" ht="21" customHeight="1">
      <c r="B139" s="344"/>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345"/>
    </row>
    <row r="140" spans="2:52" ht="21" customHeight="1">
      <c r="B140" s="344"/>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345"/>
    </row>
    <row r="141" spans="2:52" ht="21" customHeight="1">
      <c r="B141" s="34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345"/>
    </row>
    <row r="142" spans="2:52" ht="21" customHeight="1">
      <c r="B142" s="344"/>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345"/>
    </row>
    <row r="143" spans="2:52" ht="21" customHeight="1">
      <c r="B143" s="344"/>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345"/>
    </row>
    <row r="144" spans="2:52" ht="21" customHeight="1" thickBot="1">
      <c r="B144" s="347"/>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8"/>
    </row>
    <row r="145" spans="2:52" ht="21" customHeight="1" thickBot="1"/>
    <row r="146" spans="2:52" ht="21" customHeight="1">
      <c r="B146" s="515">
        <v>11</v>
      </c>
      <c r="C146" s="516"/>
    </row>
    <row r="147" spans="2:52" ht="21" customHeight="1" thickBot="1">
      <c r="B147" s="517"/>
      <c r="C147" s="518"/>
      <c r="D147" s="353" t="s">
        <v>1511</v>
      </c>
      <c r="E147" s="365"/>
      <c r="F147" s="354" t="s">
        <v>1665</v>
      </c>
      <c r="G147" s="355"/>
      <c r="K147" s="355"/>
      <c r="L147" s="355"/>
    </row>
    <row r="148" spans="2:52" ht="12" customHeight="1">
      <c r="B148" s="341"/>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c r="AX148" s="342"/>
      <c r="AY148" s="342"/>
      <c r="AZ148" s="343"/>
    </row>
    <row r="149" spans="2:52" ht="21" customHeight="1">
      <c r="B149" s="344"/>
      <c r="C149" s="56" t="s">
        <v>1270</v>
      </c>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345"/>
    </row>
    <row r="150" spans="2:52" ht="21" customHeight="1">
      <c r="B150" s="344"/>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6" t="s">
        <v>1667</v>
      </c>
      <c r="AH150" s="51"/>
      <c r="AI150" s="51"/>
      <c r="AJ150" s="51"/>
      <c r="AK150" s="51"/>
      <c r="AL150" s="51"/>
      <c r="AM150" s="51"/>
      <c r="AN150" s="51"/>
      <c r="AO150" s="51"/>
      <c r="AP150" s="51"/>
      <c r="AQ150" s="51"/>
      <c r="AR150" s="51"/>
      <c r="AS150" s="51"/>
      <c r="AT150" s="51"/>
      <c r="AU150" s="51"/>
      <c r="AV150" s="51"/>
      <c r="AW150" s="51"/>
      <c r="AX150" s="51"/>
      <c r="AY150" s="51"/>
      <c r="AZ150" s="345"/>
    </row>
    <row r="151" spans="2:52" ht="21" customHeight="1">
      <c r="B151" s="344"/>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6" t="s">
        <v>1668</v>
      </c>
      <c r="AH151" s="51"/>
      <c r="AI151" s="51"/>
      <c r="AJ151" s="51"/>
      <c r="AK151" s="51"/>
      <c r="AL151" s="51"/>
      <c r="AM151" s="51"/>
      <c r="AN151" s="51"/>
      <c r="AO151" s="51"/>
      <c r="AP151" s="51"/>
      <c r="AQ151" s="51"/>
      <c r="AR151" s="51"/>
      <c r="AS151" s="51"/>
      <c r="AT151" s="51"/>
      <c r="AU151" s="51"/>
      <c r="AV151" s="51"/>
      <c r="AW151" s="51"/>
      <c r="AX151" s="51"/>
      <c r="AY151" s="51"/>
      <c r="AZ151" s="345"/>
    </row>
    <row r="152" spans="2:52" ht="21" customHeight="1">
      <c r="B152" s="344"/>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87"/>
      <c r="AD152" s="387"/>
      <c r="AE152" s="51"/>
      <c r="AF152" s="51"/>
      <c r="AG152" s="529" t="s">
        <v>237</v>
      </c>
      <c r="AH152" s="529"/>
      <c r="AI152" s="519" t="s">
        <v>240</v>
      </c>
      <c r="AJ152" s="520"/>
      <c r="AK152" s="520"/>
      <c r="AL152" s="521"/>
      <c r="AM152" s="51"/>
      <c r="AN152" s="51"/>
      <c r="AO152" s="51"/>
      <c r="AP152" s="51"/>
      <c r="AQ152" s="51"/>
      <c r="AR152" s="51"/>
      <c r="AS152" s="51"/>
      <c r="AT152" s="51"/>
      <c r="AU152" s="387"/>
      <c r="AV152" s="387"/>
      <c r="AW152" s="387"/>
      <c r="AX152" s="387"/>
      <c r="AY152" s="387"/>
      <c r="AZ152" s="345"/>
    </row>
    <row r="153" spans="2:52" ht="21" customHeight="1">
      <c r="B153" s="344"/>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387"/>
      <c r="AD153" s="387"/>
      <c r="AE153" s="51"/>
      <c r="AF153" s="51"/>
      <c r="AG153" s="529" t="s">
        <v>96</v>
      </c>
      <c r="AH153" s="529"/>
      <c r="AI153" s="519" t="s">
        <v>238</v>
      </c>
      <c r="AJ153" s="520"/>
      <c r="AK153" s="520"/>
      <c r="AL153" s="521"/>
      <c r="AM153" s="51"/>
      <c r="AN153" s="51"/>
      <c r="AO153" s="51"/>
      <c r="AP153" s="51"/>
      <c r="AQ153" s="51"/>
      <c r="AR153" s="51"/>
      <c r="AS153" s="51"/>
      <c r="AT153" s="51"/>
      <c r="AU153" s="387"/>
      <c r="AV153" s="387"/>
      <c r="AW153" s="387"/>
      <c r="AX153" s="387"/>
      <c r="AY153" s="387"/>
      <c r="AZ153" s="345"/>
    </row>
    <row r="154" spans="2:52" ht="21" customHeight="1">
      <c r="B154" s="344"/>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387"/>
      <c r="AD154" s="387"/>
      <c r="AE154" s="51"/>
      <c r="AF154" s="51"/>
      <c r="AG154" s="529" t="s">
        <v>231</v>
      </c>
      <c r="AH154" s="529"/>
      <c r="AI154" s="519" t="s">
        <v>239</v>
      </c>
      <c r="AJ154" s="520"/>
      <c r="AK154" s="520"/>
      <c r="AL154" s="521"/>
      <c r="AM154" s="51"/>
      <c r="AN154" s="51"/>
      <c r="AO154" s="51"/>
      <c r="AP154" s="51"/>
      <c r="AQ154" s="51"/>
      <c r="AR154" s="51"/>
      <c r="AS154" s="51"/>
      <c r="AT154" s="51"/>
      <c r="AU154" s="387"/>
      <c r="AV154" s="387"/>
      <c r="AW154" s="387"/>
      <c r="AX154" s="387"/>
      <c r="AY154" s="387"/>
      <c r="AZ154" s="345"/>
    </row>
    <row r="155" spans="2:52" ht="21" customHeight="1">
      <c r="B155" s="344"/>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387"/>
      <c r="AD155" s="387"/>
      <c r="AE155" s="51"/>
      <c r="AF155" s="51"/>
      <c r="AG155" s="529" t="s">
        <v>232</v>
      </c>
      <c r="AH155" s="529"/>
      <c r="AI155" s="519" t="s">
        <v>239</v>
      </c>
      <c r="AJ155" s="520"/>
      <c r="AK155" s="520"/>
      <c r="AL155" s="521"/>
      <c r="AM155" s="51"/>
      <c r="AN155" s="51"/>
      <c r="AO155" s="51"/>
      <c r="AP155" s="51"/>
      <c r="AQ155" s="51"/>
      <c r="AR155" s="51"/>
      <c r="AS155" s="51"/>
      <c r="AT155" s="51"/>
      <c r="AU155" s="387"/>
      <c r="AV155" s="387"/>
      <c r="AW155" s="387"/>
      <c r="AX155" s="387"/>
      <c r="AY155" s="387"/>
      <c r="AZ155" s="345"/>
    </row>
    <row r="156" spans="2:52" ht="21" customHeight="1">
      <c r="B156" s="34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29" t="s">
        <v>233</v>
      </c>
      <c r="AH156" s="529"/>
      <c r="AI156" s="519" t="s">
        <v>241</v>
      </c>
      <c r="AJ156" s="520"/>
      <c r="AK156" s="520"/>
      <c r="AL156" s="521"/>
      <c r="AM156" s="51"/>
      <c r="AN156" s="51"/>
      <c r="AO156" s="51"/>
      <c r="AP156" s="51"/>
      <c r="AQ156" s="51"/>
      <c r="AR156" s="51"/>
      <c r="AS156" s="51"/>
      <c r="AT156" s="51"/>
      <c r="AU156" s="51"/>
      <c r="AV156" s="51"/>
      <c r="AW156" s="51"/>
      <c r="AX156" s="51"/>
      <c r="AY156" s="51"/>
      <c r="AZ156" s="345"/>
    </row>
    <row r="157" spans="2:52" ht="21" customHeight="1">
      <c r="B157" s="344"/>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29" t="s">
        <v>234</v>
      </c>
      <c r="AH157" s="529"/>
      <c r="AI157" s="519" t="s">
        <v>241</v>
      </c>
      <c r="AJ157" s="520"/>
      <c r="AK157" s="520"/>
      <c r="AL157" s="521"/>
      <c r="AM157" s="51"/>
      <c r="AN157" s="51"/>
      <c r="AO157" s="51"/>
      <c r="AP157" s="51"/>
      <c r="AQ157" s="51"/>
      <c r="AR157" s="51"/>
      <c r="AS157" s="51"/>
      <c r="AT157" s="51"/>
      <c r="AU157" s="51"/>
      <c r="AV157" s="51"/>
      <c r="AW157" s="51"/>
      <c r="AX157" s="51"/>
      <c r="AY157" s="51"/>
      <c r="AZ157" s="345"/>
    </row>
    <row r="158" spans="2:52" ht="21" customHeight="1">
      <c r="B158" s="344"/>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29" t="s">
        <v>235</v>
      </c>
      <c r="AH158" s="529"/>
      <c r="AI158" s="519" t="s">
        <v>242</v>
      </c>
      <c r="AJ158" s="520"/>
      <c r="AK158" s="520"/>
      <c r="AL158" s="521"/>
      <c r="AM158" s="51"/>
      <c r="AN158" s="51"/>
      <c r="AO158" s="51"/>
      <c r="AP158" s="51"/>
      <c r="AQ158" s="51"/>
      <c r="AR158" s="51"/>
      <c r="AS158" s="51"/>
      <c r="AT158" s="51"/>
      <c r="AU158" s="51"/>
      <c r="AV158" s="51"/>
      <c r="AW158" s="51"/>
      <c r="AX158" s="51"/>
      <c r="AY158" s="51"/>
      <c r="AZ158" s="345"/>
    </row>
    <row r="159" spans="2:52" ht="21" customHeight="1">
      <c r="B159" s="344"/>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29" t="s">
        <v>236</v>
      </c>
      <c r="AH159" s="529"/>
      <c r="AI159" s="519" t="s">
        <v>242</v>
      </c>
      <c r="AJ159" s="520"/>
      <c r="AK159" s="520"/>
      <c r="AL159" s="521"/>
      <c r="AM159" s="51"/>
      <c r="AN159" s="51"/>
      <c r="AO159" s="51"/>
      <c r="AP159" s="51"/>
      <c r="AQ159" s="51"/>
      <c r="AR159" s="51"/>
      <c r="AS159" s="51"/>
      <c r="AT159" s="51"/>
      <c r="AU159" s="51"/>
      <c r="AV159" s="51"/>
      <c r="AW159" s="51"/>
      <c r="AX159" s="51"/>
      <c r="AY159" s="51"/>
      <c r="AZ159" s="345"/>
    </row>
    <row r="160" spans="2:52" ht="21" customHeight="1">
      <c r="B160" s="344"/>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345"/>
    </row>
    <row r="161" spans="2:52" ht="21" customHeight="1">
      <c r="B161" s="344"/>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345"/>
    </row>
    <row r="162" spans="2:52" ht="21" customHeight="1">
      <c r="B162" s="344"/>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345"/>
    </row>
    <row r="163" spans="2:52" ht="21" customHeight="1">
      <c r="B163" s="344"/>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345"/>
    </row>
    <row r="164" spans="2:52" ht="21" customHeight="1" thickBot="1">
      <c r="B164" s="368"/>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8"/>
    </row>
    <row r="165" spans="2:52" ht="21" customHeight="1" thickBot="1"/>
    <row r="166" spans="2:52" ht="21" customHeight="1">
      <c r="B166" s="515">
        <v>12</v>
      </c>
      <c r="C166" s="516"/>
    </row>
    <row r="167" spans="2:52" ht="21" customHeight="1" thickBot="1">
      <c r="B167" s="517"/>
      <c r="C167" s="518"/>
      <c r="D167" s="353" t="s">
        <v>1511</v>
      </c>
      <c r="E167" s="365"/>
      <c r="F167" s="354" t="s">
        <v>1274</v>
      </c>
      <c r="G167" s="355"/>
      <c r="K167" s="355"/>
      <c r="L167" s="355"/>
    </row>
    <row r="168" spans="2:52" ht="12" customHeight="1">
      <c r="B168" s="341"/>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c r="AY168" s="342"/>
      <c r="AZ168" s="343"/>
    </row>
    <row r="169" spans="2:52" ht="21" customHeight="1">
      <c r="B169" s="344"/>
      <c r="C169" s="51"/>
      <c r="D169" s="51"/>
      <c r="E169" s="51"/>
      <c r="F169" s="51"/>
      <c r="G169" s="51"/>
      <c r="H169" s="51"/>
      <c r="I169" s="369" t="s">
        <v>1276</v>
      </c>
      <c r="J169" s="370"/>
      <c r="K169" s="370"/>
      <c r="L169" s="370"/>
      <c r="M169" s="370"/>
      <c r="N169" s="370"/>
      <c r="O169" s="370"/>
      <c r="P169" s="370"/>
      <c r="Q169" s="370"/>
      <c r="R169" s="370"/>
      <c r="S169" s="370"/>
      <c r="T169" s="370"/>
      <c r="U169" s="370"/>
      <c r="V169" s="370"/>
      <c r="W169" s="51"/>
      <c r="X169" s="369" t="s">
        <v>1278</v>
      </c>
      <c r="Y169" s="370"/>
      <c r="Z169" s="370"/>
      <c r="AA169" s="370"/>
      <c r="AB169" s="370"/>
      <c r="AC169" s="370"/>
      <c r="AD169" s="371"/>
      <c r="AE169" s="371"/>
      <c r="AF169" s="371"/>
      <c r="AG169" s="371"/>
      <c r="AH169" s="371"/>
      <c r="AI169" s="371"/>
      <c r="AJ169" s="371"/>
      <c r="AK169" s="371"/>
      <c r="AL169" s="371"/>
      <c r="AM169" s="371"/>
      <c r="AN169" s="371"/>
      <c r="AO169" s="371"/>
      <c r="AP169" s="371"/>
      <c r="AQ169" s="371"/>
      <c r="AR169" s="371"/>
      <c r="AS169" s="51"/>
      <c r="AT169" s="51"/>
      <c r="AU169" s="51"/>
      <c r="AV169" s="51"/>
      <c r="AW169" s="51"/>
      <c r="AX169" s="51"/>
      <c r="AY169" s="51"/>
      <c r="AZ169" s="345"/>
    </row>
    <row r="170" spans="2:52" ht="21" customHeight="1">
      <c r="B170" s="344"/>
      <c r="C170" s="51"/>
      <c r="D170" s="51"/>
      <c r="E170" s="51"/>
      <c r="F170" s="51"/>
      <c r="G170" s="51"/>
      <c r="H170" s="51"/>
      <c r="I170" s="56" t="s">
        <v>1277</v>
      </c>
      <c r="J170" s="51"/>
      <c r="K170" s="51"/>
      <c r="L170" s="51"/>
      <c r="M170" s="51"/>
      <c r="N170" s="51"/>
      <c r="O170" s="51"/>
      <c r="P170" s="51"/>
      <c r="Q170" s="51"/>
      <c r="R170" s="51"/>
      <c r="S170" s="51"/>
      <c r="T170" s="51"/>
      <c r="U170" s="51"/>
      <c r="V170" s="51"/>
      <c r="W170" s="51"/>
      <c r="X170" s="372" t="s">
        <v>1689</v>
      </c>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345"/>
    </row>
    <row r="171" spans="2:52" ht="21" customHeight="1">
      <c r="B171" s="344"/>
      <c r="C171" s="51"/>
      <c r="D171" s="51"/>
      <c r="E171" s="51"/>
      <c r="F171" s="51"/>
      <c r="G171" s="51"/>
      <c r="H171" s="51"/>
      <c r="I171" s="51"/>
      <c r="J171" s="51"/>
      <c r="K171" s="51"/>
      <c r="L171" s="51"/>
      <c r="M171" s="51"/>
      <c r="N171" s="51"/>
      <c r="O171" s="51"/>
      <c r="P171" s="51"/>
      <c r="Q171" s="51"/>
      <c r="R171" s="51"/>
      <c r="S171" s="51"/>
      <c r="T171" s="51"/>
      <c r="U171" s="51"/>
      <c r="V171" s="51"/>
      <c r="W171" s="51"/>
      <c r="X171" s="372"/>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345"/>
    </row>
    <row r="172" spans="2:52" ht="21" customHeight="1">
      <c r="B172" s="344"/>
      <c r="C172" s="51"/>
      <c r="D172" s="51"/>
      <c r="E172" s="51"/>
      <c r="F172" s="51"/>
      <c r="G172" s="51"/>
      <c r="H172" s="51"/>
      <c r="I172" s="373" t="s">
        <v>1276</v>
      </c>
      <c r="J172" s="374"/>
      <c r="K172" s="374"/>
      <c r="L172" s="374"/>
      <c r="M172" s="374"/>
      <c r="N172" s="374"/>
      <c r="O172" s="374"/>
      <c r="P172" s="374"/>
      <c r="Q172" s="374"/>
      <c r="R172" s="374"/>
      <c r="S172" s="374"/>
      <c r="T172" s="374"/>
      <c r="U172" s="374"/>
      <c r="V172" s="374"/>
      <c r="W172" s="51"/>
      <c r="X172" s="373" t="s">
        <v>1278</v>
      </c>
      <c r="Y172" s="374"/>
      <c r="Z172" s="374"/>
      <c r="AA172" s="374"/>
      <c r="AB172" s="374"/>
      <c r="AC172" s="374"/>
      <c r="AD172" s="374"/>
      <c r="AE172" s="374"/>
      <c r="AF172" s="374"/>
      <c r="AG172" s="374"/>
      <c r="AH172" s="374"/>
      <c r="AI172" s="374"/>
      <c r="AJ172" s="374"/>
      <c r="AK172" s="374"/>
      <c r="AL172" s="374"/>
      <c r="AM172" s="374"/>
      <c r="AN172" s="374"/>
      <c r="AO172" s="374"/>
      <c r="AP172" s="374"/>
      <c r="AQ172" s="374"/>
      <c r="AR172" s="374"/>
      <c r="AS172" s="387"/>
      <c r="AT172" s="387"/>
      <c r="AU172" s="387"/>
      <c r="AV172" s="387"/>
      <c r="AW172" s="387"/>
      <c r="AX172" s="387"/>
      <c r="AY172" s="387"/>
      <c r="AZ172" s="345"/>
    </row>
    <row r="173" spans="2:52" ht="21" customHeight="1">
      <c r="B173" s="344"/>
      <c r="C173" s="51"/>
      <c r="D173" s="51"/>
      <c r="E173" s="51"/>
      <c r="F173" s="51"/>
      <c r="G173" s="51"/>
      <c r="H173" s="51"/>
      <c r="I173" s="372" t="s">
        <v>1688</v>
      </c>
      <c r="J173" s="51"/>
      <c r="K173" s="51"/>
      <c r="L173" s="51"/>
      <c r="M173" s="51"/>
      <c r="N173" s="51"/>
      <c r="O173" s="51"/>
      <c r="P173" s="51"/>
      <c r="Q173" s="51"/>
      <c r="R173" s="51"/>
      <c r="S173" s="51"/>
      <c r="T173" s="51"/>
      <c r="U173" s="51"/>
      <c r="V173" s="51"/>
      <c r="W173" s="51"/>
      <c r="X173" s="372" t="s">
        <v>1690</v>
      </c>
      <c r="Y173" s="51"/>
      <c r="Z173" s="51"/>
      <c r="AA173" s="51"/>
      <c r="AB173" s="51"/>
      <c r="AC173" s="51"/>
      <c r="AD173" s="51"/>
      <c r="AE173" s="51"/>
      <c r="AF173" s="51"/>
      <c r="AG173" s="51"/>
      <c r="AH173" s="51"/>
      <c r="AI173" s="51"/>
      <c r="AJ173" s="51"/>
      <c r="AK173" s="51"/>
      <c r="AL173" s="51"/>
      <c r="AM173" s="51"/>
      <c r="AN173" s="51"/>
      <c r="AO173" s="51"/>
      <c r="AP173" s="51"/>
      <c r="AQ173" s="51"/>
      <c r="AR173" s="51"/>
      <c r="AS173" s="387"/>
      <c r="AT173" s="387"/>
      <c r="AU173" s="387"/>
      <c r="AV173" s="387"/>
      <c r="AW173" s="387"/>
      <c r="AX173" s="387"/>
      <c r="AY173" s="387"/>
      <c r="AZ173" s="345"/>
    </row>
    <row r="174" spans="2:52" ht="21" customHeight="1">
      <c r="B174" s="344"/>
      <c r="C174" s="51"/>
      <c r="D174" s="51"/>
      <c r="E174" s="51"/>
      <c r="F174" s="51"/>
      <c r="G174" s="51"/>
      <c r="H174" s="51"/>
      <c r="I174" s="51"/>
      <c r="J174" s="51"/>
      <c r="K174" s="51"/>
      <c r="L174" s="51"/>
      <c r="M174" s="51"/>
      <c r="N174" s="51"/>
      <c r="O174" s="51"/>
      <c r="P174" s="51"/>
      <c r="Q174" s="51"/>
      <c r="R174" s="51"/>
      <c r="S174" s="51"/>
      <c r="T174" s="51"/>
      <c r="U174" s="51"/>
      <c r="V174" s="51"/>
      <c r="W174" s="51"/>
      <c r="X174" s="372"/>
      <c r="Y174" s="51"/>
      <c r="Z174" s="51"/>
      <c r="AA174" s="51"/>
      <c r="AB174" s="51"/>
      <c r="AC174" s="51"/>
      <c r="AD174" s="51"/>
      <c r="AE174" s="51"/>
      <c r="AF174" s="51"/>
      <c r="AG174" s="51"/>
      <c r="AH174" s="51"/>
      <c r="AI174" s="51"/>
      <c r="AJ174" s="51"/>
      <c r="AK174" s="51"/>
      <c r="AL174" s="51"/>
      <c r="AM174" s="51"/>
      <c r="AN174" s="51"/>
      <c r="AO174" s="51"/>
      <c r="AP174" s="51"/>
      <c r="AQ174" s="51"/>
      <c r="AR174" s="51"/>
      <c r="AS174" s="387"/>
      <c r="AT174" s="387"/>
      <c r="AU174" s="387"/>
      <c r="AV174" s="387"/>
      <c r="AW174" s="387"/>
      <c r="AX174" s="387"/>
      <c r="AY174" s="387"/>
      <c r="AZ174" s="345"/>
    </row>
    <row r="175" spans="2:52" ht="21" customHeight="1">
      <c r="B175" s="344"/>
      <c r="C175" s="51"/>
      <c r="D175" s="51"/>
      <c r="E175" s="51"/>
      <c r="F175" s="51"/>
      <c r="G175" s="51"/>
      <c r="H175" s="51"/>
      <c r="I175" s="375" t="s">
        <v>1276</v>
      </c>
      <c r="J175" s="376"/>
      <c r="K175" s="376"/>
      <c r="L175" s="376"/>
      <c r="M175" s="376"/>
      <c r="N175" s="376"/>
      <c r="O175" s="376"/>
      <c r="P175" s="376"/>
      <c r="Q175" s="376"/>
      <c r="R175" s="376"/>
      <c r="S175" s="376"/>
      <c r="T175" s="376"/>
      <c r="U175" s="376"/>
      <c r="V175" s="376"/>
      <c r="W175" s="51"/>
      <c r="X175" s="375" t="s">
        <v>1278</v>
      </c>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87"/>
      <c r="AT175" s="387"/>
      <c r="AU175" s="387"/>
      <c r="AV175" s="387"/>
      <c r="AW175" s="387"/>
      <c r="AX175" s="387"/>
      <c r="AY175" s="387"/>
      <c r="AZ175" s="345"/>
    </row>
    <row r="176" spans="2:52" ht="21" customHeight="1">
      <c r="B176" s="344"/>
      <c r="C176" s="51"/>
      <c r="D176" s="51"/>
      <c r="E176" s="51"/>
      <c r="F176" s="51"/>
      <c r="G176" s="51"/>
      <c r="H176" s="51"/>
      <c r="I176" s="372" t="s">
        <v>1688</v>
      </c>
      <c r="J176" s="51"/>
      <c r="K176" s="51"/>
      <c r="L176" s="51"/>
      <c r="M176" s="51"/>
      <c r="N176" s="51"/>
      <c r="O176" s="51"/>
      <c r="P176" s="51"/>
      <c r="Q176" s="51"/>
      <c r="R176" s="51"/>
      <c r="S176" s="51"/>
      <c r="T176" s="51"/>
      <c r="U176" s="51"/>
      <c r="V176" s="51"/>
      <c r="W176" s="51"/>
      <c r="X176" s="372" t="s">
        <v>1691</v>
      </c>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381"/>
    </row>
    <row r="177" spans="2:52" ht="21" customHeight="1">
      <c r="B177" s="344"/>
      <c r="C177" s="51"/>
      <c r="D177" s="51"/>
      <c r="E177" s="51"/>
      <c r="F177" s="51"/>
      <c r="G177" s="51"/>
      <c r="H177" s="51"/>
      <c r="I177" s="51"/>
      <c r="J177" s="51"/>
      <c r="K177" s="51"/>
      <c r="L177" s="51"/>
      <c r="M177" s="51"/>
      <c r="N177" s="51"/>
      <c r="O177" s="51"/>
      <c r="P177" s="51"/>
      <c r="Q177" s="51"/>
      <c r="R177" s="51"/>
      <c r="S177" s="51"/>
      <c r="T177" s="51"/>
      <c r="U177" s="51"/>
      <c r="V177" s="51"/>
      <c r="W177" s="51"/>
      <c r="X177" s="372"/>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345"/>
    </row>
    <row r="178" spans="2:52" ht="21" customHeight="1">
      <c r="B178" s="344"/>
      <c r="C178" s="51"/>
      <c r="D178" s="51"/>
      <c r="E178" s="51"/>
      <c r="F178" s="51"/>
      <c r="G178" s="51"/>
      <c r="H178" s="51"/>
      <c r="I178" s="377" t="s">
        <v>1276</v>
      </c>
      <c r="J178" s="378"/>
      <c r="K178" s="378"/>
      <c r="L178" s="378"/>
      <c r="M178" s="378"/>
      <c r="N178" s="378"/>
      <c r="O178" s="378"/>
      <c r="P178" s="378"/>
      <c r="Q178" s="378"/>
      <c r="R178" s="378"/>
      <c r="S178" s="378"/>
      <c r="T178" s="378"/>
      <c r="U178" s="378"/>
      <c r="V178" s="378"/>
      <c r="W178" s="51"/>
      <c r="X178" s="377" t="s">
        <v>1278</v>
      </c>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51"/>
      <c r="AT178" s="51"/>
      <c r="AU178" s="51"/>
      <c r="AV178" s="51"/>
      <c r="AW178" s="51"/>
      <c r="AX178" s="51"/>
      <c r="AY178" s="51"/>
      <c r="AZ178" s="345"/>
    </row>
    <row r="179" spans="2:52" ht="21" customHeight="1">
      <c r="B179" s="344"/>
      <c r="C179" s="51"/>
      <c r="D179" s="51"/>
      <c r="E179" s="51"/>
      <c r="F179" s="51"/>
      <c r="G179" s="51"/>
      <c r="H179" s="51"/>
      <c r="I179" s="372" t="s">
        <v>1687</v>
      </c>
      <c r="J179" s="51"/>
      <c r="K179" s="51"/>
      <c r="L179" s="51"/>
      <c r="M179" s="51"/>
      <c r="N179" s="51"/>
      <c r="O179" s="51"/>
      <c r="P179" s="51"/>
      <c r="Q179" s="51"/>
      <c r="R179" s="51"/>
      <c r="S179" s="51"/>
      <c r="T179" s="51"/>
      <c r="U179" s="51"/>
      <c r="V179" s="51"/>
      <c r="W179" s="51"/>
      <c r="X179" s="56" t="s">
        <v>1279</v>
      </c>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345"/>
    </row>
    <row r="180" spans="2:52" ht="21" customHeight="1">
      <c r="B180" s="344"/>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345"/>
    </row>
    <row r="181" spans="2:52" ht="21" customHeight="1">
      <c r="B181" s="344"/>
      <c r="C181" s="51"/>
      <c r="D181" s="51"/>
      <c r="E181" s="51"/>
      <c r="F181" s="51"/>
      <c r="G181" s="51"/>
      <c r="H181" s="51"/>
      <c r="I181" s="379" t="s">
        <v>1280</v>
      </c>
      <c r="J181" s="379"/>
      <c r="K181" s="379"/>
      <c r="L181" s="379"/>
      <c r="M181" s="379"/>
      <c r="N181" s="379"/>
      <c r="O181" s="379"/>
      <c r="P181" s="379"/>
      <c r="Q181" s="379"/>
      <c r="R181" s="379"/>
      <c r="S181" s="379"/>
      <c r="T181" s="379"/>
      <c r="U181" s="379"/>
      <c r="V181" s="379"/>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c r="AR181" s="380"/>
      <c r="AS181" s="51"/>
      <c r="AT181" s="51"/>
      <c r="AU181" s="51"/>
      <c r="AV181" s="51"/>
      <c r="AW181" s="51"/>
      <c r="AX181" s="51"/>
      <c r="AY181" s="51"/>
      <c r="AZ181" s="345"/>
    </row>
    <row r="182" spans="2:52" ht="21" customHeight="1">
      <c r="B182" s="344"/>
      <c r="C182" s="51"/>
      <c r="D182" s="51"/>
      <c r="E182" s="51"/>
      <c r="F182" s="51"/>
      <c r="G182" s="51"/>
      <c r="H182" s="51"/>
      <c r="I182" s="56" t="s">
        <v>1281</v>
      </c>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345"/>
    </row>
    <row r="183" spans="2:52" ht="21" customHeight="1">
      <c r="B183" s="344"/>
      <c r="C183" s="51"/>
      <c r="D183" s="51"/>
      <c r="E183" s="51"/>
      <c r="F183" s="51"/>
      <c r="G183" s="51"/>
      <c r="H183" s="51"/>
      <c r="I183" s="56" t="s">
        <v>1692</v>
      </c>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345"/>
    </row>
    <row r="184" spans="2:52" ht="21" customHeight="1">
      <c r="B184" s="344"/>
      <c r="C184" s="51"/>
      <c r="D184" s="51"/>
      <c r="E184" s="51"/>
      <c r="F184" s="51"/>
      <c r="G184" s="51"/>
      <c r="H184" s="51"/>
      <c r="I184" s="56" t="s">
        <v>1282</v>
      </c>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345"/>
    </row>
    <row r="185" spans="2:52" ht="21" customHeight="1" thickBot="1">
      <c r="B185" s="347"/>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8"/>
    </row>
    <row r="186" spans="2:52" ht="21" customHeight="1" thickBot="1"/>
    <row r="187" spans="2:52" ht="21" customHeight="1">
      <c r="B187" s="515">
        <v>13</v>
      </c>
      <c r="C187" s="516"/>
    </row>
    <row r="188" spans="2:52" ht="21" customHeight="1" thickBot="1">
      <c r="B188" s="517"/>
      <c r="C188" s="518"/>
      <c r="D188" s="353" t="s">
        <v>1511</v>
      </c>
      <c r="E188" s="365"/>
      <c r="F188" s="354" t="s">
        <v>1303</v>
      </c>
      <c r="G188" s="355"/>
      <c r="K188" s="355"/>
      <c r="L188" s="355"/>
      <c r="M188" s="355" t="s">
        <v>1674</v>
      </c>
    </row>
    <row r="189" spans="2:52" ht="12" customHeight="1">
      <c r="B189" s="341"/>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3"/>
    </row>
    <row r="190" spans="2:52" ht="21" customHeight="1">
      <c r="B190" s="344"/>
      <c r="C190" s="51" t="s">
        <v>1780</v>
      </c>
      <c r="D190" s="51"/>
      <c r="E190" s="488">
        <v>45840</v>
      </c>
      <c r="F190" s="488"/>
      <c r="G190" s="488"/>
      <c r="H190" s="51" t="s">
        <v>1781</v>
      </c>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345"/>
    </row>
    <row r="191" spans="2:52" ht="21" customHeight="1">
      <c r="B191" s="344"/>
      <c r="C191" s="51" t="s">
        <v>1693</v>
      </c>
      <c r="D191" s="51"/>
      <c r="E191" s="488">
        <v>45831</v>
      </c>
      <c r="F191" s="488"/>
      <c r="G191" s="488"/>
      <c r="H191" s="51" t="s">
        <v>1694</v>
      </c>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345"/>
    </row>
    <row r="192" spans="2:52" ht="21" customHeight="1">
      <c r="B192" s="344"/>
      <c r="C192" s="51" t="s">
        <v>1608</v>
      </c>
      <c r="D192" s="51"/>
      <c r="E192" s="488">
        <v>45807</v>
      </c>
      <c r="F192" s="488"/>
      <c r="G192" s="488"/>
      <c r="H192" s="51" t="s">
        <v>1609</v>
      </c>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345"/>
    </row>
    <row r="193" spans="2:52" ht="21" customHeight="1">
      <c r="B193" s="344"/>
      <c r="C193" s="51"/>
      <c r="D193" s="51"/>
      <c r="E193" s="532" t="s">
        <v>1522</v>
      </c>
      <c r="F193" s="532"/>
      <c r="G193" s="532"/>
      <c r="H193" s="51" t="s">
        <v>1673</v>
      </c>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345"/>
    </row>
    <row r="194" spans="2:52" ht="21" customHeight="1">
      <c r="B194" s="382"/>
      <c r="C194" s="1"/>
      <c r="D194" s="51"/>
      <c r="E194" s="532" t="s">
        <v>1522</v>
      </c>
      <c r="F194" s="532"/>
      <c r="G194" s="532"/>
      <c r="H194" s="51" t="s">
        <v>1610</v>
      </c>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345"/>
    </row>
    <row r="195" spans="2:52" ht="21" customHeight="1">
      <c r="B195" s="344"/>
      <c r="C195" s="51" t="s">
        <v>1525</v>
      </c>
      <c r="D195" s="51"/>
      <c r="E195" s="488">
        <v>45586</v>
      </c>
      <c r="F195" s="488"/>
      <c r="G195" s="488"/>
      <c r="H195" s="51" t="s">
        <v>1526</v>
      </c>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345"/>
    </row>
    <row r="196" spans="2:52" ht="21" customHeight="1">
      <c r="B196" s="344"/>
      <c r="C196" s="51" t="s">
        <v>1310</v>
      </c>
      <c r="D196" s="51"/>
      <c r="E196" s="488">
        <v>45483</v>
      </c>
      <c r="F196" s="488"/>
      <c r="G196" s="488"/>
      <c r="H196" s="51" t="s">
        <v>1524</v>
      </c>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345"/>
    </row>
    <row r="197" spans="2:52" ht="21" customHeight="1">
      <c r="B197" s="344"/>
      <c r="C197" s="51"/>
      <c r="D197" s="51"/>
      <c r="E197" s="532" t="s">
        <v>1522</v>
      </c>
      <c r="F197" s="532"/>
      <c r="G197" s="532"/>
      <c r="H197" s="51" t="s">
        <v>1322</v>
      </c>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345"/>
    </row>
    <row r="198" spans="2:52" ht="21" customHeight="1">
      <c r="B198" s="382"/>
      <c r="C198" s="1"/>
      <c r="D198" s="51"/>
      <c r="E198" s="532" t="s">
        <v>1522</v>
      </c>
      <c r="F198" s="532"/>
      <c r="G198" s="532"/>
      <c r="H198" s="51" t="s">
        <v>1521</v>
      </c>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345"/>
    </row>
    <row r="199" spans="2:52" ht="21" customHeight="1">
      <c r="B199" s="344"/>
      <c r="C199" s="51" t="s">
        <v>1307</v>
      </c>
      <c r="D199" s="51"/>
      <c r="E199" s="488">
        <v>45433</v>
      </c>
      <c r="F199" s="488"/>
      <c r="G199" s="488"/>
      <c r="H199" s="51" t="s">
        <v>1308</v>
      </c>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345"/>
    </row>
    <row r="200" spans="2:52" ht="21" customHeight="1">
      <c r="B200" s="344"/>
      <c r="C200" s="51" t="s">
        <v>1302</v>
      </c>
      <c r="D200" s="51"/>
      <c r="E200" s="488">
        <v>45288</v>
      </c>
      <c r="F200" s="488"/>
      <c r="G200" s="488"/>
      <c r="H200" s="51" t="s">
        <v>1306</v>
      </c>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345"/>
    </row>
    <row r="201" spans="2:52" ht="21" customHeight="1">
      <c r="B201" s="344"/>
      <c r="C201" s="51" t="s">
        <v>1304</v>
      </c>
      <c r="D201" s="51"/>
      <c r="E201" s="488">
        <v>45231</v>
      </c>
      <c r="F201" s="488"/>
      <c r="G201" s="488"/>
      <c r="H201" s="51" t="s">
        <v>1305</v>
      </c>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345"/>
    </row>
    <row r="202" spans="2:52" ht="21" customHeight="1" thickBot="1">
      <c r="B202" s="347"/>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8"/>
    </row>
    <row r="204" spans="2:52" ht="21" customHeight="1">
      <c r="B204" s="384"/>
      <c r="N204" s="384"/>
    </row>
  </sheetData>
  <mergeCells count="188">
    <mergeCell ref="E191:G191"/>
    <mergeCell ref="C73:E73"/>
    <mergeCell ref="C74:E74"/>
    <mergeCell ref="AG159:AH159"/>
    <mergeCell ref="AI159:AL159"/>
    <mergeCell ref="AG154:AH154"/>
    <mergeCell ref="AI154:AL154"/>
    <mergeCell ref="AG155:AH155"/>
    <mergeCell ref="AI155:AL155"/>
    <mergeCell ref="AG156:AH156"/>
    <mergeCell ref="AI156:AL156"/>
    <mergeCell ref="AG157:AH157"/>
    <mergeCell ref="AI157:AL157"/>
    <mergeCell ref="AG158:AH158"/>
    <mergeCell ref="AI158:AL158"/>
    <mergeCell ref="C75:E75"/>
    <mergeCell ref="C76:E76"/>
    <mergeCell ref="C83:E89"/>
    <mergeCell ref="C48:E48"/>
    <mergeCell ref="T23:AG26"/>
    <mergeCell ref="B45:C46"/>
    <mergeCell ref="C52:F52"/>
    <mergeCell ref="B19:C20"/>
    <mergeCell ref="B29:C30"/>
    <mergeCell ref="C32:E32"/>
    <mergeCell ref="F59:I59"/>
    <mergeCell ref="F60:I60"/>
    <mergeCell ref="B7:C8"/>
    <mergeCell ref="C26:E26"/>
    <mergeCell ref="C24:E24"/>
    <mergeCell ref="N11:W16"/>
    <mergeCell ref="Q59:U59"/>
    <mergeCell ref="Q60:U60"/>
    <mergeCell ref="Q61:U61"/>
    <mergeCell ref="J53:P53"/>
    <mergeCell ref="J54:P54"/>
    <mergeCell ref="J55:P55"/>
    <mergeCell ref="J56:P56"/>
    <mergeCell ref="J57:P57"/>
    <mergeCell ref="J58:P58"/>
    <mergeCell ref="J59:P59"/>
    <mergeCell ref="J60:P60"/>
    <mergeCell ref="J61:P61"/>
    <mergeCell ref="C53:E58"/>
    <mergeCell ref="C59:E60"/>
    <mergeCell ref="F53:I53"/>
    <mergeCell ref="F54:I54"/>
    <mergeCell ref="F55:I55"/>
    <mergeCell ref="F56:I56"/>
    <mergeCell ref="F57:I57"/>
    <mergeCell ref="F58:I58"/>
    <mergeCell ref="C61:E65"/>
    <mergeCell ref="C77:E82"/>
    <mergeCell ref="F61:I61"/>
    <mergeCell ref="Q62:U62"/>
    <mergeCell ref="Q63:U63"/>
    <mergeCell ref="Q64:U64"/>
    <mergeCell ref="Q65:U65"/>
    <mergeCell ref="B68:C69"/>
    <mergeCell ref="C72:E72"/>
    <mergeCell ref="F62:I62"/>
    <mergeCell ref="F63:I63"/>
    <mergeCell ref="F64:I64"/>
    <mergeCell ref="F65:I65"/>
    <mergeCell ref="AE73:AM73"/>
    <mergeCell ref="AE74:AM74"/>
    <mergeCell ref="AE75:AM75"/>
    <mergeCell ref="AE76:AM86"/>
    <mergeCell ref="AT76:AU81"/>
    <mergeCell ref="AT82:AU86"/>
    <mergeCell ref="AE72:AM72"/>
    <mergeCell ref="AN73:AU73"/>
    <mergeCell ref="AN74:AU74"/>
    <mergeCell ref="AN75:AU75"/>
    <mergeCell ref="AN76:AS81"/>
    <mergeCell ref="AN82:AS86"/>
    <mergeCell ref="E201:G201"/>
    <mergeCell ref="E200:G200"/>
    <mergeCell ref="E193:G193"/>
    <mergeCell ref="E199:G199"/>
    <mergeCell ref="E196:G196"/>
    <mergeCell ref="E197:G197"/>
    <mergeCell ref="E198:G198"/>
    <mergeCell ref="E195:G195"/>
    <mergeCell ref="E192:G192"/>
    <mergeCell ref="E194:G194"/>
    <mergeCell ref="AB73:AD73"/>
    <mergeCell ref="AB74:AD74"/>
    <mergeCell ref="AB75:AD75"/>
    <mergeCell ref="O83:Q83"/>
    <mergeCell ref="O84:Q84"/>
    <mergeCell ref="O85:Q85"/>
    <mergeCell ref="O86:Q86"/>
    <mergeCell ref="O87:Q87"/>
    <mergeCell ref="O88:Q88"/>
    <mergeCell ref="B187:C188"/>
    <mergeCell ref="AI152:AL152"/>
    <mergeCell ref="AI153:AL153"/>
    <mergeCell ref="AB76:AD86"/>
    <mergeCell ref="AE95:AM95"/>
    <mergeCell ref="C121:G121"/>
    <mergeCell ref="B92:C93"/>
    <mergeCell ref="B117:C118"/>
    <mergeCell ref="R95:AA95"/>
    <mergeCell ref="AG152:AH152"/>
    <mergeCell ref="AG153:AH153"/>
    <mergeCell ref="B166:C167"/>
    <mergeCell ref="C123:G123"/>
    <mergeCell ref="C125:G125"/>
    <mergeCell ref="B146:C147"/>
    <mergeCell ref="O89:Q89"/>
    <mergeCell ref="AX3:AZ3"/>
    <mergeCell ref="B4:D4"/>
    <mergeCell ref="F4:H4"/>
    <mergeCell ref="N4:P4"/>
    <mergeCell ref="R4:T4"/>
    <mergeCell ref="Z4:AB4"/>
    <mergeCell ref="AD4:AF4"/>
    <mergeCell ref="AH4:AJ4"/>
    <mergeCell ref="AL4:AN4"/>
    <mergeCell ref="AP4:AR4"/>
    <mergeCell ref="AT4:AV4"/>
    <mergeCell ref="AX4:AZ4"/>
    <mergeCell ref="B3:D3"/>
    <mergeCell ref="F3:H3"/>
    <mergeCell ref="N3:P3"/>
    <mergeCell ref="R3:T3"/>
    <mergeCell ref="Z3:AB3"/>
    <mergeCell ref="AD3:AF3"/>
    <mergeCell ref="AH3:AJ3"/>
    <mergeCell ref="AL3:AN3"/>
    <mergeCell ref="AP3:AR3"/>
    <mergeCell ref="AX5:AZ5"/>
    <mergeCell ref="B5:D5"/>
    <mergeCell ref="F5:H5"/>
    <mergeCell ref="N5:P5"/>
    <mergeCell ref="R5:T5"/>
    <mergeCell ref="Z5:AB5"/>
    <mergeCell ref="AD5:AF5"/>
    <mergeCell ref="AH5:AJ5"/>
    <mergeCell ref="AL5:AN5"/>
    <mergeCell ref="AP5:AR5"/>
    <mergeCell ref="V3:X3"/>
    <mergeCell ref="V4:X4"/>
    <mergeCell ref="V5:X5"/>
    <mergeCell ref="AN72:AU72"/>
    <mergeCell ref="J3:L3"/>
    <mergeCell ref="J4:L4"/>
    <mergeCell ref="J5:L5"/>
    <mergeCell ref="AB32:AF32"/>
    <mergeCell ref="AT5:AV5"/>
    <mergeCell ref="AT3:AV3"/>
    <mergeCell ref="AB72:AD72"/>
    <mergeCell ref="J62:P62"/>
    <mergeCell ref="J63:P63"/>
    <mergeCell ref="J64:P64"/>
    <mergeCell ref="J65:P65"/>
    <mergeCell ref="Y11:AH16"/>
    <mergeCell ref="W48:Y48"/>
    <mergeCell ref="C11:L16"/>
    <mergeCell ref="Q53:U53"/>
    <mergeCell ref="Q54:U54"/>
    <mergeCell ref="Q55:U55"/>
    <mergeCell ref="Q56:U56"/>
    <mergeCell ref="Q57:U57"/>
    <mergeCell ref="Q58:U58"/>
    <mergeCell ref="F72:Q72"/>
    <mergeCell ref="F73:Q73"/>
    <mergeCell ref="F74:Q74"/>
    <mergeCell ref="F75:Q75"/>
    <mergeCell ref="F76:Q76"/>
    <mergeCell ref="R83:W89"/>
    <mergeCell ref="X83:Z89"/>
    <mergeCell ref="R72:Z72"/>
    <mergeCell ref="R73:Z73"/>
    <mergeCell ref="R74:Z74"/>
    <mergeCell ref="R75:Z75"/>
    <mergeCell ref="R76:Z76"/>
    <mergeCell ref="R77:Z82"/>
    <mergeCell ref="E190:G190"/>
    <mergeCell ref="F83:N83"/>
    <mergeCell ref="F84:N84"/>
    <mergeCell ref="F85:N85"/>
    <mergeCell ref="F86:N86"/>
    <mergeCell ref="F87:N87"/>
    <mergeCell ref="F88:N88"/>
    <mergeCell ref="F89:N89"/>
    <mergeCell ref="F77:Q82"/>
  </mergeCells>
  <phoneticPr fontId="8"/>
  <hyperlinks>
    <hyperlink ref="B3:D3" location="'オーダーシート '!A1" display="'オーダーシート '!A1" xr:uid="{044AA6BD-5A2D-413D-8960-3FF54E3C225B}"/>
    <hyperlink ref="F3:H3" location="胡蝶蘭オーダーシート!A1" display="胡蝶蘭オーダーシート!A1" xr:uid="{B679D2DC-E29F-4C95-97BF-FE5A9636FEA0}"/>
    <hyperlink ref="N3:P3" location="もくじ!B9" display="もくじ!B9" xr:uid="{86647E01-B5CF-4A08-A695-B1DF8E03083D}"/>
    <hyperlink ref="R3:T3" location="もくじ!B21" display="もくじ!B21" xr:uid="{7B8B5EAC-BD81-4B4C-A94B-6D19C9AE3E15}"/>
    <hyperlink ref="Z3:AB3" location="もくじ!B47" display="もくじ!B47" xr:uid="{0D8AB1AE-4EBE-430A-B32A-57131AA7AB25}"/>
    <hyperlink ref="AD3:AF3" location="もくじ!B70" display="もくじ!B70" xr:uid="{AF8AF2D3-DC2C-456A-A918-BD6758299C7C}"/>
    <hyperlink ref="AH3:AJ3" location="もくじ!B94" display="もくじ!B94" xr:uid="{64049DA8-AC93-47C8-9984-A6339156962C}"/>
    <hyperlink ref="AL3:AN3" location="もくじ!B119" display="もくじ!B119" xr:uid="{FD16ABE8-7717-4394-A410-CC5DAA2C01FB}"/>
    <hyperlink ref="AP3:AR3" location="もくじ!B148" display="もくじ!B148" xr:uid="{B2A0D368-C756-4544-B593-C866E4D34884}"/>
    <hyperlink ref="AT3:AV3" location="もくじ!B168" display="もくじ!B168" xr:uid="{DA373D58-F20F-4152-8285-DD09694E6794}"/>
    <hyperlink ref="AX3:AZ3" location="もくじ!B189" display="もくじ!B189" xr:uid="{4565C3EA-0D22-4B44-94C5-E3B6805C23DD}"/>
    <hyperlink ref="V3:X3" location="もくじ!B31" display="もくじ!B31" xr:uid="{9483CC12-CDFE-4296-A5DE-E63A1F076382}"/>
    <hyperlink ref="J3:L3" location="クリスマスツリー!A1" display="クリスマスツリー!A1" xr:uid="{3E7B3DDC-0DE1-4E96-9286-4A15A205873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B163-78F0-4CAD-89DD-6F6C7FEF5F85}">
  <sheetPr codeName="Sheet6">
    <tabColor theme="4" tint="-0.249977111117893"/>
    <pageSetUpPr autoPageBreaks="0"/>
  </sheetPr>
  <dimension ref="A1:AS86"/>
  <sheetViews>
    <sheetView workbookViewId="0">
      <selection activeCell="D4" sqref="D4"/>
    </sheetView>
  </sheetViews>
  <sheetFormatPr defaultColWidth="2.5" defaultRowHeight="21" customHeight="1"/>
  <cols>
    <col min="1" max="1" width="2.5" style="178"/>
    <col min="2" max="2" width="2.625" style="178" customWidth="1"/>
    <col min="3" max="3" width="14.5" style="178" customWidth="1"/>
    <col min="4" max="4" width="42.25" style="178" customWidth="1"/>
    <col min="5" max="5" width="2.625" style="178" customWidth="1"/>
    <col min="6" max="6" width="2.5" style="178"/>
    <col min="7" max="7" width="2.625" style="178" customWidth="1"/>
    <col min="8" max="8" width="13.125" style="178" customWidth="1"/>
    <col min="9" max="13" width="6.375" style="178" customWidth="1"/>
    <col min="14" max="14" width="8.25" style="178" customWidth="1"/>
    <col min="15" max="15" width="6.25" style="178" customWidth="1"/>
    <col min="16" max="28" width="6.375" style="178" customWidth="1"/>
    <col min="29" max="29" width="5.5" style="178" customWidth="1"/>
    <col min="30" max="30" width="2.5" style="178"/>
    <col min="31" max="31" width="12.5" style="423" bestFit="1" customWidth="1"/>
    <col min="32" max="32" width="6.75" style="189" hidden="1" customWidth="1"/>
    <col min="33" max="33" width="21.875" style="423" customWidth="1"/>
    <col min="34" max="34" width="12.875" style="178" hidden="1" customWidth="1"/>
    <col min="35" max="37" width="12.875" style="181" hidden="1" customWidth="1"/>
    <col min="38" max="38" width="2.5" style="181"/>
    <col min="39" max="39" width="4.5" style="181" customWidth="1"/>
    <col min="40" max="16384" width="2.5" style="181"/>
  </cols>
  <sheetData>
    <row r="1" spans="1:34" ht="40.5" customHeight="1">
      <c r="B1" s="179" t="s">
        <v>1561</v>
      </c>
      <c r="C1" s="180"/>
      <c r="D1" s="180"/>
      <c r="E1" s="180"/>
      <c r="F1" s="180"/>
      <c r="G1" s="179" t="s">
        <v>237</v>
      </c>
      <c r="AD1" s="180"/>
      <c r="AE1" s="179" t="s">
        <v>1675</v>
      </c>
      <c r="AF1" s="212"/>
      <c r="AG1" s="187" t="s">
        <v>1681</v>
      </c>
      <c r="AH1" s="180"/>
    </row>
    <row r="2" spans="1:34" ht="21" customHeight="1">
      <c r="B2" s="85"/>
      <c r="C2" s="85"/>
      <c r="D2" s="85"/>
      <c r="E2" s="85"/>
      <c r="G2" s="85"/>
      <c r="H2" s="85"/>
      <c r="I2" s="85"/>
      <c r="J2" s="85"/>
      <c r="K2" s="85"/>
      <c r="L2" s="85"/>
      <c r="M2" s="85"/>
      <c r="N2" s="85"/>
      <c r="O2" s="85"/>
      <c r="P2" s="85"/>
      <c r="Q2" s="85"/>
      <c r="R2" s="85"/>
      <c r="S2" s="85"/>
      <c r="T2" s="85"/>
      <c r="U2" s="85"/>
      <c r="V2" s="85"/>
      <c r="W2" s="85"/>
      <c r="X2" s="85"/>
      <c r="Y2" s="85"/>
      <c r="Z2" s="85"/>
      <c r="AA2" s="85"/>
      <c r="AB2" s="85"/>
      <c r="AC2" s="85"/>
      <c r="AE2" s="421" t="s">
        <v>17</v>
      </c>
      <c r="AF2" s="418"/>
      <c r="AG2" s="424" t="e">
        <f>CHOOSE(AF2,"不要","代筆依頼","お客様用意")</f>
        <v>#VALUE!</v>
      </c>
    </row>
    <row r="3" spans="1:34" ht="21" customHeight="1">
      <c r="B3" s="85"/>
      <c r="C3" s="86" t="s">
        <v>229</v>
      </c>
      <c r="D3" s="87" t="s">
        <v>1320</v>
      </c>
      <c r="E3" s="85"/>
      <c r="G3" s="85"/>
      <c r="H3" s="86" t="s">
        <v>1531</v>
      </c>
      <c r="I3" s="85"/>
      <c r="J3" s="85"/>
      <c r="K3" s="85"/>
      <c r="L3" s="85"/>
      <c r="M3" s="85"/>
      <c r="N3" s="85"/>
      <c r="O3" s="92" t="s">
        <v>1584</v>
      </c>
      <c r="P3" s="85"/>
      <c r="Q3" s="85"/>
      <c r="R3" s="85"/>
      <c r="S3" s="85"/>
      <c r="T3" s="85"/>
      <c r="U3" s="85"/>
      <c r="V3" s="85"/>
      <c r="W3" s="85"/>
      <c r="X3" s="85"/>
      <c r="Y3" s="85"/>
      <c r="Z3" s="85"/>
      <c r="AA3" s="85"/>
      <c r="AB3" s="85"/>
      <c r="AC3" s="85"/>
      <c r="AE3" s="421" t="s">
        <v>1601</v>
      </c>
      <c r="AF3" s="418"/>
      <c r="AG3" s="424" t="e">
        <f>CHOOSE(AF3,"お祝い","ご移転お祝い","ご就任お祝い","ご開店お祝い","上場お祝い","お誕生日","その他")</f>
        <v>#VALUE!</v>
      </c>
    </row>
    <row r="4" spans="1:34" ht="21" customHeight="1">
      <c r="B4" s="85"/>
      <c r="C4" s="89" t="s">
        <v>5</v>
      </c>
      <c r="D4" s="396"/>
      <c r="E4" s="85"/>
      <c r="G4" s="85"/>
      <c r="H4" s="89" t="s">
        <v>237</v>
      </c>
      <c r="I4" s="631" t="s">
        <v>1598</v>
      </c>
      <c r="J4" s="632"/>
      <c r="K4" s="632"/>
      <c r="L4" s="632"/>
      <c r="M4" s="633"/>
      <c r="N4" s="85"/>
      <c r="O4" s="169" t="s">
        <v>1574</v>
      </c>
      <c r="P4" s="646">
        <f ca="1">TODAY()</f>
        <v>45840</v>
      </c>
      <c r="Q4" s="646"/>
      <c r="R4" s="165" t="s">
        <v>1572</v>
      </c>
      <c r="S4" s="166"/>
      <c r="T4" s="647">
        <f ca="1">P4+4</f>
        <v>45844</v>
      </c>
      <c r="U4" s="647"/>
      <c r="V4" s="165" t="s">
        <v>1575</v>
      </c>
      <c r="W4" s="165"/>
      <c r="X4" s="166"/>
      <c r="Y4" s="85"/>
      <c r="Z4" s="85"/>
      <c r="AA4" s="85"/>
      <c r="AB4" s="85"/>
      <c r="AC4" s="85"/>
      <c r="AE4" s="421" t="s">
        <v>1587</v>
      </c>
      <c r="AF4" s="418"/>
      <c r="AG4" s="424" t="e">
        <f>CHOOSE(AF4,"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5" spans="1:34" ht="21" customHeight="1">
      <c r="B5" s="85"/>
      <c r="C5" s="90" t="s">
        <v>1283</v>
      </c>
      <c r="D5" s="81"/>
      <c r="E5" s="85"/>
      <c r="G5" s="85"/>
      <c r="H5" s="91" t="s">
        <v>1554</v>
      </c>
      <c r="I5" s="634" t="s">
        <v>175</v>
      </c>
      <c r="J5" s="635"/>
      <c r="K5" s="635"/>
      <c r="L5" s="635"/>
      <c r="M5" s="636"/>
      <c r="N5" s="85"/>
      <c r="O5" s="170" t="s">
        <v>1574</v>
      </c>
      <c r="P5" s="648">
        <f ca="1">TODAY()</f>
        <v>45840</v>
      </c>
      <c r="Q5" s="648"/>
      <c r="R5" s="167" t="s">
        <v>1573</v>
      </c>
      <c r="S5" s="168"/>
      <c r="T5" s="649">
        <f ca="1">P5+5</f>
        <v>45845</v>
      </c>
      <c r="U5" s="649"/>
      <c r="V5" s="167" t="s">
        <v>1575</v>
      </c>
      <c r="W5" s="167"/>
      <c r="X5" s="168"/>
      <c r="Y5" s="85"/>
      <c r="Z5" s="85"/>
      <c r="AA5" s="85"/>
      <c r="AB5" s="85"/>
      <c r="AC5" s="85"/>
      <c r="AE5" s="421" t="s">
        <v>37</v>
      </c>
      <c r="AF5" s="418"/>
      <c r="AG5" s="424" t="e">
        <f>CHOOSE(AF5,"おまかせ","大きめ","小さめ")</f>
        <v>#VALUE!</v>
      </c>
    </row>
    <row r="6" spans="1:34" s="183" customFormat="1" ht="21" customHeight="1">
      <c r="A6" s="182"/>
      <c r="B6" s="85"/>
      <c r="C6" s="90" t="s">
        <v>6</v>
      </c>
      <c r="D6" s="397"/>
      <c r="E6" s="85"/>
      <c r="F6" s="182"/>
      <c r="G6" s="85"/>
      <c r="H6" s="85"/>
      <c r="I6" s="85"/>
      <c r="J6" s="85"/>
      <c r="K6" s="85"/>
      <c r="L6" s="85"/>
      <c r="M6" s="85"/>
      <c r="N6" s="85"/>
      <c r="O6" s="85"/>
      <c r="P6" s="85"/>
      <c r="Q6" s="85"/>
      <c r="R6" s="85"/>
      <c r="S6" s="85"/>
      <c r="T6" s="85"/>
      <c r="U6" s="85"/>
      <c r="V6" s="85"/>
      <c r="W6" s="85"/>
      <c r="X6" s="85"/>
      <c r="Y6" s="85"/>
      <c r="Z6" s="85"/>
      <c r="AA6" s="85"/>
      <c r="AB6" s="85"/>
      <c r="AC6" s="85"/>
      <c r="AD6" s="182"/>
      <c r="AE6" s="421" t="s">
        <v>1</v>
      </c>
      <c r="AF6" s="419"/>
      <c r="AG6" s="424" t="e">
        <f>CHOOSE(AF6,"おまかせ","華やか","シンプル","優しく","シック","カッコよく","スタイリッシュ")</f>
        <v>#VALUE!</v>
      </c>
      <c r="AH6" s="182"/>
    </row>
    <row r="7" spans="1:34" ht="21" customHeight="1">
      <c r="B7" s="85"/>
      <c r="C7" s="90" t="s">
        <v>30</v>
      </c>
      <c r="D7" s="412"/>
      <c r="E7" s="85"/>
      <c r="G7" s="607" t="s">
        <v>97</v>
      </c>
      <c r="H7" s="607"/>
      <c r="I7" s="637" t="s">
        <v>1523</v>
      </c>
      <c r="J7" s="637"/>
      <c r="K7" s="637"/>
      <c r="L7" s="637"/>
      <c r="M7" s="637"/>
      <c r="N7" s="637"/>
      <c r="O7" s="637"/>
      <c r="P7" s="637"/>
      <c r="Q7" s="637"/>
      <c r="R7" s="187"/>
      <c r="S7" s="179"/>
      <c r="T7" s="179"/>
      <c r="U7" s="179"/>
      <c r="V7" s="179"/>
      <c r="W7" s="179"/>
      <c r="X7" s="184"/>
      <c r="Y7" s="184"/>
      <c r="Z7" s="184"/>
      <c r="AA7" s="184"/>
      <c r="AB7" s="184"/>
      <c r="AC7" s="184"/>
      <c r="AE7" s="421" t="s">
        <v>16</v>
      </c>
      <c r="AF7" s="418"/>
      <c r="AG7" s="424" t="e">
        <f>CHOOSE(AF7,"おまかせ","白グリーン","パープル","レッド","ピンク","イエロー","オレンジ","ブルー")</f>
        <v>#VALUE!</v>
      </c>
    </row>
    <row r="8" spans="1:34" ht="21" customHeight="1">
      <c r="B8" s="85"/>
      <c r="C8" s="90" t="s">
        <v>7</v>
      </c>
      <c r="D8" s="81"/>
      <c r="E8" s="85"/>
      <c r="G8" s="607"/>
      <c r="H8" s="607"/>
      <c r="I8" s="637"/>
      <c r="J8" s="637"/>
      <c r="K8" s="637"/>
      <c r="L8" s="637"/>
      <c r="M8" s="637"/>
      <c r="N8" s="637"/>
      <c r="O8" s="637"/>
      <c r="P8" s="637"/>
      <c r="Q8" s="637"/>
      <c r="R8" s="187"/>
      <c r="S8" s="179"/>
      <c r="T8" s="179"/>
      <c r="U8" s="179"/>
      <c r="V8" s="179"/>
      <c r="W8" s="179"/>
      <c r="X8" s="184"/>
      <c r="Y8" s="184"/>
      <c r="Z8" s="184"/>
      <c r="AA8" s="184"/>
      <c r="AB8" s="184"/>
      <c r="AC8" s="184"/>
      <c r="AE8" s="421" t="s">
        <v>1577</v>
      </c>
      <c r="AF8" s="418">
        <v>0</v>
      </c>
      <c r="AG8" s="424" t="e">
        <f>CHOOSE(AF8,"札不要／0円","四角【白】／無料","四角【茶】／無料","円【白】／1,650円","円【茶】／1,650円","円【ブルー】／1,650円","木製／1,650円")</f>
        <v>#VALUE!</v>
      </c>
    </row>
    <row r="9" spans="1:34" ht="21" customHeight="1">
      <c r="B9" s="88"/>
      <c r="C9" s="91" t="s">
        <v>31</v>
      </c>
      <c r="D9" s="413"/>
      <c r="E9" s="88"/>
      <c r="G9" s="85"/>
      <c r="H9" s="85"/>
      <c r="I9" s="85"/>
      <c r="J9" s="85"/>
      <c r="K9" s="85"/>
      <c r="L9" s="85"/>
      <c r="M9" s="85"/>
      <c r="N9" s="85"/>
      <c r="O9" s="85"/>
      <c r="P9" s="85"/>
      <c r="Q9" s="85"/>
      <c r="R9" s="85"/>
      <c r="S9" s="85"/>
      <c r="T9" s="85"/>
      <c r="U9" s="85"/>
      <c r="V9" s="85"/>
      <c r="W9" s="85"/>
      <c r="X9" s="85"/>
      <c r="Y9" s="85"/>
      <c r="Z9" s="85"/>
      <c r="AA9" s="85"/>
      <c r="AB9" s="85"/>
      <c r="AC9" s="85"/>
      <c r="AE9" s="421" t="s">
        <v>431</v>
      </c>
      <c r="AF9" s="418"/>
      <c r="AG9" s="424" t="e">
        <f>CHOOSE(AF9,"箱代を予算に含めない","箱代を予算に含める")</f>
        <v>#VALUE!</v>
      </c>
    </row>
    <row r="10" spans="1:34" ht="21" customHeight="1">
      <c r="B10" s="85"/>
      <c r="C10" s="85"/>
      <c r="D10" s="85"/>
      <c r="E10" s="85"/>
      <c r="G10" s="85"/>
      <c r="H10" s="99" t="s">
        <v>0</v>
      </c>
      <c r="I10" s="638"/>
      <c r="J10" s="639"/>
      <c r="K10" s="639"/>
      <c r="L10" s="639"/>
      <c r="M10" s="639"/>
      <c r="N10" s="639"/>
      <c r="O10" s="639"/>
      <c r="P10" s="639"/>
      <c r="Q10" s="639"/>
      <c r="R10" s="639"/>
      <c r="S10" s="639"/>
      <c r="T10" s="639"/>
      <c r="U10" s="639"/>
      <c r="V10" s="639"/>
      <c r="W10" s="400"/>
      <c r="X10" s="650" t="s">
        <v>1671</v>
      </c>
      <c r="Y10" s="650"/>
      <c r="Z10" s="650"/>
      <c r="AA10" s="650"/>
      <c r="AB10" s="651"/>
      <c r="AC10" s="85"/>
      <c r="AE10" s="421" t="s">
        <v>1287</v>
      </c>
      <c r="AF10" s="418"/>
      <c r="AG10" s="424" t="e">
        <f>CHOOSE(AF10,"送料を予算に含めない","送料を予算に含める")</f>
        <v>#VALUE!</v>
      </c>
    </row>
    <row r="11" spans="1:34" ht="21" customHeight="1">
      <c r="B11" s="85"/>
      <c r="C11" s="86" t="s">
        <v>256</v>
      </c>
      <c r="D11" s="85"/>
      <c r="E11" s="85"/>
      <c r="G11" s="85"/>
      <c r="H11" s="85"/>
      <c r="I11" s="85"/>
      <c r="J11" s="85"/>
      <c r="K11" s="85"/>
      <c r="L11" s="85"/>
      <c r="M11" s="85"/>
      <c r="N11" s="85"/>
      <c r="O11" s="85"/>
      <c r="P11" s="85"/>
      <c r="Q11" s="85"/>
      <c r="R11" s="85"/>
      <c r="S11" s="85"/>
      <c r="T11" s="85"/>
      <c r="U11" s="85"/>
      <c r="V11" s="85"/>
      <c r="W11" s="85"/>
      <c r="X11" s="85"/>
      <c r="Y11" s="85"/>
      <c r="Z11" s="85"/>
      <c r="AA11" s="85"/>
      <c r="AB11" s="85"/>
      <c r="AC11" s="85"/>
      <c r="AE11" s="422" t="s">
        <v>1552</v>
      </c>
      <c r="AF11" s="418"/>
      <c r="AG11" s="424" t="e">
        <f>CHOOSE(AF11,"札代を予算に含めない","札代を予算に含める")</f>
        <v>#VALUE!</v>
      </c>
      <c r="AH11" s="196"/>
    </row>
    <row r="12" spans="1:34" ht="21" customHeight="1">
      <c r="B12" s="85"/>
      <c r="C12" s="89" t="s">
        <v>1284</v>
      </c>
      <c r="D12" s="396"/>
      <c r="E12" s="85"/>
      <c r="G12" s="85"/>
      <c r="H12" s="611" t="s">
        <v>1578</v>
      </c>
      <c r="I12" s="613"/>
      <c r="J12" s="614"/>
      <c r="K12" s="614"/>
      <c r="L12" s="614"/>
      <c r="M12" s="614"/>
      <c r="N12" s="614"/>
      <c r="O12" s="614"/>
      <c r="P12" s="614"/>
      <c r="Q12" s="614"/>
      <c r="R12" s="614"/>
      <c r="S12" s="614"/>
      <c r="T12" s="614"/>
      <c r="U12" s="614"/>
      <c r="V12" s="614"/>
      <c r="W12" s="614"/>
      <c r="X12" s="614"/>
      <c r="Y12" s="614"/>
      <c r="Z12" s="614"/>
      <c r="AA12" s="614"/>
      <c r="AB12" s="615"/>
      <c r="AC12" s="85"/>
      <c r="AE12" s="422" t="s">
        <v>1603</v>
      </c>
      <c r="AF12" s="418"/>
      <c r="AG12" s="424" t="e">
        <f>CHOOSE(AF12,"クレジット","事前振込み","請求（メール）","請求（郵送）")</f>
        <v>#VALUE!</v>
      </c>
      <c r="AH12" s="196"/>
    </row>
    <row r="13" spans="1:34" ht="21" customHeight="1">
      <c r="B13" s="85"/>
      <c r="C13" s="90" t="s">
        <v>6</v>
      </c>
      <c r="D13" s="397"/>
      <c r="E13" s="85"/>
      <c r="G13" s="85"/>
      <c r="H13" s="612"/>
      <c r="I13" s="616"/>
      <c r="J13" s="617"/>
      <c r="K13" s="617"/>
      <c r="L13" s="617"/>
      <c r="M13" s="617"/>
      <c r="N13" s="617"/>
      <c r="O13" s="617"/>
      <c r="P13" s="617"/>
      <c r="Q13" s="617"/>
      <c r="R13" s="617"/>
      <c r="S13" s="617"/>
      <c r="T13" s="617"/>
      <c r="U13" s="617"/>
      <c r="V13" s="617"/>
      <c r="W13" s="617"/>
      <c r="X13" s="617"/>
      <c r="Y13" s="617"/>
      <c r="Z13" s="617"/>
      <c r="AA13" s="617"/>
      <c r="AB13" s="618"/>
      <c r="AC13" s="85"/>
      <c r="AH13" s="196"/>
    </row>
    <row r="14" spans="1:34" s="183" customFormat="1" ht="21" customHeight="1">
      <c r="A14" s="182"/>
      <c r="B14" s="85"/>
      <c r="C14" s="90" t="s">
        <v>4</v>
      </c>
      <c r="D14" s="412"/>
      <c r="E14" s="85"/>
      <c r="F14" s="178"/>
      <c r="G14" s="85"/>
      <c r="H14" s="612"/>
      <c r="I14" s="616"/>
      <c r="J14" s="617"/>
      <c r="K14" s="617"/>
      <c r="L14" s="617"/>
      <c r="M14" s="617"/>
      <c r="N14" s="617"/>
      <c r="O14" s="617"/>
      <c r="P14" s="617"/>
      <c r="Q14" s="617"/>
      <c r="R14" s="617"/>
      <c r="S14" s="617"/>
      <c r="T14" s="617"/>
      <c r="U14" s="617"/>
      <c r="V14" s="617"/>
      <c r="W14" s="617"/>
      <c r="X14" s="617"/>
      <c r="Y14" s="617"/>
      <c r="Z14" s="617"/>
      <c r="AA14" s="617"/>
      <c r="AB14" s="618"/>
      <c r="AC14" s="85"/>
      <c r="AD14" s="178"/>
      <c r="AH14" s="196"/>
    </row>
    <row r="15" spans="1:34" ht="21" customHeight="1">
      <c r="B15" s="85"/>
      <c r="C15" s="91" t="s">
        <v>268</v>
      </c>
      <c r="D15" s="399"/>
      <c r="E15" s="85"/>
      <c r="G15" s="85"/>
      <c r="H15" s="612"/>
      <c r="I15" s="616"/>
      <c r="J15" s="617"/>
      <c r="K15" s="617"/>
      <c r="L15" s="617"/>
      <c r="M15" s="617"/>
      <c r="N15" s="617"/>
      <c r="O15" s="617"/>
      <c r="P15" s="617"/>
      <c r="Q15" s="617"/>
      <c r="R15" s="617"/>
      <c r="S15" s="617"/>
      <c r="T15" s="617"/>
      <c r="U15" s="617"/>
      <c r="V15" s="617"/>
      <c r="W15" s="617"/>
      <c r="X15" s="617"/>
      <c r="Y15" s="617"/>
      <c r="Z15" s="617"/>
      <c r="AA15" s="617"/>
      <c r="AB15" s="618"/>
      <c r="AC15" s="85"/>
      <c r="AH15" s="196"/>
    </row>
    <row r="16" spans="1:34" ht="21" customHeight="1">
      <c r="B16" s="85"/>
      <c r="C16" s="85"/>
      <c r="D16" s="85"/>
      <c r="E16" s="85"/>
      <c r="G16" s="85"/>
      <c r="H16" s="612"/>
      <c r="I16" s="616"/>
      <c r="J16" s="617"/>
      <c r="K16" s="617"/>
      <c r="L16" s="617"/>
      <c r="M16" s="617"/>
      <c r="N16" s="617"/>
      <c r="O16" s="617"/>
      <c r="P16" s="617"/>
      <c r="Q16" s="617"/>
      <c r="R16" s="617"/>
      <c r="S16" s="617"/>
      <c r="T16" s="617"/>
      <c r="U16" s="617"/>
      <c r="V16" s="617"/>
      <c r="W16" s="617"/>
      <c r="X16" s="617"/>
      <c r="Y16" s="617"/>
      <c r="Z16" s="617"/>
      <c r="AA16" s="617"/>
      <c r="AB16" s="618"/>
      <c r="AC16" s="85"/>
      <c r="AH16" s="196"/>
    </row>
    <row r="17" spans="2:36" s="178" customFormat="1" ht="21" customHeight="1">
      <c r="B17" s="85"/>
      <c r="C17" s="86" t="s">
        <v>1321</v>
      </c>
      <c r="D17" s="85"/>
      <c r="E17" s="85"/>
      <c r="G17" s="85"/>
      <c r="H17" s="612"/>
      <c r="I17" s="616"/>
      <c r="J17" s="617"/>
      <c r="K17" s="617"/>
      <c r="L17" s="617"/>
      <c r="M17" s="617"/>
      <c r="N17" s="617"/>
      <c r="O17" s="617"/>
      <c r="P17" s="617"/>
      <c r="Q17" s="617"/>
      <c r="R17" s="617"/>
      <c r="S17" s="617"/>
      <c r="T17" s="617"/>
      <c r="U17" s="617"/>
      <c r="V17" s="617"/>
      <c r="W17" s="617"/>
      <c r="X17" s="617"/>
      <c r="Y17" s="617"/>
      <c r="Z17" s="617"/>
      <c r="AA17" s="617"/>
      <c r="AB17" s="618"/>
      <c r="AC17" s="85"/>
      <c r="AH17" s="423" t="s">
        <v>1676</v>
      </c>
      <c r="AI17" s="211"/>
      <c r="AJ17" s="442" t="e">
        <f>CHOOSE(AI17,"担当様宛","担当様以外")</f>
        <v>#VALUE!</v>
      </c>
    </row>
    <row r="18" spans="2:36" s="178" customFormat="1" ht="21" customHeight="1">
      <c r="B18" s="85"/>
      <c r="C18" s="89" t="s">
        <v>250</v>
      </c>
      <c r="D18" s="83"/>
      <c r="E18" s="85"/>
      <c r="G18" s="85"/>
      <c r="H18" s="612"/>
      <c r="I18" s="616"/>
      <c r="J18" s="617"/>
      <c r="K18" s="617"/>
      <c r="L18" s="617"/>
      <c r="M18" s="617"/>
      <c r="N18" s="617"/>
      <c r="O18" s="617"/>
      <c r="P18" s="617"/>
      <c r="Q18" s="617"/>
      <c r="R18" s="617"/>
      <c r="S18" s="617"/>
      <c r="T18" s="617"/>
      <c r="U18" s="617"/>
      <c r="V18" s="617"/>
      <c r="W18" s="617"/>
      <c r="X18" s="617"/>
      <c r="Y18" s="617"/>
      <c r="Z18" s="617"/>
      <c r="AA18" s="617"/>
      <c r="AB18" s="618"/>
      <c r="AC18" s="85"/>
      <c r="AH18" s="423"/>
      <c r="AI18" s="423"/>
      <c r="AJ18" s="423"/>
    </row>
    <row r="19" spans="2:36" s="178" customFormat="1" ht="21" customHeight="1">
      <c r="B19" s="85"/>
      <c r="C19" s="90" t="s">
        <v>4</v>
      </c>
      <c r="D19" s="411"/>
      <c r="E19" s="85"/>
      <c r="G19" s="85"/>
      <c r="H19" s="612"/>
      <c r="I19" s="616"/>
      <c r="J19" s="617"/>
      <c r="K19" s="617"/>
      <c r="L19" s="617"/>
      <c r="M19" s="617"/>
      <c r="N19" s="617"/>
      <c r="O19" s="617"/>
      <c r="P19" s="617"/>
      <c r="Q19" s="617"/>
      <c r="R19" s="617"/>
      <c r="S19" s="617"/>
      <c r="T19" s="617"/>
      <c r="U19" s="617"/>
      <c r="V19" s="617"/>
      <c r="W19" s="617"/>
      <c r="X19" s="617"/>
      <c r="Y19" s="617"/>
      <c r="Z19" s="617"/>
      <c r="AA19" s="617"/>
      <c r="AB19" s="618"/>
      <c r="AC19" s="85"/>
      <c r="AH19" s="423" t="s">
        <v>1569</v>
      </c>
      <c r="AI19" s="211"/>
      <c r="AJ19" s="442" t="e">
        <f>CHOOSE(AI19,"送り主名のみ","お届け先も入れる","その他")</f>
        <v>#VALUE!</v>
      </c>
    </row>
    <row r="20" spans="2:36" s="178" customFormat="1" ht="21" customHeight="1">
      <c r="B20" s="85"/>
      <c r="C20" s="91" t="s">
        <v>251</v>
      </c>
      <c r="D20" s="82"/>
      <c r="E20" s="85"/>
      <c r="G20" s="85"/>
      <c r="H20" s="612"/>
      <c r="I20" s="616"/>
      <c r="J20" s="617"/>
      <c r="K20" s="617"/>
      <c r="L20" s="617"/>
      <c r="M20" s="617"/>
      <c r="N20" s="617"/>
      <c r="O20" s="617"/>
      <c r="P20" s="617"/>
      <c r="Q20" s="617"/>
      <c r="R20" s="617"/>
      <c r="S20" s="617"/>
      <c r="T20" s="617"/>
      <c r="U20" s="617"/>
      <c r="V20" s="617"/>
      <c r="W20" s="617"/>
      <c r="X20" s="617"/>
      <c r="Y20" s="617"/>
      <c r="Z20" s="617"/>
      <c r="AA20" s="617"/>
      <c r="AB20" s="618"/>
      <c r="AC20" s="85"/>
      <c r="AH20" s="423" t="s">
        <v>248</v>
      </c>
      <c r="AI20" s="211"/>
      <c r="AJ20" s="442" t="e">
        <f>CHOOSE(AI20,"御祝","Congratulations!","祝 御移転","祝 御就任","祝 御開店","その他")</f>
        <v>#VALUE!</v>
      </c>
    </row>
    <row r="21" spans="2:36" s="178" customFormat="1" ht="21" customHeight="1">
      <c r="B21" s="85"/>
      <c r="C21" s="85"/>
      <c r="D21" s="85"/>
      <c r="E21" s="85"/>
      <c r="G21" s="85"/>
      <c r="H21" s="612"/>
      <c r="I21" s="616"/>
      <c r="J21" s="617"/>
      <c r="K21" s="617"/>
      <c r="L21" s="617"/>
      <c r="M21" s="617"/>
      <c r="N21" s="617"/>
      <c r="O21" s="617"/>
      <c r="P21" s="617"/>
      <c r="Q21" s="617"/>
      <c r="R21" s="617"/>
      <c r="S21" s="617"/>
      <c r="T21" s="617"/>
      <c r="U21" s="617"/>
      <c r="V21" s="617"/>
      <c r="W21" s="617"/>
      <c r="X21" s="617"/>
      <c r="Y21" s="617"/>
      <c r="Z21" s="617"/>
      <c r="AA21" s="617"/>
      <c r="AB21" s="618"/>
      <c r="AC21" s="85"/>
      <c r="AH21" s="423" t="s">
        <v>1602</v>
      </c>
      <c r="AI21" s="211"/>
      <c r="AJ21" s="442" t="e">
        <f>CHOOSE(AI21,"ロゴ不要","ロゴを入れる")</f>
        <v>#VALUE!</v>
      </c>
    </row>
    <row r="22" spans="2:36" s="178" customFormat="1" ht="21" customHeight="1">
      <c r="B22" s="85"/>
      <c r="C22" s="86" t="s">
        <v>11</v>
      </c>
      <c r="D22" s="85"/>
      <c r="E22" s="85"/>
      <c r="G22" s="85"/>
      <c r="H22" s="612"/>
      <c r="I22" s="616"/>
      <c r="J22" s="617"/>
      <c r="K22" s="617"/>
      <c r="L22" s="617"/>
      <c r="M22" s="617"/>
      <c r="N22" s="617"/>
      <c r="O22" s="617"/>
      <c r="P22" s="617"/>
      <c r="Q22" s="617"/>
      <c r="R22" s="617"/>
      <c r="S22" s="617"/>
      <c r="T22" s="617"/>
      <c r="U22" s="617"/>
      <c r="V22" s="617"/>
      <c r="W22" s="617"/>
      <c r="X22" s="617"/>
      <c r="Y22" s="617"/>
      <c r="Z22" s="617"/>
      <c r="AA22" s="617"/>
      <c r="AB22" s="618"/>
      <c r="AC22" s="85"/>
      <c r="AE22" s="441"/>
      <c r="AF22" s="441"/>
      <c r="AG22" s="441"/>
      <c r="AH22" s="196"/>
    </row>
    <row r="23" spans="2:36" s="178" customFormat="1" ht="21" customHeight="1">
      <c r="B23" s="85"/>
      <c r="C23" s="89" t="s">
        <v>5</v>
      </c>
      <c r="D23" s="398"/>
      <c r="E23" s="85"/>
      <c r="G23" s="85"/>
      <c r="H23" s="90" t="s">
        <v>37</v>
      </c>
      <c r="I23" s="652"/>
      <c r="J23" s="653"/>
      <c r="K23" s="653"/>
      <c r="L23" s="653"/>
      <c r="M23" s="653"/>
      <c r="N23" s="653"/>
      <c r="O23" s="653"/>
      <c r="P23" s="653"/>
      <c r="Q23" s="653"/>
      <c r="R23" s="653"/>
      <c r="S23" s="653"/>
      <c r="T23" s="653"/>
      <c r="U23" s="653"/>
      <c r="V23" s="653"/>
      <c r="W23" s="653"/>
      <c r="X23" s="653"/>
      <c r="Y23" s="653"/>
      <c r="Z23" s="653"/>
      <c r="AA23" s="653"/>
      <c r="AB23" s="654"/>
      <c r="AC23" s="85"/>
      <c r="AH23" s="196"/>
    </row>
    <row r="24" spans="2:36" s="178" customFormat="1" ht="21" customHeight="1">
      <c r="B24" s="85"/>
      <c r="C24" s="90" t="s">
        <v>13</v>
      </c>
      <c r="D24" s="84"/>
      <c r="E24" s="85"/>
      <c r="G24" s="85"/>
      <c r="H24" s="90" t="s">
        <v>1</v>
      </c>
      <c r="I24" s="623"/>
      <c r="J24" s="624"/>
      <c r="K24" s="624"/>
      <c r="L24" s="624"/>
      <c r="M24" s="624"/>
      <c r="N24" s="624"/>
      <c r="O24" s="624"/>
      <c r="P24" s="624"/>
      <c r="Q24" s="624"/>
      <c r="R24" s="624"/>
      <c r="S24" s="624"/>
      <c r="T24" s="624"/>
      <c r="U24" s="624"/>
      <c r="V24" s="624"/>
      <c r="W24" s="624"/>
      <c r="X24" s="624"/>
      <c r="Y24" s="624"/>
      <c r="Z24" s="624"/>
      <c r="AA24" s="624"/>
      <c r="AB24" s="625"/>
      <c r="AC24" s="85"/>
      <c r="AH24" s="196"/>
    </row>
    <row r="25" spans="2:36" s="178" customFormat="1" ht="21" customHeight="1">
      <c r="B25" s="85"/>
      <c r="C25" s="90" t="s">
        <v>6</v>
      </c>
      <c r="D25" s="397"/>
      <c r="E25" s="85"/>
      <c r="G25" s="85"/>
      <c r="H25" s="91" t="s">
        <v>16</v>
      </c>
      <c r="I25" s="626"/>
      <c r="J25" s="627"/>
      <c r="K25" s="627"/>
      <c r="L25" s="627"/>
      <c r="M25" s="627"/>
      <c r="N25" s="627"/>
      <c r="O25" s="627"/>
      <c r="P25" s="627"/>
      <c r="Q25" s="627"/>
      <c r="R25" s="627"/>
      <c r="S25" s="627"/>
      <c r="T25" s="627"/>
      <c r="U25" s="627"/>
      <c r="V25" s="627"/>
      <c r="W25" s="627"/>
      <c r="X25" s="627"/>
      <c r="Y25" s="627"/>
      <c r="Z25" s="627"/>
      <c r="AA25" s="627"/>
      <c r="AB25" s="628"/>
      <c r="AC25" s="85"/>
      <c r="AH25" s="196"/>
    </row>
    <row r="26" spans="2:36" s="178" customFormat="1" ht="21" customHeight="1">
      <c r="B26" s="85"/>
      <c r="C26" s="90" t="s">
        <v>30</v>
      </c>
      <c r="D26" s="410"/>
      <c r="E26" s="85"/>
      <c r="G26" s="85"/>
      <c r="H26" s="85"/>
      <c r="I26" s="188" t="s">
        <v>1593</v>
      </c>
      <c r="J26" s="161"/>
      <c r="K26" s="161"/>
      <c r="L26" s="161"/>
      <c r="M26" s="161"/>
      <c r="N26" s="161"/>
      <c r="O26" s="161"/>
      <c r="P26" s="161"/>
      <c r="Q26" s="161"/>
      <c r="R26" s="161"/>
      <c r="S26" s="161"/>
      <c r="T26" s="161"/>
      <c r="U26" s="161"/>
      <c r="V26" s="175"/>
      <c r="W26" s="85"/>
      <c r="X26" s="85"/>
      <c r="Y26" s="85"/>
      <c r="Z26" s="85"/>
      <c r="AA26" s="85"/>
      <c r="AB26" s="85"/>
      <c r="AC26" s="85"/>
      <c r="AH26" s="196"/>
    </row>
    <row r="27" spans="2:36" s="178" customFormat="1" ht="21" customHeight="1">
      <c r="B27" s="85"/>
      <c r="C27" s="90" t="s">
        <v>7</v>
      </c>
      <c r="D27" s="84"/>
      <c r="E27" s="85"/>
      <c r="G27" s="607" t="s">
        <v>18</v>
      </c>
      <c r="H27" s="607"/>
      <c r="I27" s="607"/>
      <c r="J27" s="607"/>
      <c r="K27" s="607"/>
      <c r="L27" s="607"/>
      <c r="M27" s="607"/>
      <c r="N27" s="607"/>
      <c r="O27" s="607"/>
      <c r="P27" s="607"/>
      <c r="Q27" s="607"/>
      <c r="R27" s="607"/>
      <c r="S27" s="607"/>
      <c r="T27" s="607"/>
      <c r="U27" s="607"/>
      <c r="V27" s="607"/>
      <c r="W27" s="607"/>
      <c r="X27" s="184"/>
      <c r="Y27" s="184"/>
      <c r="Z27" s="184"/>
      <c r="AA27" s="184"/>
      <c r="AB27" s="184"/>
      <c r="AC27" s="184"/>
      <c r="AH27" s="196"/>
    </row>
    <row r="28" spans="2:36" s="178" customFormat="1" ht="21" customHeight="1">
      <c r="B28" s="85"/>
      <c r="C28" s="91" t="s">
        <v>4</v>
      </c>
      <c r="D28" s="409"/>
      <c r="E28" s="85"/>
      <c r="G28" s="607"/>
      <c r="H28" s="607"/>
      <c r="I28" s="607"/>
      <c r="J28" s="607"/>
      <c r="K28" s="607"/>
      <c r="L28" s="607"/>
      <c r="M28" s="607"/>
      <c r="N28" s="607"/>
      <c r="O28" s="607"/>
      <c r="P28" s="607"/>
      <c r="Q28" s="607"/>
      <c r="R28" s="607"/>
      <c r="S28" s="607"/>
      <c r="T28" s="607"/>
      <c r="U28" s="607"/>
      <c r="V28" s="607"/>
      <c r="W28" s="607"/>
      <c r="X28" s="184"/>
      <c r="Y28" s="184"/>
      <c r="Z28" s="184"/>
      <c r="AA28" s="184"/>
      <c r="AB28" s="184"/>
      <c r="AC28" s="184"/>
      <c r="AH28" s="196"/>
    </row>
    <row r="29" spans="2:36" s="178" customFormat="1" ht="21" customHeight="1">
      <c r="B29" s="85"/>
      <c r="C29" s="85"/>
      <c r="D29" s="85"/>
      <c r="E29" s="85"/>
      <c r="G29" s="85"/>
      <c r="H29" s="85"/>
      <c r="I29" s="85"/>
      <c r="J29" s="85"/>
      <c r="K29" s="85"/>
      <c r="L29" s="85"/>
      <c r="M29" s="85"/>
      <c r="N29" s="85"/>
      <c r="O29" s="85"/>
      <c r="P29" s="85"/>
      <c r="Q29" s="85"/>
      <c r="R29" s="85"/>
      <c r="S29" s="85"/>
      <c r="T29" s="85"/>
      <c r="U29" s="85"/>
      <c r="V29" s="85"/>
      <c r="W29" s="85"/>
      <c r="X29" s="85"/>
      <c r="Y29" s="85"/>
      <c r="Z29" s="85"/>
      <c r="AA29" s="85"/>
      <c r="AB29" s="85"/>
      <c r="AC29" s="85"/>
      <c r="AH29" s="196"/>
    </row>
    <row r="30" spans="2:36" s="178" customFormat="1" ht="21" customHeight="1">
      <c r="B30" s="601" t="s">
        <v>1510</v>
      </c>
      <c r="C30" s="601"/>
      <c r="D30" s="601"/>
      <c r="E30" s="601"/>
      <c r="G30" s="85"/>
      <c r="H30" s="620" t="s">
        <v>1695</v>
      </c>
      <c r="I30" s="443"/>
      <c r="J30" s="440"/>
      <c r="K30" s="440"/>
      <c r="L30" s="440"/>
      <c r="M30" s="440"/>
      <c r="N30" s="440"/>
      <c r="O30" s="440"/>
      <c r="P30" s="440"/>
      <c r="Q30" s="440"/>
      <c r="R30" s="440"/>
      <c r="S30" s="440"/>
      <c r="T30" s="440"/>
      <c r="U30" s="440"/>
      <c r="V30" s="440"/>
      <c r="W30" s="440"/>
      <c r="X30" s="440"/>
      <c r="Y30" s="440"/>
      <c r="Z30" s="440"/>
      <c r="AA30" s="440"/>
      <c r="AB30" s="444"/>
      <c r="AC30" s="85"/>
      <c r="AH30" s="196"/>
    </row>
    <row r="31" spans="2:36" s="178" customFormat="1" ht="21" customHeight="1">
      <c r="B31" s="601"/>
      <c r="C31" s="601"/>
      <c r="D31" s="601"/>
      <c r="E31" s="601"/>
      <c r="G31" s="85"/>
      <c r="H31" s="621"/>
      <c r="I31" s="436"/>
      <c r="J31" s="85"/>
      <c r="K31" s="85"/>
      <c r="L31" s="85"/>
      <c r="M31" s="85"/>
      <c r="N31" s="85"/>
      <c r="O31" s="85"/>
      <c r="P31" s="85"/>
      <c r="Q31" s="85"/>
      <c r="R31" s="85"/>
      <c r="S31" s="85"/>
      <c r="T31" s="85"/>
      <c r="U31" s="85"/>
      <c r="V31" s="85"/>
      <c r="W31" s="85"/>
      <c r="X31" s="85"/>
      <c r="Y31" s="85"/>
      <c r="Z31" s="85"/>
      <c r="AA31" s="85"/>
      <c r="AB31" s="437"/>
      <c r="AC31" s="85"/>
      <c r="AH31" s="196"/>
    </row>
    <row r="32" spans="2:36" s="178" customFormat="1" ht="21" customHeight="1">
      <c r="B32" s="185" t="s">
        <v>1564</v>
      </c>
      <c r="C32" s="184"/>
      <c r="D32" s="184"/>
      <c r="E32" s="184"/>
      <c r="G32" s="85"/>
      <c r="H32" s="621"/>
      <c r="I32" s="436"/>
      <c r="J32" s="85"/>
      <c r="K32" s="85"/>
      <c r="L32" s="85"/>
      <c r="M32" s="85"/>
      <c r="N32" s="85"/>
      <c r="O32" s="85"/>
      <c r="P32" s="85"/>
      <c r="Q32" s="85"/>
      <c r="R32" s="85"/>
      <c r="S32" s="85"/>
      <c r="T32" s="85"/>
      <c r="U32" s="85"/>
      <c r="V32" s="85"/>
      <c r="W32" s="85"/>
      <c r="X32" s="85"/>
      <c r="Y32" s="85"/>
      <c r="Z32" s="85"/>
      <c r="AA32" s="85"/>
      <c r="AB32" s="437"/>
      <c r="AC32" s="85"/>
      <c r="AH32" s="196"/>
    </row>
    <row r="33" spans="2:37" s="178" customFormat="1" ht="21" customHeight="1">
      <c r="B33" s="85"/>
      <c r="C33" s="85"/>
      <c r="D33" s="87"/>
      <c r="E33" s="85"/>
      <c r="G33" s="85"/>
      <c r="H33" s="622"/>
      <c r="I33" s="438"/>
      <c r="J33" s="166"/>
      <c r="K33" s="166"/>
      <c r="L33" s="166"/>
      <c r="M33" s="166"/>
      <c r="N33" s="166"/>
      <c r="O33" s="166"/>
      <c r="P33" s="166"/>
      <c r="Q33" s="166"/>
      <c r="R33" s="166"/>
      <c r="S33" s="166"/>
      <c r="T33" s="166"/>
      <c r="U33" s="166"/>
      <c r="V33" s="166"/>
      <c r="W33" s="166"/>
      <c r="X33" s="166"/>
      <c r="Y33" s="166"/>
      <c r="Z33" s="166"/>
      <c r="AA33" s="166"/>
      <c r="AB33" s="439"/>
      <c r="AC33" s="85"/>
      <c r="AH33" s="196"/>
    </row>
    <row r="34" spans="2:37" s="178" customFormat="1" ht="21" customHeight="1">
      <c r="B34" s="85"/>
      <c r="C34" s="602" t="s">
        <v>1579</v>
      </c>
      <c r="D34" s="192"/>
      <c r="E34" s="85"/>
      <c r="G34" s="85"/>
      <c r="H34" s="471"/>
      <c r="I34" s="85"/>
      <c r="J34" s="85"/>
      <c r="K34" s="85"/>
      <c r="L34" s="85"/>
      <c r="M34" s="85"/>
      <c r="N34" s="85"/>
      <c r="O34" s="85"/>
      <c r="P34" s="85"/>
      <c r="Q34" s="85"/>
      <c r="R34" s="85"/>
      <c r="S34" s="85"/>
      <c r="T34" s="85"/>
      <c r="U34" s="85"/>
      <c r="V34" s="85"/>
      <c r="W34" s="85"/>
      <c r="X34" s="85"/>
      <c r="Y34" s="85"/>
      <c r="Z34" s="85"/>
      <c r="AA34" s="85"/>
      <c r="AB34" s="440"/>
      <c r="AC34" s="85"/>
      <c r="AH34" s="196"/>
    </row>
    <row r="35" spans="2:37" s="178" customFormat="1" ht="21" customHeight="1">
      <c r="B35" s="85"/>
      <c r="C35" s="603"/>
      <c r="D35" s="193"/>
      <c r="E35" s="85"/>
      <c r="G35" s="85"/>
      <c r="H35" s="86" t="s">
        <v>1697</v>
      </c>
      <c r="I35" s="85"/>
      <c r="J35" s="85"/>
      <c r="K35" s="85"/>
      <c r="L35" s="85"/>
      <c r="M35" s="85"/>
      <c r="N35" s="85"/>
      <c r="O35" s="85"/>
      <c r="P35" s="85"/>
      <c r="Q35" s="85"/>
      <c r="R35" s="85"/>
      <c r="S35" s="85"/>
      <c r="T35" s="85"/>
      <c r="U35" s="85"/>
      <c r="V35" s="85"/>
      <c r="W35" s="85"/>
      <c r="X35" s="85"/>
      <c r="Y35" s="85"/>
      <c r="Z35" s="85"/>
      <c r="AA35" s="85"/>
      <c r="AB35" s="85"/>
      <c r="AC35" s="85"/>
      <c r="AH35" s="196"/>
    </row>
    <row r="36" spans="2:37" s="178" customFormat="1" ht="21" customHeight="1">
      <c r="B36" s="85"/>
      <c r="C36" s="604"/>
      <c r="D36" s="194"/>
      <c r="E36" s="85"/>
      <c r="G36" s="85"/>
      <c r="H36" s="603" t="s">
        <v>1569</v>
      </c>
      <c r="I36" s="253"/>
      <c r="J36" s="56"/>
      <c r="K36" s="56"/>
      <c r="L36" s="56"/>
      <c r="M36" s="56"/>
      <c r="N36" s="56"/>
      <c r="O36" s="56"/>
      <c r="P36" s="56"/>
      <c r="Q36" s="56"/>
      <c r="R36" s="56"/>
      <c r="S36" s="56"/>
      <c r="T36" s="56"/>
      <c r="U36" s="56"/>
      <c r="V36" s="56"/>
      <c r="W36" s="56"/>
      <c r="X36" s="56"/>
      <c r="Y36" s="56"/>
      <c r="Z36" s="56"/>
      <c r="AA36" s="56"/>
      <c r="AB36" s="257"/>
      <c r="AC36" s="85"/>
      <c r="AH36" s="196"/>
    </row>
    <row r="37" spans="2:37" s="178" customFormat="1" ht="21" customHeight="1">
      <c r="B37" s="85"/>
      <c r="C37" s="93" t="s">
        <v>1562</v>
      </c>
      <c r="D37" s="85"/>
      <c r="E37" s="85"/>
      <c r="G37" s="85"/>
      <c r="H37" s="603"/>
      <c r="I37" s="253"/>
      <c r="J37" s="56"/>
      <c r="K37" s="56"/>
      <c r="L37" s="56"/>
      <c r="M37" s="56"/>
      <c r="N37" s="56"/>
      <c r="O37" s="640"/>
      <c r="P37" s="641"/>
      <c r="Q37" s="641"/>
      <c r="R37" s="641"/>
      <c r="S37" s="641"/>
      <c r="T37" s="641"/>
      <c r="U37" s="641"/>
      <c r="V37" s="641"/>
      <c r="W37" s="641"/>
      <c r="X37" s="641"/>
      <c r="Y37" s="641"/>
      <c r="Z37" s="641"/>
      <c r="AA37" s="642"/>
      <c r="AB37" s="257"/>
      <c r="AC37" s="85"/>
      <c r="AH37" s="196"/>
    </row>
    <row r="38" spans="2:37" s="178" customFormat="1" ht="21" customHeight="1">
      <c r="B38" s="85"/>
      <c r="C38" s="172"/>
      <c r="D38" s="171"/>
      <c r="E38" s="85"/>
      <c r="G38" s="85"/>
      <c r="H38" s="603"/>
      <c r="I38" s="253"/>
      <c r="J38" s="56"/>
      <c r="K38" s="56"/>
      <c r="L38" s="56"/>
      <c r="M38" s="56"/>
      <c r="N38" s="56"/>
      <c r="O38" s="643"/>
      <c r="P38" s="644"/>
      <c r="Q38" s="644"/>
      <c r="R38" s="644"/>
      <c r="S38" s="644"/>
      <c r="T38" s="644"/>
      <c r="U38" s="644"/>
      <c r="V38" s="644"/>
      <c r="W38" s="644"/>
      <c r="X38" s="644"/>
      <c r="Y38" s="644"/>
      <c r="Z38" s="644"/>
      <c r="AA38" s="645"/>
      <c r="AB38" s="257"/>
      <c r="AC38" s="85"/>
      <c r="AH38" s="196"/>
    </row>
    <row r="39" spans="2:37" s="178" customFormat="1" ht="21" customHeight="1">
      <c r="B39" s="85"/>
      <c r="C39" s="605"/>
      <c r="D39" s="606"/>
      <c r="E39" s="85"/>
      <c r="G39" s="85"/>
      <c r="H39" s="603"/>
      <c r="I39" s="254"/>
      <c r="J39" s="255"/>
      <c r="K39" s="255"/>
      <c r="L39" s="255"/>
      <c r="M39" s="255"/>
      <c r="N39" s="255"/>
      <c r="O39" s="255"/>
      <c r="P39" s="255"/>
      <c r="Q39" s="255"/>
      <c r="R39" s="255"/>
      <c r="S39" s="255"/>
      <c r="T39" s="255"/>
      <c r="U39" s="255"/>
      <c r="V39" s="255"/>
      <c r="W39" s="255"/>
      <c r="X39" s="255"/>
      <c r="Y39" s="255"/>
      <c r="Z39" s="255"/>
      <c r="AA39" s="255"/>
      <c r="AB39" s="256"/>
      <c r="AC39" s="85"/>
      <c r="AH39" s="196"/>
    </row>
    <row r="40" spans="2:37" s="178" customFormat="1" ht="21" customHeight="1">
      <c r="B40" s="85"/>
      <c r="C40" s="605"/>
      <c r="D40" s="606"/>
      <c r="E40" s="85"/>
      <c r="G40" s="85"/>
      <c r="H40" s="90" t="s">
        <v>1568</v>
      </c>
      <c r="I40" s="629"/>
      <c r="J40" s="629"/>
      <c r="K40" s="629"/>
      <c r="L40" s="629"/>
      <c r="M40" s="629"/>
      <c r="N40" s="629"/>
      <c r="O40" s="629"/>
      <c r="P40" s="629"/>
      <c r="Q40" s="629"/>
      <c r="R40" s="629"/>
      <c r="S40" s="629"/>
      <c r="T40" s="629"/>
      <c r="U40" s="629"/>
      <c r="V40" s="629"/>
      <c r="W40" s="629"/>
      <c r="X40" s="629"/>
      <c r="Y40" s="629"/>
      <c r="Z40" s="629"/>
      <c r="AA40" s="629"/>
      <c r="AB40" s="629"/>
      <c r="AC40" s="85"/>
      <c r="AH40" s="196"/>
    </row>
    <row r="41" spans="2:37" s="178" customFormat="1" ht="21" customHeight="1">
      <c r="B41" s="85"/>
      <c r="C41" s="605"/>
      <c r="D41" s="606"/>
      <c r="E41" s="85"/>
      <c r="G41" s="85"/>
      <c r="H41" s="91" t="s">
        <v>1570</v>
      </c>
      <c r="I41" s="630"/>
      <c r="J41" s="630"/>
      <c r="K41" s="630"/>
      <c r="L41" s="630"/>
      <c r="M41" s="630"/>
      <c r="N41" s="630"/>
      <c r="O41" s="630"/>
      <c r="P41" s="630"/>
      <c r="Q41" s="630"/>
      <c r="R41" s="630"/>
      <c r="S41" s="630"/>
      <c r="T41" s="630"/>
      <c r="U41" s="630"/>
      <c r="V41" s="630"/>
      <c r="W41" s="630"/>
      <c r="X41" s="630"/>
      <c r="Y41" s="630"/>
      <c r="Z41" s="630"/>
      <c r="AA41" s="630"/>
      <c r="AB41" s="630"/>
      <c r="AC41" s="85"/>
      <c r="AH41" s="196"/>
    </row>
    <row r="42" spans="2:37" s="178" customFormat="1" ht="21" customHeight="1">
      <c r="B42" s="85"/>
      <c r="C42" s="605"/>
      <c r="D42" s="606"/>
      <c r="E42" s="85"/>
      <c r="G42" s="85"/>
      <c r="H42" s="86"/>
      <c r="I42" s="85"/>
      <c r="J42" s="85"/>
      <c r="K42" s="85"/>
      <c r="L42" s="85"/>
      <c r="M42" s="85"/>
      <c r="N42" s="85"/>
      <c r="O42" s="85"/>
      <c r="P42" s="85"/>
      <c r="Q42" s="85"/>
      <c r="R42" s="85"/>
      <c r="S42" s="85"/>
      <c r="T42" s="85"/>
      <c r="U42" s="85"/>
      <c r="V42" s="85"/>
      <c r="W42" s="85"/>
      <c r="X42" s="85"/>
      <c r="Y42" s="85"/>
      <c r="Z42" s="85"/>
      <c r="AA42" s="85"/>
      <c r="AB42" s="85"/>
      <c r="AC42" s="85"/>
      <c r="AH42" s="196"/>
    </row>
    <row r="43" spans="2:37" s="178" customFormat="1" ht="21" customHeight="1">
      <c r="B43" s="85"/>
      <c r="C43" s="605"/>
      <c r="D43" s="606"/>
      <c r="E43" s="85"/>
      <c r="G43" s="607" t="s">
        <v>1555</v>
      </c>
      <c r="H43" s="607"/>
      <c r="I43" s="607"/>
      <c r="J43" s="607"/>
      <c r="K43" s="607"/>
      <c r="L43" s="607"/>
      <c r="M43" s="607"/>
      <c r="N43" s="607"/>
      <c r="O43" s="607"/>
      <c r="P43" s="607"/>
      <c r="Q43" s="607"/>
      <c r="R43" s="607"/>
      <c r="S43" s="607"/>
      <c r="T43" s="607"/>
      <c r="U43" s="607"/>
      <c r="V43" s="607"/>
      <c r="W43" s="607"/>
      <c r="X43" s="184"/>
      <c r="Y43" s="184"/>
      <c r="Z43" s="184"/>
      <c r="AA43" s="184"/>
      <c r="AB43" s="184"/>
      <c r="AC43" s="184"/>
      <c r="AH43" s="196"/>
    </row>
    <row r="44" spans="2:37" s="178" customFormat="1" ht="21" customHeight="1">
      <c r="B44" s="85"/>
      <c r="C44" s="605"/>
      <c r="D44" s="606"/>
      <c r="E44" s="85"/>
      <c r="G44" s="607"/>
      <c r="H44" s="607"/>
      <c r="I44" s="607"/>
      <c r="J44" s="607"/>
      <c r="K44" s="607"/>
      <c r="L44" s="607"/>
      <c r="M44" s="607"/>
      <c r="N44" s="607"/>
      <c r="O44" s="607"/>
      <c r="P44" s="607"/>
      <c r="Q44" s="607"/>
      <c r="R44" s="607"/>
      <c r="S44" s="607"/>
      <c r="T44" s="607"/>
      <c r="U44" s="607"/>
      <c r="V44" s="607"/>
      <c r="W44" s="607"/>
      <c r="X44" s="184"/>
      <c r="Y44" s="184"/>
      <c r="Z44" s="184"/>
      <c r="AA44" s="184"/>
      <c r="AB44" s="184"/>
      <c r="AC44" s="184"/>
      <c r="AH44" s="196"/>
    </row>
    <row r="45" spans="2:37" s="178" customFormat="1" ht="21" customHeight="1">
      <c r="B45" s="85"/>
      <c r="C45" s="173"/>
      <c r="D45" s="174"/>
      <c r="E45" s="85"/>
      <c r="G45" s="85"/>
      <c r="H45" s="85"/>
      <c r="I45" s="160"/>
      <c r="J45" s="160"/>
      <c r="K45" s="160"/>
      <c r="L45" s="160"/>
      <c r="M45" s="160"/>
      <c r="N45" s="160"/>
      <c r="O45" s="160"/>
      <c r="P45" s="160"/>
      <c r="Q45" s="160"/>
      <c r="R45" s="160"/>
      <c r="S45" s="160"/>
      <c r="T45" s="160"/>
      <c r="U45" s="160"/>
      <c r="V45" s="160"/>
      <c r="W45" s="85"/>
      <c r="X45" s="85"/>
      <c r="Y45" s="85"/>
      <c r="Z45" s="85"/>
      <c r="AA45" s="85"/>
      <c r="AB45" s="85"/>
      <c r="AC45" s="85"/>
      <c r="AH45" s="196"/>
    </row>
    <row r="46" spans="2:37" s="178" customFormat="1" ht="21" customHeight="1">
      <c r="B46" s="85"/>
      <c r="C46" s="93" t="s">
        <v>1563</v>
      </c>
      <c r="D46" s="85"/>
      <c r="E46" s="85"/>
      <c r="G46" s="85"/>
      <c r="H46" s="94" t="s">
        <v>1583</v>
      </c>
      <c r="I46" s="160"/>
      <c r="J46" s="160"/>
      <c r="K46" s="160"/>
      <c r="L46" s="160"/>
      <c r="M46" s="160"/>
      <c r="N46" s="160"/>
      <c r="O46" s="160"/>
      <c r="P46" s="95" t="s">
        <v>1559</v>
      </c>
      <c r="Q46" s="160"/>
      <c r="R46" s="160"/>
      <c r="S46" s="160"/>
      <c r="T46" s="160"/>
      <c r="U46" s="160"/>
      <c r="V46" s="160"/>
      <c r="W46" s="95" t="s">
        <v>1558</v>
      </c>
      <c r="X46" s="160"/>
      <c r="Y46" s="160"/>
      <c r="Z46" s="160"/>
      <c r="AA46" s="160"/>
      <c r="AB46" s="160"/>
      <c r="AC46" s="85"/>
      <c r="AH46" s="195" t="s">
        <v>1535</v>
      </c>
      <c r="AI46" s="213"/>
      <c r="AJ46" s="197"/>
      <c r="AK46" s="196"/>
    </row>
    <row r="47" spans="2:37" s="178" customFormat="1" ht="21" customHeight="1">
      <c r="B47" s="85"/>
      <c r="C47" s="93" t="s">
        <v>1565</v>
      </c>
      <c r="D47" s="85"/>
      <c r="E47" s="85"/>
      <c r="G47" s="85"/>
      <c r="H47" s="162" t="s">
        <v>1551</v>
      </c>
      <c r="I47" s="608" t="s">
        <v>1600</v>
      </c>
      <c r="J47" s="608"/>
      <c r="K47" s="608"/>
      <c r="L47" s="608"/>
      <c r="M47" s="608"/>
      <c r="N47" s="608"/>
      <c r="O47" s="160"/>
      <c r="P47" s="655"/>
      <c r="Q47" s="655"/>
      <c r="R47" s="609" t="s">
        <v>1556</v>
      </c>
      <c r="S47" s="610"/>
      <c r="T47" s="609" t="s">
        <v>1557</v>
      </c>
      <c r="U47" s="610"/>
      <c r="V47" s="160"/>
      <c r="W47" s="609"/>
      <c r="X47" s="610"/>
      <c r="Y47" s="609" t="s">
        <v>1556</v>
      </c>
      <c r="Z47" s="610"/>
      <c r="AA47" s="609" t="s">
        <v>1557</v>
      </c>
      <c r="AB47" s="610"/>
      <c r="AC47" s="85"/>
      <c r="AH47" s="198"/>
      <c r="AI47" s="199" t="s">
        <v>257</v>
      </c>
      <c r="AJ47" s="200" t="s">
        <v>258</v>
      </c>
      <c r="AK47" s="200" t="s">
        <v>1534</v>
      </c>
    </row>
    <row r="48" spans="2:37" s="178" customFormat="1" ht="21" customHeight="1">
      <c r="B48" s="85"/>
      <c r="C48" s="93" t="s">
        <v>1566</v>
      </c>
      <c r="D48" s="85"/>
      <c r="E48" s="85"/>
      <c r="G48" s="85"/>
      <c r="H48" s="163" t="s">
        <v>252</v>
      </c>
      <c r="I48" s="600" t="s">
        <v>1532</v>
      </c>
      <c r="J48" s="600"/>
      <c r="K48" s="600"/>
      <c r="L48" s="600"/>
      <c r="M48" s="600"/>
      <c r="N48" s="600"/>
      <c r="O48" s="160"/>
      <c r="P48" s="655" t="s">
        <v>1539</v>
      </c>
      <c r="Q48" s="655"/>
      <c r="R48" s="592" t="e">
        <f>T48/1.1</f>
        <v>#VALUE!</v>
      </c>
      <c r="S48" s="593"/>
      <c r="T48" s="592" t="e">
        <f>1*AK50</f>
        <v>#VALUE!</v>
      </c>
      <c r="U48" s="593"/>
      <c r="V48" s="160"/>
      <c r="W48" s="568" t="s">
        <v>253</v>
      </c>
      <c r="X48" s="569"/>
      <c r="Y48" s="592" t="e">
        <f>AA48/1.1</f>
        <v>#VALUE!</v>
      </c>
      <c r="Z48" s="593"/>
      <c r="AA48" s="592" t="e">
        <f>1*AK56</f>
        <v>#VALUE!</v>
      </c>
      <c r="AB48" s="593"/>
      <c r="AC48" s="85"/>
      <c r="AH48" s="201" t="s">
        <v>1533</v>
      </c>
      <c r="AI48" s="202" t="e">
        <f>I47/1.1</f>
        <v>#VALUE!</v>
      </c>
      <c r="AJ48" s="203"/>
      <c r="AK48" s="214"/>
    </row>
    <row r="49" spans="2:45" s="178" customFormat="1" ht="21" customHeight="1">
      <c r="B49" s="85"/>
      <c r="C49" s="93"/>
      <c r="D49" s="85"/>
      <c r="E49" s="85"/>
      <c r="G49" s="85"/>
      <c r="H49" s="163" t="s">
        <v>291</v>
      </c>
      <c r="I49" s="600" t="s">
        <v>1599</v>
      </c>
      <c r="J49" s="600"/>
      <c r="K49" s="600"/>
      <c r="L49" s="600"/>
      <c r="M49" s="600"/>
      <c r="N49" s="600"/>
      <c r="O49" s="160"/>
      <c r="P49" s="655" t="s">
        <v>1540</v>
      </c>
      <c r="Q49" s="655"/>
      <c r="R49" s="592" t="e">
        <f>T49/1.1</f>
        <v>#VALUE!</v>
      </c>
      <c r="S49" s="593"/>
      <c r="T49" s="592" t="e">
        <f>1*AJ51</f>
        <v>#VALUE!</v>
      </c>
      <c r="U49" s="593"/>
      <c r="V49" s="160"/>
      <c r="W49" s="568" t="s">
        <v>188</v>
      </c>
      <c r="X49" s="569"/>
      <c r="Y49" s="592">
        <v>2500</v>
      </c>
      <c r="Z49" s="593"/>
      <c r="AA49" s="592">
        <v>2750</v>
      </c>
      <c r="AB49" s="593"/>
      <c r="AC49" s="85"/>
      <c r="AH49" s="200" t="s">
        <v>1538</v>
      </c>
      <c r="AI49" s="204" t="e">
        <f>AI48-(AK52+AK53)</f>
        <v>#VALUE!</v>
      </c>
      <c r="AJ49" s="203"/>
      <c r="AK49" s="214"/>
    </row>
    <row r="50" spans="2:45" s="178" customFormat="1" ht="21" customHeight="1">
      <c r="B50" s="607" t="s">
        <v>1585</v>
      </c>
      <c r="C50" s="607"/>
      <c r="D50" s="607"/>
      <c r="E50" s="607"/>
      <c r="G50" s="85"/>
      <c r="H50" s="163" t="s">
        <v>1581</v>
      </c>
      <c r="I50" s="600"/>
      <c r="J50" s="600"/>
      <c r="K50" s="600"/>
      <c r="L50" s="600"/>
      <c r="M50" s="600"/>
      <c r="N50" s="600"/>
      <c r="O50" s="160"/>
      <c r="P50" s="655" t="s">
        <v>1541</v>
      </c>
      <c r="Q50" s="655"/>
      <c r="R50" s="592" t="e">
        <f>T50/1.1</f>
        <v>#N/A</v>
      </c>
      <c r="S50" s="593"/>
      <c r="T50" s="592" t="e">
        <f>1*AJ52</f>
        <v>#N/A</v>
      </c>
      <c r="U50" s="593"/>
      <c r="V50" s="160"/>
      <c r="W50" s="568" t="s">
        <v>1544</v>
      </c>
      <c r="X50" s="569"/>
      <c r="Y50" s="592" t="e">
        <f>AA50/1.1</f>
        <v>#VALUE!</v>
      </c>
      <c r="Z50" s="593"/>
      <c r="AA50" s="592" t="e">
        <f>1*AJ58</f>
        <v>#VALUE!</v>
      </c>
      <c r="AB50" s="593"/>
      <c r="AC50" s="85"/>
      <c r="AH50" s="205" t="s">
        <v>253</v>
      </c>
      <c r="AI50" s="206"/>
      <c r="AJ50" s="207"/>
      <c r="AK50" s="207" t="e">
        <f>I47-AK51-AK52-AK53</f>
        <v>#VALUE!</v>
      </c>
    </row>
    <row r="51" spans="2:45" s="178" customFormat="1" ht="21" customHeight="1">
      <c r="B51" s="607"/>
      <c r="C51" s="607"/>
      <c r="D51" s="607"/>
      <c r="E51" s="607"/>
      <c r="G51" s="85"/>
      <c r="H51" s="163" t="s">
        <v>1582</v>
      </c>
      <c r="I51" s="600"/>
      <c r="J51" s="600"/>
      <c r="K51" s="600"/>
      <c r="L51" s="600"/>
      <c r="M51" s="600"/>
      <c r="N51" s="600"/>
      <c r="O51" s="160"/>
      <c r="P51" s="655" t="s">
        <v>1545</v>
      </c>
      <c r="Q51" s="655"/>
      <c r="R51" s="592" t="e">
        <f>T51/1.1</f>
        <v>#VALUE!</v>
      </c>
      <c r="S51" s="593"/>
      <c r="T51" s="592" t="e">
        <f>1*AJ53</f>
        <v>#VALUE!</v>
      </c>
      <c r="U51" s="593"/>
      <c r="V51" s="160"/>
      <c r="W51" s="568" t="s">
        <v>2</v>
      </c>
      <c r="X51" s="569"/>
      <c r="Y51" s="592" t="e">
        <f>AA51/1.1</f>
        <v>#VALUE!</v>
      </c>
      <c r="Z51" s="593"/>
      <c r="AA51" s="594" t="e">
        <f>SUM(AA48:AA50)</f>
        <v>#VALUE!</v>
      </c>
      <c r="AB51" s="595"/>
      <c r="AC51" s="85"/>
      <c r="AH51" s="208" t="s">
        <v>255</v>
      </c>
      <c r="AI51" s="209"/>
      <c r="AJ51" s="210" t="e">
        <f>IF(AI49&gt;=40000, 2200, IF(AI49&gt;15000, 1320, IF(AI49&gt;6999, 770, 660)))</f>
        <v>#VALUE!</v>
      </c>
      <c r="AK51" s="210" t="e">
        <f>IF(AG9="箱代を予算に含める",(AJ51),IF(AG9="箱代を予算に含めない",(0),""))</f>
        <v>#VALUE!</v>
      </c>
    </row>
    <row r="52" spans="2:45" s="178" customFormat="1" ht="21" customHeight="1">
      <c r="B52" s="85"/>
      <c r="C52" s="93"/>
      <c r="D52" s="85"/>
      <c r="E52" s="85"/>
      <c r="G52" s="85"/>
      <c r="H52" s="164" t="s">
        <v>1552</v>
      </c>
      <c r="I52" s="619"/>
      <c r="J52" s="619"/>
      <c r="K52" s="619"/>
      <c r="L52" s="619"/>
      <c r="M52" s="619"/>
      <c r="N52" s="619"/>
      <c r="O52" s="160"/>
      <c r="P52" s="655" t="s">
        <v>1542</v>
      </c>
      <c r="Q52" s="655"/>
      <c r="R52" s="592" t="e">
        <f>T52/1.1</f>
        <v>#VALUE!</v>
      </c>
      <c r="S52" s="593"/>
      <c r="T52" s="594" t="e">
        <f>SUM(T48:T51)</f>
        <v>#VALUE!</v>
      </c>
      <c r="U52" s="595"/>
      <c r="V52" s="160"/>
      <c r="W52" s="160"/>
      <c r="X52" s="160"/>
      <c r="Y52" s="160"/>
      <c r="Z52" s="160"/>
      <c r="AA52" s="160"/>
      <c r="AB52" s="160"/>
      <c r="AC52" s="85"/>
      <c r="AH52" s="208" t="s">
        <v>254</v>
      </c>
      <c r="AI52" s="209"/>
      <c r="AJ52" s="210" t="e">
        <f>VLOOKUP(I48,配送!B2:C95,2,FALSE)</f>
        <v>#N/A</v>
      </c>
      <c r="AK52" s="210" t="e">
        <f>IF(AG10="送料を予算に含める",(AJ52),IF(AG10="送料を予算に含めない",(0),""))</f>
        <v>#VALUE!</v>
      </c>
    </row>
    <row r="53" spans="2:45" s="178" customFormat="1" ht="21" customHeight="1">
      <c r="B53" s="85"/>
      <c r="C53" s="570"/>
      <c r="D53" s="571"/>
      <c r="E53" s="85"/>
      <c r="G53" s="85"/>
      <c r="H53" s="85"/>
      <c r="I53" s="160"/>
      <c r="J53" s="160"/>
      <c r="K53" s="160"/>
      <c r="L53" s="160"/>
      <c r="M53" s="160"/>
      <c r="N53" s="160"/>
      <c r="O53" s="160"/>
      <c r="P53" s="656"/>
      <c r="Q53" s="656"/>
      <c r="R53" s="176"/>
      <c r="S53" s="176"/>
      <c r="T53" s="177"/>
      <c r="U53" s="177"/>
      <c r="V53" s="160"/>
      <c r="W53" s="568" t="s">
        <v>230</v>
      </c>
      <c r="X53" s="569"/>
      <c r="Y53" s="598" t="str">
        <f>I48</f>
        <v>都道府県　（例：東京都）</v>
      </c>
      <c r="Z53" s="599"/>
      <c r="AA53" s="596" t="e">
        <f>VLOOKUP(Y53,配送!B2:H96,7,FALSE)</f>
        <v>#N/A</v>
      </c>
      <c r="AB53" s="597"/>
      <c r="AC53" s="85"/>
      <c r="AH53" s="208" t="s">
        <v>1544</v>
      </c>
      <c r="AI53" s="209"/>
      <c r="AJ53" s="210" t="e">
        <f>VLOOKUP(AG8,配送!AS4:AT10,2,FALSE)</f>
        <v>#VALUE!</v>
      </c>
      <c r="AK53" s="210" t="e">
        <f>IF(AG11="札代を予算に含める",(AJ53),IF(AG11="札代を予算に含めない",(0),""))</f>
        <v>#VALUE!</v>
      </c>
    </row>
    <row r="54" spans="2:45" s="178" customFormat="1" ht="21" customHeight="1">
      <c r="B54" s="85"/>
      <c r="C54" s="572"/>
      <c r="D54" s="573"/>
      <c r="E54" s="85"/>
      <c r="G54" s="85"/>
      <c r="H54" s="85"/>
      <c r="I54" s="160"/>
      <c r="J54" s="160"/>
      <c r="K54" s="160"/>
      <c r="L54" s="160"/>
      <c r="M54" s="160"/>
      <c r="N54" s="160"/>
      <c r="O54" s="160"/>
      <c r="P54" s="657" t="s">
        <v>1543</v>
      </c>
      <c r="Q54" s="657"/>
      <c r="R54" s="658" t="e">
        <f>AG4</f>
        <v>#VALUE!</v>
      </c>
      <c r="S54" s="659"/>
      <c r="T54" s="578" t="e">
        <f>VLOOKUP(R54,配送!AL5:AM30,2,FALSE)</f>
        <v>#VALUE!</v>
      </c>
      <c r="U54" s="579"/>
      <c r="V54" s="160"/>
      <c r="W54" s="568" t="s">
        <v>290</v>
      </c>
      <c r="X54" s="569"/>
      <c r="Y54" s="598" t="str">
        <f>I49</f>
        <v>市区町村　（例：目黒区）</v>
      </c>
      <c r="Z54" s="599"/>
      <c r="AA54" s="596" t="e">
        <f>VLOOKUP(Y54,配送!N4:O125,2,FALSE)</f>
        <v>#N/A</v>
      </c>
      <c r="AB54" s="597"/>
      <c r="AC54" s="85"/>
      <c r="AH54" s="195" t="s">
        <v>1536</v>
      </c>
      <c r="AI54" s="213"/>
      <c r="AJ54" s="197"/>
      <c r="AK54" s="197"/>
    </row>
    <row r="55" spans="2:45" s="178" customFormat="1" ht="21" customHeight="1">
      <c r="B55" s="85"/>
      <c r="C55" s="572"/>
      <c r="D55" s="573"/>
      <c r="E55" s="85"/>
      <c r="G55" s="85"/>
      <c r="H55" s="85"/>
      <c r="I55" s="160"/>
      <c r="J55" s="160"/>
      <c r="K55" s="160"/>
      <c r="L55" s="160"/>
      <c r="M55" s="160"/>
      <c r="N55" s="160"/>
      <c r="O55" s="160"/>
      <c r="P55" s="96" t="s">
        <v>1553</v>
      </c>
      <c r="Q55" s="160"/>
      <c r="R55" s="160"/>
      <c r="S55" s="160"/>
      <c r="T55" s="160"/>
      <c r="U55" s="160"/>
      <c r="V55" s="160"/>
      <c r="W55" s="568" t="s">
        <v>217</v>
      </c>
      <c r="X55" s="569"/>
      <c r="Y55" s="598" t="e">
        <f>AA48</f>
        <v>#VALUE!</v>
      </c>
      <c r="Z55" s="599"/>
      <c r="AA55" s="596" t="e">
        <f>IF(AND(Y55&gt;=33000),"お届け可能","お届け不可")</f>
        <v>#VALUE!</v>
      </c>
      <c r="AB55" s="597"/>
      <c r="AC55" s="85"/>
      <c r="AH55" s="198"/>
      <c r="AI55" s="199" t="s">
        <v>257</v>
      </c>
      <c r="AJ55" s="200" t="s">
        <v>258</v>
      </c>
      <c r="AK55" s="200" t="s">
        <v>1534</v>
      </c>
    </row>
    <row r="56" spans="2:45" s="178" customFormat="1" ht="21" customHeight="1">
      <c r="B56" s="85"/>
      <c r="C56" s="572"/>
      <c r="D56" s="573"/>
      <c r="E56" s="85"/>
      <c r="G56" s="85"/>
      <c r="H56" s="85"/>
      <c r="I56" s="160"/>
      <c r="J56" s="160"/>
      <c r="K56" s="160"/>
      <c r="L56" s="160"/>
      <c r="M56" s="160"/>
      <c r="N56" s="160"/>
      <c r="O56" s="160"/>
      <c r="P56" s="97" t="s">
        <v>1580</v>
      </c>
      <c r="Q56" s="160"/>
      <c r="R56" s="160"/>
      <c r="S56" s="160"/>
      <c r="T56" s="160"/>
      <c r="U56" s="160"/>
      <c r="V56" s="160"/>
      <c r="W56" s="96" t="s">
        <v>261</v>
      </c>
      <c r="X56" s="160"/>
      <c r="Y56" s="160"/>
      <c r="Z56" s="160"/>
      <c r="AA56" s="160"/>
      <c r="AB56" s="160"/>
      <c r="AC56" s="85"/>
      <c r="AH56" s="205" t="s">
        <v>253</v>
      </c>
      <c r="AI56" s="206" t="e">
        <f>I47/1.1</f>
        <v>#VALUE!</v>
      </c>
      <c r="AJ56" s="207"/>
      <c r="AK56" s="207" t="e">
        <f>I47-AK57-AK58</f>
        <v>#VALUE!</v>
      </c>
    </row>
    <row r="57" spans="2:45" s="178" customFormat="1" ht="21" customHeight="1">
      <c r="B57" s="85"/>
      <c r="C57" s="572"/>
      <c r="D57" s="573"/>
      <c r="E57" s="85"/>
      <c r="G57" s="85"/>
      <c r="H57" s="85"/>
      <c r="I57" s="160"/>
      <c r="J57" s="160"/>
      <c r="K57" s="160"/>
      <c r="L57" s="160"/>
      <c r="M57" s="160"/>
      <c r="N57" s="160"/>
      <c r="O57" s="160"/>
      <c r="P57" s="160"/>
      <c r="Q57" s="160"/>
      <c r="R57" s="160"/>
      <c r="S57" s="160"/>
      <c r="T57" s="160"/>
      <c r="U57" s="160"/>
      <c r="V57" s="160"/>
      <c r="W57" s="97" t="s">
        <v>260</v>
      </c>
      <c r="X57" s="160"/>
      <c r="Y57" s="160"/>
      <c r="Z57" s="160"/>
      <c r="AA57" s="160"/>
      <c r="AB57" s="160"/>
      <c r="AC57" s="85"/>
      <c r="AH57" s="208" t="s">
        <v>188</v>
      </c>
      <c r="AI57" s="209"/>
      <c r="AJ57" s="210">
        <v>2530</v>
      </c>
      <c r="AK57" s="210" t="e">
        <f>IF(AG10="送料を予算に含める",(AJ57),IF(AG10="送料を予算に含めない",(0),""))</f>
        <v>#VALUE!</v>
      </c>
    </row>
    <row r="58" spans="2:45" s="178" customFormat="1" ht="21" customHeight="1">
      <c r="B58" s="85"/>
      <c r="C58" s="572"/>
      <c r="D58" s="573"/>
      <c r="E58" s="85"/>
      <c r="G58" s="85"/>
      <c r="H58" s="85"/>
      <c r="I58" s="160"/>
      <c r="J58" s="160"/>
      <c r="K58" s="160"/>
      <c r="L58" s="160"/>
      <c r="M58" s="160"/>
      <c r="N58" s="160"/>
      <c r="O58" s="160"/>
      <c r="P58" s="160"/>
      <c r="Q58" s="160"/>
      <c r="R58" s="160"/>
      <c r="S58" s="160"/>
      <c r="T58" s="160"/>
      <c r="U58" s="160"/>
      <c r="V58" s="160"/>
      <c r="W58" s="85"/>
      <c r="X58" s="85"/>
      <c r="Y58" s="85"/>
      <c r="Z58" s="85"/>
      <c r="AA58" s="85"/>
      <c r="AB58" s="85"/>
      <c r="AC58" s="85"/>
      <c r="AH58" s="208" t="s">
        <v>1544</v>
      </c>
      <c r="AI58" s="209"/>
      <c r="AJ58" s="210" t="e">
        <f>VLOOKUP(AG8,配送!AS4:AT10,2,FALSE)</f>
        <v>#VALUE!</v>
      </c>
      <c r="AK58" s="210" t="e">
        <f>IF(AG11="札代を予算に含める",(AJ58),IF(AG11="札代を予算に含めない",(0),""))</f>
        <v>#VALUE!</v>
      </c>
    </row>
    <row r="59" spans="2:45" s="178" customFormat="1" ht="21" customHeight="1">
      <c r="B59" s="85"/>
      <c r="C59" s="572"/>
      <c r="D59" s="573"/>
      <c r="E59" s="85"/>
      <c r="G59" s="607" t="s">
        <v>1546</v>
      </c>
      <c r="H59" s="607"/>
      <c r="I59" s="607"/>
      <c r="J59" s="607"/>
      <c r="K59" s="607"/>
      <c r="L59" s="607"/>
      <c r="M59" s="607"/>
      <c r="N59" s="607"/>
      <c r="O59" s="607"/>
      <c r="P59" s="607"/>
      <c r="Q59" s="607"/>
      <c r="R59" s="607"/>
      <c r="S59" s="607"/>
      <c r="T59" s="607"/>
      <c r="U59" s="607"/>
      <c r="V59" s="607"/>
      <c r="W59" s="607"/>
      <c r="X59" s="184"/>
      <c r="Y59" s="184"/>
      <c r="Z59" s="184"/>
      <c r="AA59" s="184"/>
      <c r="AB59" s="184"/>
      <c r="AC59" s="184"/>
      <c r="AE59" s="423"/>
      <c r="AF59" s="211"/>
      <c r="AG59" s="423"/>
      <c r="AH59" s="196"/>
    </row>
    <row r="60" spans="2:45" s="178" customFormat="1" ht="21" customHeight="1">
      <c r="B60" s="85"/>
      <c r="C60" s="572"/>
      <c r="D60" s="573"/>
      <c r="E60" s="85"/>
      <c r="G60" s="607"/>
      <c r="H60" s="607"/>
      <c r="I60" s="607"/>
      <c r="J60" s="607"/>
      <c r="K60" s="607"/>
      <c r="L60" s="607"/>
      <c r="M60" s="607"/>
      <c r="N60" s="607"/>
      <c r="O60" s="607"/>
      <c r="P60" s="607"/>
      <c r="Q60" s="607"/>
      <c r="R60" s="607"/>
      <c r="S60" s="607"/>
      <c r="T60" s="607"/>
      <c r="U60" s="607"/>
      <c r="V60" s="607"/>
      <c r="W60" s="607"/>
      <c r="X60" s="184"/>
      <c r="Y60" s="184"/>
      <c r="Z60" s="184"/>
      <c r="AA60" s="184"/>
      <c r="AB60" s="184"/>
      <c r="AC60" s="184"/>
      <c r="AE60" s="423"/>
      <c r="AF60" s="211"/>
      <c r="AG60" s="423"/>
      <c r="AH60" s="196"/>
    </row>
    <row r="61" spans="2:45" s="178" customFormat="1" ht="21" customHeight="1">
      <c r="B61" s="85"/>
      <c r="C61" s="572"/>
      <c r="D61" s="573"/>
      <c r="E61" s="85"/>
      <c r="G61" s="85"/>
      <c r="H61" s="86"/>
      <c r="I61" s="85"/>
      <c r="J61" s="85"/>
      <c r="K61" s="85"/>
      <c r="L61" s="85"/>
      <c r="M61" s="85"/>
      <c r="N61" s="85"/>
      <c r="O61" s="85"/>
      <c r="P61" s="85"/>
      <c r="Q61" s="85"/>
      <c r="R61" s="85"/>
      <c r="S61" s="85"/>
      <c r="T61" s="85"/>
      <c r="U61" s="85"/>
      <c r="V61" s="85"/>
      <c r="W61" s="85"/>
      <c r="X61" s="85"/>
      <c r="Y61" s="85"/>
      <c r="Z61" s="85"/>
      <c r="AA61" s="85"/>
      <c r="AB61" s="85"/>
      <c r="AC61" s="85"/>
      <c r="AH61" s="196"/>
    </row>
    <row r="62" spans="2:45" s="178" customFormat="1" ht="21" customHeight="1">
      <c r="B62" s="85"/>
      <c r="C62" s="572"/>
      <c r="D62" s="573"/>
      <c r="E62" s="85"/>
      <c r="G62" s="85"/>
      <c r="H62" s="99" t="s">
        <v>1603</v>
      </c>
      <c r="I62" s="586"/>
      <c r="J62" s="587"/>
      <c r="K62" s="587"/>
      <c r="L62" s="587"/>
      <c r="M62" s="587"/>
      <c r="N62" s="587"/>
      <c r="O62" s="587"/>
      <c r="P62" s="587"/>
      <c r="Q62" s="588"/>
      <c r="R62" s="85"/>
      <c r="S62" s="85"/>
      <c r="T62" s="85"/>
      <c r="U62" s="85"/>
      <c r="V62" s="85"/>
      <c r="W62" s="85"/>
      <c r="X62" s="85"/>
      <c r="Y62" s="85"/>
      <c r="Z62" s="85"/>
      <c r="AA62" s="85"/>
      <c r="AB62" s="85"/>
      <c r="AC62" s="85"/>
      <c r="AH62" s="196"/>
    </row>
    <row r="63" spans="2:45" s="178" customFormat="1" ht="21" customHeight="1">
      <c r="B63" s="85"/>
      <c r="C63" s="572"/>
      <c r="D63" s="573"/>
      <c r="E63" s="85"/>
      <c r="G63" s="85"/>
      <c r="H63" s="94"/>
      <c r="I63" s="85"/>
      <c r="J63" s="85"/>
      <c r="K63" s="85"/>
      <c r="L63" s="85"/>
      <c r="M63" s="85"/>
      <c r="N63" s="85"/>
      <c r="O63" s="85"/>
      <c r="P63" s="85"/>
      <c r="Q63" s="85"/>
      <c r="R63" s="85"/>
      <c r="S63" s="85"/>
      <c r="T63" s="85"/>
      <c r="U63" s="85"/>
      <c r="V63" s="85"/>
      <c r="W63" s="85"/>
      <c r="X63" s="85"/>
      <c r="Y63" s="85"/>
      <c r="Z63" s="85"/>
      <c r="AA63" s="85"/>
      <c r="AB63" s="85"/>
      <c r="AC63" s="85"/>
      <c r="AE63" s="423"/>
      <c r="AF63" s="189"/>
      <c r="AG63" s="423"/>
    </row>
    <row r="64" spans="2:45" s="178" customFormat="1" ht="21" customHeight="1">
      <c r="B64" s="85"/>
      <c r="C64" s="572"/>
      <c r="D64" s="573"/>
      <c r="E64" s="85"/>
      <c r="G64" s="85"/>
      <c r="H64" s="98" t="s">
        <v>1548</v>
      </c>
      <c r="I64" s="85"/>
      <c r="J64" s="85"/>
      <c r="K64" s="85"/>
      <c r="L64" s="85"/>
      <c r="M64" s="85"/>
      <c r="N64" s="85"/>
      <c r="O64" s="85"/>
      <c r="P64" s="85"/>
      <c r="Q64" s="85"/>
      <c r="R64" s="85"/>
      <c r="S64" s="85"/>
      <c r="T64" s="85"/>
      <c r="U64" s="85"/>
      <c r="V64" s="85"/>
      <c r="W64" s="85"/>
      <c r="X64" s="85"/>
      <c r="Y64" s="85"/>
      <c r="Z64" s="85"/>
      <c r="AA64" s="85"/>
      <c r="AB64" s="85"/>
      <c r="AC64" s="85"/>
      <c r="AE64" s="423"/>
      <c r="AF64" s="189"/>
      <c r="AG64" s="423"/>
      <c r="AI64" s="181"/>
      <c r="AJ64" s="181"/>
      <c r="AK64" s="181"/>
      <c r="AL64" s="181"/>
      <c r="AM64" s="181"/>
      <c r="AN64" s="181"/>
      <c r="AO64" s="181"/>
      <c r="AP64" s="181"/>
      <c r="AQ64" s="181"/>
      <c r="AR64" s="181"/>
      <c r="AS64" s="181"/>
    </row>
    <row r="65" spans="2:45" s="178" customFormat="1" ht="21" customHeight="1">
      <c r="B65" s="85"/>
      <c r="C65" s="572"/>
      <c r="D65" s="573"/>
      <c r="E65" s="85"/>
      <c r="G65" s="85"/>
      <c r="H65" s="186" t="s">
        <v>1571</v>
      </c>
      <c r="I65" s="589"/>
      <c r="J65" s="590"/>
      <c r="K65" s="590"/>
      <c r="L65" s="590"/>
      <c r="M65" s="590"/>
      <c r="N65" s="590"/>
      <c r="O65" s="590"/>
      <c r="P65" s="590"/>
      <c r="Q65" s="591"/>
      <c r="R65" s="85"/>
      <c r="S65" s="85"/>
      <c r="T65" s="85"/>
      <c r="U65" s="85"/>
      <c r="V65" s="85"/>
      <c r="W65" s="85"/>
      <c r="X65" s="85"/>
      <c r="Y65" s="85"/>
      <c r="Z65" s="85"/>
      <c r="AA65" s="85"/>
      <c r="AB65" s="85"/>
      <c r="AC65" s="85"/>
      <c r="AE65" s="423"/>
      <c r="AF65" s="189"/>
      <c r="AG65" s="423"/>
    </row>
    <row r="66" spans="2:45" s="178" customFormat="1" ht="21" customHeight="1">
      <c r="B66" s="85"/>
      <c r="C66" s="572"/>
      <c r="D66" s="573"/>
      <c r="E66" s="85"/>
      <c r="G66" s="85"/>
      <c r="H66" s="90" t="s">
        <v>1549</v>
      </c>
      <c r="I66" s="583"/>
      <c r="J66" s="584"/>
      <c r="K66" s="584"/>
      <c r="L66" s="584"/>
      <c r="M66" s="584"/>
      <c r="N66" s="584"/>
      <c r="O66" s="584"/>
      <c r="P66" s="584"/>
      <c r="Q66" s="585"/>
      <c r="R66" s="85"/>
      <c r="S66" s="85"/>
      <c r="T66" s="85"/>
      <c r="U66" s="85"/>
      <c r="V66" s="85"/>
      <c r="W66" s="85"/>
      <c r="X66" s="85"/>
      <c r="Y66" s="85"/>
      <c r="Z66" s="85"/>
      <c r="AA66" s="85"/>
      <c r="AB66" s="85"/>
      <c r="AC66" s="85"/>
      <c r="AE66" s="423"/>
      <c r="AF66" s="189"/>
      <c r="AG66" s="423"/>
    </row>
    <row r="67" spans="2:45" s="178" customFormat="1" ht="21" customHeight="1">
      <c r="B67" s="85"/>
      <c r="C67" s="572"/>
      <c r="D67" s="573"/>
      <c r="E67" s="85"/>
      <c r="G67" s="85"/>
      <c r="H67" s="90" t="s">
        <v>1560</v>
      </c>
      <c r="I67" s="583"/>
      <c r="J67" s="584"/>
      <c r="K67" s="584"/>
      <c r="L67" s="584"/>
      <c r="M67" s="584"/>
      <c r="N67" s="584"/>
      <c r="O67" s="584"/>
      <c r="P67" s="584"/>
      <c r="Q67" s="585"/>
      <c r="R67" s="85"/>
      <c r="S67" s="85"/>
      <c r="T67" s="85"/>
      <c r="U67" s="85"/>
      <c r="V67" s="85"/>
      <c r="W67" s="85"/>
      <c r="X67" s="85"/>
      <c r="Y67" s="85"/>
      <c r="Z67" s="85"/>
      <c r="AA67" s="85"/>
      <c r="AB67" s="85"/>
      <c r="AC67" s="85"/>
      <c r="AE67" s="423"/>
      <c r="AF67" s="189"/>
      <c r="AG67" s="423"/>
    </row>
    <row r="68" spans="2:45" s="178" customFormat="1" ht="21" customHeight="1">
      <c r="B68" s="85"/>
      <c r="C68" s="572"/>
      <c r="D68" s="573"/>
      <c r="E68" s="85"/>
      <c r="G68" s="85"/>
      <c r="H68" s="90" t="s">
        <v>1576</v>
      </c>
      <c r="I68" s="583"/>
      <c r="J68" s="584"/>
      <c r="K68" s="584"/>
      <c r="L68" s="584"/>
      <c r="M68" s="584"/>
      <c r="N68" s="584"/>
      <c r="O68" s="584"/>
      <c r="P68" s="584"/>
      <c r="Q68" s="585"/>
      <c r="R68" s="85"/>
      <c r="S68" s="85"/>
      <c r="T68" s="85"/>
      <c r="U68" s="85"/>
      <c r="V68" s="85"/>
      <c r="W68" s="85"/>
      <c r="X68" s="85"/>
      <c r="Y68" s="85"/>
      <c r="Z68" s="85"/>
      <c r="AA68" s="85"/>
      <c r="AB68" s="85"/>
      <c r="AC68" s="85"/>
      <c r="AE68" s="423"/>
      <c r="AF68" s="189"/>
      <c r="AG68" s="423"/>
    </row>
    <row r="69" spans="2:45" s="178" customFormat="1" ht="21" customHeight="1">
      <c r="B69" s="85"/>
      <c r="C69" s="574"/>
      <c r="D69" s="575"/>
      <c r="E69" s="85"/>
      <c r="G69" s="85"/>
      <c r="H69" s="91" t="s">
        <v>1550</v>
      </c>
      <c r="I69" s="580"/>
      <c r="J69" s="581"/>
      <c r="K69" s="581"/>
      <c r="L69" s="581"/>
      <c r="M69" s="581"/>
      <c r="N69" s="581"/>
      <c r="O69" s="581"/>
      <c r="P69" s="581"/>
      <c r="Q69" s="582"/>
      <c r="R69" s="85"/>
      <c r="S69" s="85"/>
      <c r="T69" s="85"/>
      <c r="U69" s="85"/>
      <c r="V69" s="85"/>
      <c r="W69" s="85"/>
      <c r="X69" s="85"/>
      <c r="Y69" s="85"/>
      <c r="Z69" s="85"/>
      <c r="AA69" s="85"/>
      <c r="AB69" s="85"/>
      <c r="AC69" s="85"/>
      <c r="AE69" s="423"/>
      <c r="AF69" s="189"/>
      <c r="AG69" s="423"/>
    </row>
    <row r="70" spans="2:45" s="178" customFormat="1" ht="21" customHeight="1">
      <c r="B70" s="85"/>
      <c r="C70" s="93"/>
      <c r="D70" s="85"/>
      <c r="E70" s="85"/>
      <c r="G70" s="85"/>
      <c r="H70" s="94"/>
      <c r="I70" s="85"/>
      <c r="J70" s="85"/>
      <c r="K70" s="85"/>
      <c r="L70" s="85"/>
      <c r="M70" s="85"/>
      <c r="N70" s="85"/>
      <c r="O70" s="85"/>
      <c r="P70" s="85"/>
      <c r="Q70" s="85"/>
      <c r="R70" s="85"/>
      <c r="S70" s="85"/>
      <c r="T70" s="85"/>
      <c r="U70" s="85"/>
      <c r="V70" s="85"/>
      <c r="W70" s="85"/>
      <c r="X70" s="85"/>
      <c r="Y70" s="85"/>
      <c r="Z70" s="85"/>
      <c r="AA70" s="85"/>
      <c r="AB70" s="85"/>
      <c r="AC70" s="85"/>
      <c r="AE70" s="423"/>
      <c r="AF70" s="189"/>
      <c r="AG70" s="423"/>
    </row>
    <row r="71" spans="2:45" s="178" customFormat="1" ht="21" customHeight="1">
      <c r="C71" s="190"/>
      <c r="H71" s="191"/>
      <c r="AE71" s="423"/>
      <c r="AF71" s="189"/>
      <c r="AG71" s="423"/>
    </row>
    <row r="72" spans="2:45" s="178" customFormat="1" ht="21" customHeight="1">
      <c r="C72" s="190"/>
      <c r="H72" s="191"/>
      <c r="T72" s="577" t="s">
        <v>262</v>
      </c>
      <c r="U72" s="577"/>
      <c r="V72" s="577"/>
      <c r="W72" s="577"/>
      <c r="X72" s="577"/>
      <c r="Y72" s="577"/>
      <c r="Z72" s="577"/>
      <c r="AA72" s="577"/>
      <c r="AB72" s="577"/>
      <c r="AC72" s="577"/>
      <c r="AE72" s="423"/>
      <c r="AF72" s="189"/>
      <c r="AG72" s="423"/>
    </row>
    <row r="73" spans="2:45" s="178" customFormat="1" ht="21" customHeight="1">
      <c r="C73" s="190"/>
      <c r="H73" s="191"/>
      <c r="T73" s="567" t="s">
        <v>264</v>
      </c>
      <c r="U73" s="567"/>
      <c r="V73" s="567"/>
      <c r="W73" s="567"/>
      <c r="X73" s="567"/>
      <c r="Y73" s="567"/>
      <c r="Z73" s="567"/>
      <c r="AA73" s="567"/>
      <c r="AB73" s="567"/>
      <c r="AC73" s="567"/>
      <c r="AE73" s="423"/>
      <c r="AF73" s="189"/>
      <c r="AG73" s="423"/>
    </row>
    <row r="74" spans="2:45" s="178" customFormat="1" ht="21" customHeight="1">
      <c r="C74" s="190"/>
      <c r="H74" s="191"/>
      <c r="T74" s="567" t="s">
        <v>266</v>
      </c>
      <c r="U74" s="567"/>
      <c r="V74" s="567"/>
      <c r="W74" s="567"/>
      <c r="X74" s="567"/>
      <c r="Y74" s="567"/>
      <c r="Z74" s="567"/>
      <c r="AA74" s="567"/>
      <c r="AB74" s="567"/>
      <c r="AC74" s="567"/>
      <c r="AE74" s="423"/>
      <c r="AF74" s="189"/>
      <c r="AG74" s="423"/>
    </row>
    <row r="75" spans="2:45" s="178" customFormat="1" ht="21" customHeight="1">
      <c r="C75" s="190"/>
      <c r="H75" s="191"/>
      <c r="T75" s="567" t="s">
        <v>265</v>
      </c>
      <c r="U75" s="567"/>
      <c r="V75" s="567"/>
      <c r="W75" s="567"/>
      <c r="X75" s="567"/>
      <c r="Y75" s="567"/>
      <c r="Z75" s="567"/>
      <c r="AA75" s="567"/>
      <c r="AB75" s="567"/>
      <c r="AC75" s="567"/>
      <c r="AE75" s="423"/>
      <c r="AF75" s="189"/>
      <c r="AG75" s="423"/>
    </row>
    <row r="76" spans="2:45" s="178" customFormat="1" ht="21" customHeight="1">
      <c r="C76" s="190"/>
      <c r="H76" s="191"/>
      <c r="T76" s="567" t="s">
        <v>267</v>
      </c>
      <c r="U76" s="567"/>
      <c r="V76" s="567"/>
      <c r="W76" s="567"/>
      <c r="X76" s="567"/>
      <c r="Y76" s="567"/>
      <c r="Z76" s="567"/>
      <c r="AA76" s="567"/>
      <c r="AB76" s="567"/>
      <c r="AC76" s="567"/>
      <c r="AE76" s="423"/>
      <c r="AF76" s="189"/>
      <c r="AG76" s="423"/>
    </row>
    <row r="77" spans="2:45" s="178" customFormat="1" ht="21" customHeight="1">
      <c r="C77" s="190"/>
      <c r="H77" s="191"/>
      <c r="T77" s="576" t="s">
        <v>263</v>
      </c>
      <c r="U77" s="576"/>
      <c r="V77" s="576"/>
      <c r="W77" s="576"/>
      <c r="X77" s="576"/>
      <c r="Y77" s="576"/>
      <c r="Z77" s="576"/>
      <c r="AA77" s="576"/>
      <c r="AB77" s="576"/>
      <c r="AC77" s="576"/>
      <c r="AE77" s="423"/>
      <c r="AF77" s="189"/>
      <c r="AG77" s="423"/>
    </row>
    <row r="78" spans="2:45" s="178" customFormat="1" ht="21" customHeight="1">
      <c r="B78" s="566" t="s">
        <v>1309</v>
      </c>
      <c r="C78" s="566"/>
      <c r="D78" s="566"/>
      <c r="E78" s="566"/>
      <c r="F78" s="566"/>
      <c r="G78" s="566"/>
      <c r="H78" s="566"/>
      <c r="I78" s="566"/>
      <c r="J78" s="566"/>
      <c r="K78" s="566"/>
      <c r="L78" s="566"/>
      <c r="M78" s="566"/>
      <c r="N78" s="566"/>
      <c r="O78" s="566"/>
      <c r="P78" s="566"/>
      <c r="Q78" s="566"/>
      <c r="R78" s="566"/>
      <c r="S78" s="566"/>
      <c r="T78" s="566"/>
      <c r="U78" s="566"/>
      <c r="V78" s="566"/>
      <c r="W78" s="566"/>
      <c r="X78" s="566"/>
      <c r="Y78" s="566"/>
      <c r="Z78" s="566"/>
      <c r="AA78" s="566"/>
      <c r="AB78" s="566"/>
      <c r="AC78" s="566"/>
      <c r="AE78" s="423"/>
      <c r="AF78" s="189"/>
      <c r="AG78" s="423"/>
      <c r="AI78" s="181"/>
      <c r="AJ78" s="181"/>
      <c r="AK78" s="181"/>
      <c r="AL78" s="181"/>
      <c r="AM78" s="181"/>
      <c r="AN78" s="181"/>
      <c r="AO78" s="181"/>
      <c r="AP78" s="181"/>
      <c r="AQ78" s="181"/>
      <c r="AR78" s="181"/>
      <c r="AS78" s="181"/>
    </row>
    <row r="79" spans="2:45" s="178" customFormat="1" ht="21" customHeight="1">
      <c r="B79" s="566"/>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66"/>
      <c r="AC79" s="566"/>
      <c r="AE79" s="423"/>
      <c r="AF79" s="189"/>
      <c r="AG79" s="423"/>
      <c r="AI79" s="181"/>
      <c r="AJ79" s="181"/>
      <c r="AK79" s="181"/>
      <c r="AL79" s="181"/>
      <c r="AM79" s="181"/>
      <c r="AN79" s="181"/>
      <c r="AO79" s="181"/>
      <c r="AP79" s="181"/>
      <c r="AQ79" s="181"/>
      <c r="AR79" s="181"/>
      <c r="AS79" s="181"/>
    </row>
    <row r="80" spans="2:45" s="178" customFormat="1" ht="21" customHeight="1">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6"/>
      <c r="AA80" s="566"/>
      <c r="AB80" s="566"/>
      <c r="AC80" s="566"/>
      <c r="AE80" s="423"/>
      <c r="AF80" s="189"/>
      <c r="AG80" s="423"/>
      <c r="AI80" s="181"/>
      <c r="AJ80" s="181"/>
      <c r="AK80" s="181"/>
      <c r="AL80" s="181"/>
      <c r="AM80" s="181"/>
      <c r="AN80" s="181"/>
      <c r="AO80" s="181"/>
      <c r="AP80" s="181"/>
      <c r="AQ80" s="181"/>
      <c r="AR80" s="181"/>
      <c r="AS80" s="181"/>
    </row>
    <row r="81" spans="3:45" s="178" customFormat="1" ht="21" customHeight="1">
      <c r="AE81" s="423"/>
      <c r="AF81" s="189"/>
      <c r="AG81" s="423"/>
      <c r="AI81" s="181"/>
      <c r="AJ81" s="181"/>
      <c r="AK81" s="181"/>
      <c r="AL81" s="181"/>
      <c r="AM81" s="181"/>
      <c r="AN81" s="181"/>
      <c r="AO81" s="181"/>
      <c r="AP81" s="181"/>
      <c r="AQ81" s="181"/>
      <c r="AR81" s="181"/>
      <c r="AS81" s="181"/>
    </row>
    <row r="82" spans="3:45" s="178" customFormat="1" ht="21" customHeight="1">
      <c r="AE82" s="423"/>
      <c r="AF82" s="189"/>
      <c r="AG82" s="423"/>
      <c r="AI82" s="181"/>
      <c r="AJ82" s="181"/>
      <c r="AK82" s="181"/>
      <c r="AL82" s="181"/>
      <c r="AM82" s="181"/>
      <c r="AN82" s="181"/>
      <c r="AO82" s="181"/>
      <c r="AP82" s="181"/>
      <c r="AQ82" s="181"/>
      <c r="AR82" s="181"/>
      <c r="AS82" s="181"/>
    </row>
    <row r="83" spans="3:45" ht="21" customHeight="1">
      <c r="C83" s="181"/>
      <c r="D83" s="181"/>
    </row>
    <row r="84" spans="3:45" ht="21" customHeight="1">
      <c r="C84" s="181"/>
      <c r="D84" s="181"/>
    </row>
    <row r="85" spans="3:45" ht="21" customHeight="1">
      <c r="C85" s="181"/>
      <c r="D85" s="181"/>
    </row>
    <row r="86" spans="3:45" ht="21" customHeight="1">
      <c r="C86" s="181"/>
      <c r="D86" s="181"/>
    </row>
  </sheetData>
  <sheetProtection algorithmName="SHA-512" hashValue="JOdWfE6IDULRasPeNC8TdfDvhWMqewvcS0zXJZy8UEKFWLz/EGSGYjl3yv/3CpDRZUBkkfx9dc5ZGIn8P5/jeg==" saltValue="B/oqdCrQHaB5bHzTCbqqww==" spinCount="100000" sheet="1" formatCells="0" selectLockedCells="1"/>
  <protectedRanges>
    <protectedRange sqref="U72" name="範囲1_6_1_5_1_2"/>
    <protectedRange sqref="AJ50:AK53 AJ56:AK58" name="範囲1_6_1_2_3_1"/>
  </protectedRanges>
  <dataConsolidate/>
  <mergeCells count="93">
    <mergeCell ref="T50:U50"/>
    <mergeCell ref="T51:U51"/>
    <mergeCell ref="W51:X51"/>
    <mergeCell ref="P50:Q50"/>
    <mergeCell ref="P51:Q51"/>
    <mergeCell ref="R50:S50"/>
    <mergeCell ref="W50:X50"/>
    <mergeCell ref="I66:Q66"/>
    <mergeCell ref="G59:W60"/>
    <mergeCell ref="P53:Q53"/>
    <mergeCell ref="P54:Q54"/>
    <mergeCell ref="R54:S54"/>
    <mergeCell ref="R52:S52"/>
    <mergeCell ref="T52:U52"/>
    <mergeCell ref="W53:X53"/>
    <mergeCell ref="R51:S51"/>
    <mergeCell ref="P52:Q52"/>
    <mergeCell ref="T49:U49"/>
    <mergeCell ref="P47:Q47"/>
    <mergeCell ref="P48:Q48"/>
    <mergeCell ref="P49:Q49"/>
    <mergeCell ref="W48:X48"/>
    <mergeCell ref="I4:M4"/>
    <mergeCell ref="I5:M5"/>
    <mergeCell ref="R49:S49"/>
    <mergeCell ref="I48:N48"/>
    <mergeCell ref="G7:H8"/>
    <mergeCell ref="I7:Q8"/>
    <mergeCell ref="I10:V10"/>
    <mergeCell ref="R48:S48"/>
    <mergeCell ref="T48:U48"/>
    <mergeCell ref="O37:AA38"/>
    <mergeCell ref="P4:Q4"/>
    <mergeCell ref="T4:U4"/>
    <mergeCell ref="P5:Q5"/>
    <mergeCell ref="T5:U5"/>
    <mergeCell ref="X10:AB10"/>
    <mergeCell ref="I23:AB23"/>
    <mergeCell ref="H12:H22"/>
    <mergeCell ref="I12:AB22"/>
    <mergeCell ref="I51:N51"/>
    <mergeCell ref="I52:N52"/>
    <mergeCell ref="G27:W28"/>
    <mergeCell ref="H30:H33"/>
    <mergeCell ref="H36:H39"/>
    <mergeCell ref="G43:W44"/>
    <mergeCell ref="I24:AB24"/>
    <mergeCell ref="I25:AB25"/>
    <mergeCell ref="I40:AB40"/>
    <mergeCell ref="I41:AB41"/>
    <mergeCell ref="W49:X49"/>
    <mergeCell ref="Y49:Z49"/>
    <mergeCell ref="AA47:AB47"/>
    <mergeCell ref="AA49:AB49"/>
    <mergeCell ref="AA48:AB48"/>
    <mergeCell ref="R47:S47"/>
    <mergeCell ref="T47:U47"/>
    <mergeCell ref="W47:X47"/>
    <mergeCell ref="Y47:Z47"/>
    <mergeCell ref="Y48:Z48"/>
    <mergeCell ref="I49:N49"/>
    <mergeCell ref="I50:N50"/>
    <mergeCell ref="B30:E31"/>
    <mergeCell ref="C34:C36"/>
    <mergeCell ref="C39:D44"/>
    <mergeCell ref="B50:E51"/>
    <mergeCell ref="I47:N47"/>
    <mergeCell ref="AA50:AB50"/>
    <mergeCell ref="Y51:Z51"/>
    <mergeCell ref="AA51:AB51"/>
    <mergeCell ref="Y50:Z50"/>
    <mergeCell ref="AA55:AB55"/>
    <mergeCell ref="Y53:Z53"/>
    <mergeCell ref="AA53:AB53"/>
    <mergeCell ref="Y54:Z54"/>
    <mergeCell ref="AA54:AB54"/>
    <mergeCell ref="Y55:Z55"/>
    <mergeCell ref="B78:AC80"/>
    <mergeCell ref="T73:AC73"/>
    <mergeCell ref="T74:AC74"/>
    <mergeCell ref="T75:AC75"/>
    <mergeCell ref="W55:X55"/>
    <mergeCell ref="T76:AC76"/>
    <mergeCell ref="C53:D69"/>
    <mergeCell ref="T77:AC77"/>
    <mergeCell ref="T72:AC72"/>
    <mergeCell ref="T54:U54"/>
    <mergeCell ref="W54:X54"/>
    <mergeCell ref="I69:Q69"/>
    <mergeCell ref="I67:Q67"/>
    <mergeCell ref="I68:Q68"/>
    <mergeCell ref="I62:Q62"/>
    <mergeCell ref="I65:Q65"/>
  </mergeCells>
  <phoneticPr fontId="8"/>
  <conditionalFormatting sqref="D18">
    <cfRule type="cellIs" dxfId="55" priority="32" operator="equal">
      <formula>"会員証カード番号（16桁）"</formula>
    </cfRule>
  </conditionalFormatting>
  <conditionalFormatting sqref="D19">
    <cfRule type="cellIs" dxfId="54" priority="31" operator="equal">
      <formula>"ご登録の電話番号"</formula>
    </cfRule>
  </conditionalFormatting>
  <conditionalFormatting sqref="D20">
    <cfRule type="cellIs" dxfId="53" priority="30" operator="equal">
      <formula>"アプリ名義のお名前"</formula>
    </cfRule>
  </conditionalFormatting>
  <conditionalFormatting sqref="I4">
    <cfRule type="cellIs" dxfId="52" priority="25" operator="equal">
      <formula>"原則4日前の15時までにご注文ください"</formula>
    </cfRule>
  </conditionalFormatting>
  <conditionalFormatting sqref="I5">
    <cfRule type="cellIs" dxfId="51" priority="24" operator="notEqual">
      <formula>"選択してください"</formula>
    </cfRule>
  </conditionalFormatting>
  <conditionalFormatting sqref="I10">
    <cfRule type="cellIs" dxfId="50" priority="26" operator="equal">
      <formula>"ご登録の電話番号"</formula>
    </cfRule>
  </conditionalFormatting>
  <conditionalFormatting sqref="I23">
    <cfRule type="cellIs" dxfId="49" priority="28" operator="equal">
      <formula>"会員証カード番号（16桁）"</formula>
    </cfRule>
  </conditionalFormatting>
  <conditionalFormatting sqref="I24:I25">
    <cfRule type="cellIs" dxfId="48" priority="27" operator="equal">
      <formula>"ご登録の電話番号"</formula>
    </cfRule>
  </conditionalFormatting>
  <conditionalFormatting sqref="I40">
    <cfRule type="cellIs" dxfId="47" priority="29" operator="equal">
      <formula>"ご登録の電話番号"</formula>
    </cfRule>
  </conditionalFormatting>
  <conditionalFormatting sqref="I47">
    <cfRule type="cellIs" dxfId="46" priority="19" operator="equal">
      <formula>"数字のみ入力"</formula>
    </cfRule>
    <cfRule type="cellIs" dxfId="45" priority="20" operator="notEqual">
      <formula>"数字のみ入力してください"</formula>
    </cfRule>
  </conditionalFormatting>
  <conditionalFormatting sqref="I48:I52">
    <cfRule type="cellIs" dxfId="44" priority="22" operator="equal">
      <formula>"都道府県　（例：東京都）"</formula>
    </cfRule>
    <cfRule type="cellIs" dxfId="43" priority="23" operator="notEqual">
      <formula>"選択してください"</formula>
    </cfRule>
  </conditionalFormatting>
  <conditionalFormatting sqref="I49:I52">
    <cfRule type="cellIs" dxfId="42" priority="21" operator="equal">
      <formula>"市区町村　（例：目黒区）"</formula>
    </cfRule>
  </conditionalFormatting>
  <conditionalFormatting sqref="I62">
    <cfRule type="cellIs" dxfId="41" priority="12" operator="equal">
      <formula>"ご登録の電話番号"</formula>
    </cfRule>
  </conditionalFormatting>
  <conditionalFormatting sqref="I65:I69">
    <cfRule type="cellIs" dxfId="40" priority="10" operator="equal">
      <formula>"会員証カード番号（16桁）"</formula>
    </cfRule>
  </conditionalFormatting>
  <conditionalFormatting sqref="P48">
    <cfRule type="cellIs" dxfId="39" priority="18" operator="equal">
      <formula>"選択してください"</formula>
    </cfRule>
  </conditionalFormatting>
  <conditionalFormatting sqref="R48">
    <cfRule type="cellIs" dxfId="38" priority="17" operator="equal">
      <formula>"選択してください"</formula>
    </cfRule>
  </conditionalFormatting>
  <conditionalFormatting sqref="T48">
    <cfRule type="cellIs" dxfId="37" priority="16" operator="equal">
      <formula>"選択してください"</formula>
    </cfRule>
  </conditionalFormatting>
  <conditionalFormatting sqref="T54:U54">
    <cfRule type="cellIs" dxfId="36" priority="8" operator="equal">
      <formula>"配送可能"</formula>
    </cfRule>
    <cfRule type="cellIs" dxfId="35" priority="9" operator="equal">
      <formula>"配送不可"</formula>
    </cfRule>
  </conditionalFormatting>
  <conditionalFormatting sqref="W48">
    <cfRule type="cellIs" dxfId="34" priority="15" operator="equal">
      <formula>"選択してください"</formula>
    </cfRule>
  </conditionalFormatting>
  <conditionalFormatting sqref="Y48">
    <cfRule type="cellIs" dxfId="33" priority="14" operator="equal">
      <formula>"選択してください"</formula>
    </cfRule>
  </conditionalFormatting>
  <conditionalFormatting sqref="AA48">
    <cfRule type="cellIs" dxfId="32" priority="13" operator="equal">
      <formula>"選択してください"</formula>
    </cfRule>
  </conditionalFormatting>
  <conditionalFormatting sqref="AA53:AB55">
    <cfRule type="cellIs" dxfId="31" priority="1" operator="equal">
      <formula>"お届け不可"</formula>
    </cfRule>
    <cfRule type="cellIs" dxfId="30" priority="2" operator="equal">
      <formula>"お届け可能"</formula>
    </cfRule>
    <cfRule type="cellIs" dxfId="29" priority="3" operator="equal">
      <formula>"配送不可"</formula>
    </cfRule>
  </conditionalFormatting>
  <conditionalFormatting sqref="AH50:AI50">
    <cfRule type="cellIs" dxfId="28" priority="5" operator="equal">
      <formula>"選択してください"</formula>
    </cfRule>
  </conditionalFormatting>
  <conditionalFormatting sqref="AH56:AI56">
    <cfRule type="cellIs" dxfId="27" priority="4" operator="equal">
      <formula>"選択してください"</formula>
    </cfRule>
  </conditionalFormatting>
  <dataValidations count="5">
    <dataValidation errorStyle="information" allowBlank="1" sqref="I50:I52" xr:uid="{1719B306-1C1A-4F37-8CE8-76ED9DDE9B59}"/>
    <dataValidation errorStyle="information" allowBlank="1" showInputMessage="1" prompt="🔴　：　目黒区_x000a_❌　：　目黒区中町_x000a__x000a_◯◯区　までを入力してください" sqref="I49" xr:uid="{2B6C53CA-08AD-4865-AB79-EAF83B9D67BF}"/>
    <dataValidation errorStyle="information" allowBlank="1" showInputMessage="1" prompt="お届け先都道府県をご入力いただくと_x000a_正しい宅配料金が_x000a_右の「お見積り」に表示されます。" sqref="I48" xr:uid="{4FC6CDBF-C40E-43AB-84B9-747FCF99B380}"/>
    <dataValidation type="list" errorStyle="information" allowBlank="1" showInputMessage="1" sqref="I5" xr:uid="{308C3A79-8273-4BD8-8228-D9B314EF49BD}">
      <formula1>"午前中,12:00～14:00,14:00～16:00,16:00～18:00,18:00～20:00,19:00～21:00,希望無し"</formula1>
    </dataValidation>
    <dataValidation type="whole" allowBlank="1" showErrorMessage="1" error="数字のみ入力してください" sqref="I47:N47" xr:uid="{C1077965-A4D0-4DF2-842D-AD872BB43B59}">
      <formula1>0</formula1>
      <formula2>10000000</formula2>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153" r:id="rId4" name="Option Button 113">
              <controlPr defaultSize="0" autoFill="0" autoLine="0" autoPict="0">
                <anchor moveWithCells="1">
                  <from>
                    <xdr:col>8</xdr:col>
                    <xdr:colOff>104775</xdr:colOff>
                    <xdr:row>9</xdr:row>
                    <xdr:rowOff>0</xdr:rowOff>
                  </from>
                  <to>
                    <xdr:col>10</xdr:col>
                    <xdr:colOff>0</xdr:colOff>
                    <xdr:row>9</xdr:row>
                    <xdr:rowOff>238125</xdr:rowOff>
                  </to>
                </anchor>
              </controlPr>
            </control>
          </mc:Choice>
        </mc:AlternateContent>
        <mc:AlternateContent xmlns:mc="http://schemas.openxmlformats.org/markup-compatibility/2006">
          <mc:Choice Requires="x14">
            <control shapeId="87154" r:id="rId5" name="Option Button 114">
              <controlPr defaultSize="0" autoFill="0" autoLine="0" autoPict="0">
                <anchor moveWithCells="1">
                  <from>
                    <xdr:col>10</xdr:col>
                    <xdr:colOff>0</xdr:colOff>
                    <xdr:row>9</xdr:row>
                    <xdr:rowOff>0</xdr:rowOff>
                  </from>
                  <to>
                    <xdr:col>12</xdr:col>
                    <xdr:colOff>0</xdr:colOff>
                    <xdr:row>9</xdr:row>
                    <xdr:rowOff>238125</xdr:rowOff>
                  </to>
                </anchor>
              </controlPr>
            </control>
          </mc:Choice>
        </mc:AlternateContent>
        <mc:AlternateContent xmlns:mc="http://schemas.openxmlformats.org/markup-compatibility/2006">
          <mc:Choice Requires="x14">
            <control shapeId="87155" r:id="rId6" name="Option Button 115">
              <controlPr defaultSize="0" autoFill="0" autoLine="0" autoPict="0">
                <anchor moveWithCells="1">
                  <from>
                    <xdr:col>12</xdr:col>
                    <xdr:colOff>190500</xdr:colOff>
                    <xdr:row>9</xdr:row>
                    <xdr:rowOff>0</xdr:rowOff>
                  </from>
                  <to>
                    <xdr:col>13</xdr:col>
                    <xdr:colOff>571500</xdr:colOff>
                    <xdr:row>9</xdr:row>
                    <xdr:rowOff>238125</xdr:rowOff>
                  </to>
                </anchor>
              </controlPr>
            </control>
          </mc:Choice>
        </mc:AlternateContent>
        <mc:AlternateContent xmlns:mc="http://schemas.openxmlformats.org/markup-compatibility/2006">
          <mc:Choice Requires="x14">
            <control shapeId="87156" r:id="rId7" name="Option Button 116">
              <controlPr defaultSize="0" autoFill="0" autoLine="0" autoPict="0">
                <anchor moveWithCells="1">
                  <from>
                    <xdr:col>14</xdr:col>
                    <xdr:colOff>238125</xdr:colOff>
                    <xdr:row>9</xdr:row>
                    <xdr:rowOff>0</xdr:rowOff>
                  </from>
                  <to>
                    <xdr:col>16</xdr:col>
                    <xdr:colOff>142875</xdr:colOff>
                    <xdr:row>9</xdr:row>
                    <xdr:rowOff>238125</xdr:rowOff>
                  </to>
                </anchor>
              </controlPr>
            </control>
          </mc:Choice>
        </mc:AlternateContent>
        <mc:AlternateContent xmlns:mc="http://schemas.openxmlformats.org/markup-compatibility/2006">
          <mc:Choice Requires="x14">
            <control shapeId="87157" r:id="rId8" name="Option Button 117">
              <controlPr defaultSize="0" autoFill="0" autoLine="0" autoPict="0">
                <anchor moveWithCells="1">
                  <from>
                    <xdr:col>17</xdr:col>
                    <xdr:colOff>0</xdr:colOff>
                    <xdr:row>9</xdr:row>
                    <xdr:rowOff>0</xdr:rowOff>
                  </from>
                  <to>
                    <xdr:col>18</xdr:col>
                    <xdr:colOff>381000</xdr:colOff>
                    <xdr:row>9</xdr:row>
                    <xdr:rowOff>238125</xdr:rowOff>
                  </to>
                </anchor>
              </controlPr>
            </control>
          </mc:Choice>
        </mc:AlternateContent>
        <mc:AlternateContent xmlns:mc="http://schemas.openxmlformats.org/markup-compatibility/2006">
          <mc:Choice Requires="x14">
            <control shapeId="87158" r:id="rId9" name="Option Button 118">
              <controlPr defaultSize="0" autoFill="0" autoLine="0" autoPict="0">
                <anchor moveWithCells="1">
                  <from>
                    <xdr:col>19</xdr:col>
                    <xdr:colOff>104775</xdr:colOff>
                    <xdr:row>9</xdr:row>
                    <xdr:rowOff>0</xdr:rowOff>
                  </from>
                  <to>
                    <xdr:col>21</xdr:col>
                    <xdr:colOff>0</xdr:colOff>
                    <xdr:row>9</xdr:row>
                    <xdr:rowOff>238125</xdr:rowOff>
                  </to>
                </anchor>
              </controlPr>
            </control>
          </mc:Choice>
        </mc:AlternateContent>
        <mc:AlternateContent xmlns:mc="http://schemas.openxmlformats.org/markup-compatibility/2006">
          <mc:Choice Requires="x14">
            <control shapeId="87152" r:id="rId10" name="Group Box 112">
              <controlPr defaultSize="0" autoFill="0" autoPict="0">
                <anchor moveWithCells="1">
                  <from>
                    <xdr:col>8</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87159" r:id="rId11" name="Option Button 119">
              <controlPr defaultSize="0" autoFill="0" autoLine="0" autoPict="0">
                <anchor moveWithCells="1">
                  <from>
                    <xdr:col>21</xdr:col>
                    <xdr:colOff>285750</xdr:colOff>
                    <xdr:row>9</xdr:row>
                    <xdr:rowOff>0</xdr:rowOff>
                  </from>
                  <to>
                    <xdr:col>23</xdr:col>
                    <xdr:colOff>180975</xdr:colOff>
                    <xdr:row>9</xdr:row>
                    <xdr:rowOff>238125</xdr:rowOff>
                  </to>
                </anchor>
              </controlPr>
            </control>
          </mc:Choice>
        </mc:AlternateContent>
        <mc:AlternateContent xmlns:mc="http://schemas.openxmlformats.org/markup-compatibility/2006">
          <mc:Choice Requires="x14">
            <control shapeId="87161" r:id="rId12" name="Group Box 121">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180" r:id="rId13" name="Group Box 140">
              <controlPr defaultSize="0" autoFill="0" autoPict="0">
                <anchor moveWithCells="1">
                  <from>
                    <xdr:col>8</xdr:col>
                    <xdr:colOff>0</xdr:colOff>
                    <xdr:row>22</xdr:row>
                    <xdr:rowOff>0</xdr:rowOff>
                  </from>
                  <to>
                    <xdr:col>28</xdr:col>
                    <xdr:colOff>0</xdr:colOff>
                    <xdr:row>23</xdr:row>
                    <xdr:rowOff>0</xdr:rowOff>
                  </to>
                </anchor>
              </controlPr>
            </control>
          </mc:Choice>
        </mc:AlternateContent>
        <mc:AlternateContent xmlns:mc="http://schemas.openxmlformats.org/markup-compatibility/2006">
          <mc:Choice Requires="x14">
            <control shapeId="87181" r:id="rId14" name="Option Button 141">
              <controlPr defaultSize="0" autoFill="0" autoLine="0" autoPict="0">
                <anchor moveWithCells="1">
                  <from>
                    <xdr:col>8</xdr:col>
                    <xdr:colOff>123825</xdr:colOff>
                    <xdr:row>22</xdr:row>
                    <xdr:rowOff>0</xdr:rowOff>
                  </from>
                  <to>
                    <xdr:col>10</xdr:col>
                    <xdr:colOff>123825</xdr:colOff>
                    <xdr:row>22</xdr:row>
                    <xdr:rowOff>238125</xdr:rowOff>
                  </to>
                </anchor>
              </controlPr>
            </control>
          </mc:Choice>
        </mc:AlternateContent>
        <mc:AlternateContent xmlns:mc="http://schemas.openxmlformats.org/markup-compatibility/2006">
          <mc:Choice Requires="x14">
            <control shapeId="87182" r:id="rId15" name="Option Button 142">
              <controlPr defaultSize="0" autoFill="0" autoLine="0" autoPict="0">
                <anchor moveWithCells="1">
                  <from>
                    <xdr:col>10</xdr:col>
                    <xdr:colOff>0</xdr:colOff>
                    <xdr:row>22</xdr:row>
                    <xdr:rowOff>0</xdr:rowOff>
                  </from>
                  <to>
                    <xdr:col>11</xdr:col>
                    <xdr:colOff>381000</xdr:colOff>
                    <xdr:row>22</xdr:row>
                    <xdr:rowOff>238125</xdr:rowOff>
                  </to>
                </anchor>
              </controlPr>
            </control>
          </mc:Choice>
        </mc:AlternateContent>
        <mc:AlternateContent xmlns:mc="http://schemas.openxmlformats.org/markup-compatibility/2006">
          <mc:Choice Requires="x14">
            <control shapeId="87183" r:id="rId16" name="Option Button 143">
              <controlPr defaultSize="0" autoFill="0" autoLine="0" autoPict="0">
                <anchor moveWithCells="1">
                  <from>
                    <xdr:col>11</xdr:col>
                    <xdr:colOff>361950</xdr:colOff>
                    <xdr:row>22</xdr:row>
                    <xdr:rowOff>0</xdr:rowOff>
                  </from>
                  <to>
                    <xdr:col>13</xdr:col>
                    <xdr:colOff>257175</xdr:colOff>
                    <xdr:row>22</xdr:row>
                    <xdr:rowOff>238125</xdr:rowOff>
                  </to>
                </anchor>
              </controlPr>
            </control>
          </mc:Choice>
        </mc:AlternateContent>
        <mc:AlternateContent xmlns:mc="http://schemas.openxmlformats.org/markup-compatibility/2006">
          <mc:Choice Requires="x14">
            <control shapeId="87184" r:id="rId17" name="Group Box 144">
              <controlPr defaultSize="0" autoFill="0" autoPict="0">
                <anchor moveWithCells="1">
                  <from>
                    <xdr:col>8</xdr:col>
                    <xdr:colOff>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87185" r:id="rId18" name="Option Button 145">
              <controlPr defaultSize="0" autoFill="0" autoLine="0" autoPict="0">
                <anchor moveWithCells="1">
                  <from>
                    <xdr:col>8</xdr:col>
                    <xdr:colOff>123825</xdr:colOff>
                    <xdr:row>24</xdr:row>
                    <xdr:rowOff>9525</xdr:rowOff>
                  </from>
                  <to>
                    <xdr:col>10</xdr:col>
                    <xdr:colOff>19050</xdr:colOff>
                    <xdr:row>24</xdr:row>
                    <xdr:rowOff>247650</xdr:rowOff>
                  </to>
                </anchor>
              </controlPr>
            </control>
          </mc:Choice>
        </mc:AlternateContent>
        <mc:AlternateContent xmlns:mc="http://schemas.openxmlformats.org/markup-compatibility/2006">
          <mc:Choice Requires="x14">
            <control shapeId="87186" r:id="rId19" name="Option Button 146">
              <controlPr defaultSize="0" autoFill="0" autoLine="0" autoPict="0">
                <anchor moveWithCells="1">
                  <from>
                    <xdr:col>10</xdr:col>
                    <xdr:colOff>0</xdr:colOff>
                    <xdr:row>24</xdr:row>
                    <xdr:rowOff>9525</xdr:rowOff>
                  </from>
                  <to>
                    <xdr:col>11</xdr:col>
                    <xdr:colOff>381000</xdr:colOff>
                    <xdr:row>24</xdr:row>
                    <xdr:rowOff>247650</xdr:rowOff>
                  </to>
                </anchor>
              </controlPr>
            </control>
          </mc:Choice>
        </mc:AlternateContent>
        <mc:AlternateContent xmlns:mc="http://schemas.openxmlformats.org/markup-compatibility/2006">
          <mc:Choice Requires="x14">
            <control shapeId="87187" r:id="rId20" name="Option Button 147">
              <controlPr defaultSize="0" autoFill="0" autoLine="0" autoPict="0">
                <anchor moveWithCells="1">
                  <from>
                    <xdr:col>11</xdr:col>
                    <xdr:colOff>361950</xdr:colOff>
                    <xdr:row>24</xdr:row>
                    <xdr:rowOff>9525</xdr:rowOff>
                  </from>
                  <to>
                    <xdr:col>13</xdr:col>
                    <xdr:colOff>257175</xdr:colOff>
                    <xdr:row>24</xdr:row>
                    <xdr:rowOff>247650</xdr:rowOff>
                  </to>
                </anchor>
              </controlPr>
            </control>
          </mc:Choice>
        </mc:AlternateContent>
        <mc:AlternateContent xmlns:mc="http://schemas.openxmlformats.org/markup-compatibility/2006">
          <mc:Choice Requires="x14">
            <control shapeId="87188" r:id="rId21" name="Option Button 148">
              <controlPr defaultSize="0" autoFill="0" autoLine="0" autoPict="0">
                <anchor moveWithCells="1">
                  <from>
                    <xdr:col>13</xdr:col>
                    <xdr:colOff>266700</xdr:colOff>
                    <xdr:row>24</xdr:row>
                    <xdr:rowOff>9525</xdr:rowOff>
                  </from>
                  <to>
                    <xdr:col>15</xdr:col>
                    <xdr:colOff>28575</xdr:colOff>
                    <xdr:row>24</xdr:row>
                    <xdr:rowOff>247650</xdr:rowOff>
                  </to>
                </anchor>
              </controlPr>
            </control>
          </mc:Choice>
        </mc:AlternateContent>
        <mc:AlternateContent xmlns:mc="http://schemas.openxmlformats.org/markup-compatibility/2006">
          <mc:Choice Requires="x14">
            <control shapeId="87189" r:id="rId22" name="Option Button 149">
              <controlPr defaultSize="0" autoFill="0" autoLine="0" autoPict="0">
                <anchor moveWithCells="1">
                  <from>
                    <xdr:col>14</xdr:col>
                    <xdr:colOff>419100</xdr:colOff>
                    <xdr:row>24</xdr:row>
                    <xdr:rowOff>9525</xdr:rowOff>
                  </from>
                  <to>
                    <xdr:col>16</xdr:col>
                    <xdr:colOff>323850</xdr:colOff>
                    <xdr:row>24</xdr:row>
                    <xdr:rowOff>247650</xdr:rowOff>
                  </to>
                </anchor>
              </controlPr>
            </control>
          </mc:Choice>
        </mc:AlternateContent>
        <mc:AlternateContent xmlns:mc="http://schemas.openxmlformats.org/markup-compatibility/2006">
          <mc:Choice Requires="x14">
            <control shapeId="87190" r:id="rId23" name="Option Button 150">
              <controlPr defaultSize="0" autoFill="0" autoLine="0" autoPict="0">
                <anchor moveWithCells="1">
                  <from>
                    <xdr:col>16</xdr:col>
                    <xdr:colOff>219075</xdr:colOff>
                    <xdr:row>24</xdr:row>
                    <xdr:rowOff>9525</xdr:rowOff>
                  </from>
                  <to>
                    <xdr:col>18</xdr:col>
                    <xdr:colOff>114300</xdr:colOff>
                    <xdr:row>24</xdr:row>
                    <xdr:rowOff>247650</xdr:rowOff>
                  </to>
                </anchor>
              </controlPr>
            </control>
          </mc:Choice>
        </mc:AlternateContent>
        <mc:AlternateContent xmlns:mc="http://schemas.openxmlformats.org/markup-compatibility/2006">
          <mc:Choice Requires="x14">
            <control shapeId="87191" r:id="rId24" name="Option Button 151">
              <controlPr defaultSize="0" autoFill="0" autoLine="0" autoPict="0">
                <anchor moveWithCells="1">
                  <from>
                    <xdr:col>18</xdr:col>
                    <xdr:colOff>104775</xdr:colOff>
                    <xdr:row>24</xdr:row>
                    <xdr:rowOff>9525</xdr:rowOff>
                  </from>
                  <to>
                    <xdr:col>20</xdr:col>
                    <xdr:colOff>0</xdr:colOff>
                    <xdr:row>24</xdr:row>
                    <xdr:rowOff>247650</xdr:rowOff>
                  </to>
                </anchor>
              </controlPr>
            </control>
          </mc:Choice>
        </mc:AlternateContent>
        <mc:AlternateContent xmlns:mc="http://schemas.openxmlformats.org/markup-compatibility/2006">
          <mc:Choice Requires="x14">
            <control shapeId="87192" r:id="rId25" name="Option Button 152">
              <controlPr defaultSize="0" autoFill="0" autoLine="0" autoPict="0">
                <anchor moveWithCells="1">
                  <from>
                    <xdr:col>19</xdr:col>
                    <xdr:colOff>466725</xdr:colOff>
                    <xdr:row>24</xdr:row>
                    <xdr:rowOff>0</xdr:rowOff>
                  </from>
                  <to>
                    <xdr:col>21</xdr:col>
                    <xdr:colOff>466725</xdr:colOff>
                    <xdr:row>24</xdr:row>
                    <xdr:rowOff>238125</xdr:rowOff>
                  </to>
                </anchor>
              </controlPr>
            </control>
          </mc:Choice>
        </mc:AlternateContent>
        <mc:AlternateContent xmlns:mc="http://schemas.openxmlformats.org/markup-compatibility/2006">
          <mc:Choice Requires="x14">
            <control shapeId="87193" r:id="rId26" name="Group Box 153">
              <controlPr defaultSize="0" autoFill="0" autoPict="0">
                <anchor moveWithCells="1">
                  <from>
                    <xdr:col>8</xdr:col>
                    <xdr:colOff>0</xdr:colOff>
                    <xdr:row>23</xdr:row>
                    <xdr:rowOff>0</xdr:rowOff>
                  </from>
                  <to>
                    <xdr:col>28</xdr:col>
                    <xdr:colOff>0</xdr:colOff>
                    <xdr:row>24</xdr:row>
                    <xdr:rowOff>0</xdr:rowOff>
                  </to>
                </anchor>
              </controlPr>
            </control>
          </mc:Choice>
        </mc:AlternateContent>
        <mc:AlternateContent xmlns:mc="http://schemas.openxmlformats.org/markup-compatibility/2006">
          <mc:Choice Requires="x14">
            <control shapeId="87194" r:id="rId27" name="Option Button 154">
              <controlPr defaultSize="0" autoFill="0" autoLine="0" autoPict="0">
                <anchor moveWithCells="1">
                  <from>
                    <xdr:col>8</xdr:col>
                    <xdr:colOff>123825</xdr:colOff>
                    <xdr:row>23</xdr:row>
                    <xdr:rowOff>9525</xdr:rowOff>
                  </from>
                  <to>
                    <xdr:col>10</xdr:col>
                    <xdr:colOff>19050</xdr:colOff>
                    <xdr:row>23</xdr:row>
                    <xdr:rowOff>247650</xdr:rowOff>
                  </to>
                </anchor>
              </controlPr>
            </control>
          </mc:Choice>
        </mc:AlternateContent>
        <mc:AlternateContent xmlns:mc="http://schemas.openxmlformats.org/markup-compatibility/2006">
          <mc:Choice Requires="x14">
            <control shapeId="87195" r:id="rId28" name="Option Button 155">
              <controlPr defaultSize="0" autoFill="0" autoLine="0" autoPict="0">
                <anchor moveWithCells="1">
                  <from>
                    <xdr:col>10</xdr:col>
                    <xdr:colOff>0</xdr:colOff>
                    <xdr:row>23</xdr:row>
                    <xdr:rowOff>9525</xdr:rowOff>
                  </from>
                  <to>
                    <xdr:col>11</xdr:col>
                    <xdr:colOff>381000</xdr:colOff>
                    <xdr:row>23</xdr:row>
                    <xdr:rowOff>247650</xdr:rowOff>
                  </to>
                </anchor>
              </controlPr>
            </control>
          </mc:Choice>
        </mc:AlternateContent>
        <mc:AlternateContent xmlns:mc="http://schemas.openxmlformats.org/markup-compatibility/2006">
          <mc:Choice Requires="x14">
            <control shapeId="87196" r:id="rId29" name="Option Button 156">
              <controlPr defaultSize="0" autoFill="0" autoLine="0" autoPict="0">
                <anchor moveWithCells="1">
                  <from>
                    <xdr:col>11</xdr:col>
                    <xdr:colOff>361950</xdr:colOff>
                    <xdr:row>23</xdr:row>
                    <xdr:rowOff>9525</xdr:rowOff>
                  </from>
                  <to>
                    <xdr:col>13</xdr:col>
                    <xdr:colOff>257175</xdr:colOff>
                    <xdr:row>23</xdr:row>
                    <xdr:rowOff>247650</xdr:rowOff>
                  </to>
                </anchor>
              </controlPr>
            </control>
          </mc:Choice>
        </mc:AlternateContent>
        <mc:AlternateContent xmlns:mc="http://schemas.openxmlformats.org/markup-compatibility/2006">
          <mc:Choice Requires="x14">
            <control shapeId="87198" r:id="rId30" name="Option Button 158">
              <controlPr defaultSize="0" autoFill="0" autoLine="0" autoPict="0">
                <anchor moveWithCells="1">
                  <from>
                    <xdr:col>13</xdr:col>
                    <xdr:colOff>266700</xdr:colOff>
                    <xdr:row>23</xdr:row>
                    <xdr:rowOff>9525</xdr:rowOff>
                  </from>
                  <to>
                    <xdr:col>15</xdr:col>
                    <xdr:colOff>28575</xdr:colOff>
                    <xdr:row>23</xdr:row>
                    <xdr:rowOff>247650</xdr:rowOff>
                  </to>
                </anchor>
              </controlPr>
            </control>
          </mc:Choice>
        </mc:AlternateContent>
        <mc:AlternateContent xmlns:mc="http://schemas.openxmlformats.org/markup-compatibility/2006">
          <mc:Choice Requires="x14">
            <control shapeId="87199" r:id="rId31" name="Option Button 159">
              <controlPr defaultSize="0" autoFill="0" autoLine="0" autoPict="0">
                <anchor moveWithCells="1">
                  <from>
                    <xdr:col>14</xdr:col>
                    <xdr:colOff>419100</xdr:colOff>
                    <xdr:row>23</xdr:row>
                    <xdr:rowOff>9525</xdr:rowOff>
                  </from>
                  <to>
                    <xdr:col>16</xdr:col>
                    <xdr:colOff>323850</xdr:colOff>
                    <xdr:row>23</xdr:row>
                    <xdr:rowOff>247650</xdr:rowOff>
                  </to>
                </anchor>
              </controlPr>
            </control>
          </mc:Choice>
        </mc:AlternateContent>
        <mc:AlternateContent xmlns:mc="http://schemas.openxmlformats.org/markup-compatibility/2006">
          <mc:Choice Requires="x14">
            <control shapeId="87200" r:id="rId32" name="Option Button 160">
              <controlPr defaultSize="0" autoFill="0" autoLine="0" autoPict="0">
                <anchor moveWithCells="1">
                  <from>
                    <xdr:col>16</xdr:col>
                    <xdr:colOff>209550</xdr:colOff>
                    <xdr:row>23</xdr:row>
                    <xdr:rowOff>9525</xdr:rowOff>
                  </from>
                  <to>
                    <xdr:col>18</xdr:col>
                    <xdr:colOff>104775</xdr:colOff>
                    <xdr:row>23</xdr:row>
                    <xdr:rowOff>247650</xdr:rowOff>
                  </to>
                </anchor>
              </controlPr>
            </control>
          </mc:Choice>
        </mc:AlternateContent>
        <mc:AlternateContent xmlns:mc="http://schemas.openxmlformats.org/markup-compatibility/2006">
          <mc:Choice Requires="x14">
            <control shapeId="87201" r:id="rId33" name="Option Button 161">
              <controlPr defaultSize="0" autoFill="0" autoLine="0" autoPict="0">
                <anchor moveWithCells="1">
                  <from>
                    <xdr:col>18</xdr:col>
                    <xdr:colOff>104775</xdr:colOff>
                    <xdr:row>23</xdr:row>
                    <xdr:rowOff>9525</xdr:rowOff>
                  </from>
                  <to>
                    <xdr:col>20</xdr:col>
                    <xdr:colOff>0</xdr:colOff>
                    <xdr:row>23</xdr:row>
                    <xdr:rowOff>247650</xdr:rowOff>
                  </to>
                </anchor>
              </controlPr>
            </control>
          </mc:Choice>
        </mc:AlternateContent>
        <mc:AlternateContent xmlns:mc="http://schemas.openxmlformats.org/markup-compatibility/2006">
          <mc:Choice Requires="x14">
            <control shapeId="87227" r:id="rId34" name="Group Box 187">
              <controlPr defaultSize="0" autoFill="0" autoPict="0">
                <anchor moveWithCells="1">
                  <from>
                    <xdr:col>8</xdr:col>
                    <xdr:colOff>0</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87228" r:id="rId35" name="Option Button 188">
              <controlPr defaultSize="0" autoFill="0" autoLine="0" autoPict="0">
                <anchor moveWithCells="1">
                  <from>
                    <xdr:col>8</xdr:col>
                    <xdr:colOff>28575</xdr:colOff>
                    <xdr:row>49</xdr:row>
                    <xdr:rowOff>9525</xdr:rowOff>
                  </from>
                  <to>
                    <xdr:col>11</xdr:col>
                    <xdr:colOff>28575</xdr:colOff>
                    <xdr:row>49</xdr:row>
                    <xdr:rowOff>247650</xdr:rowOff>
                  </to>
                </anchor>
              </controlPr>
            </control>
          </mc:Choice>
        </mc:AlternateContent>
        <mc:AlternateContent xmlns:mc="http://schemas.openxmlformats.org/markup-compatibility/2006">
          <mc:Choice Requires="x14">
            <control shapeId="87229" r:id="rId36" name="Option Button 189">
              <controlPr defaultSize="0" autoFill="0" autoLine="0" autoPict="0">
                <anchor moveWithCells="1">
                  <from>
                    <xdr:col>11</xdr:col>
                    <xdr:colOff>28575</xdr:colOff>
                    <xdr:row>49</xdr:row>
                    <xdr:rowOff>9525</xdr:rowOff>
                  </from>
                  <to>
                    <xdr:col>13</xdr:col>
                    <xdr:colOff>28575</xdr:colOff>
                    <xdr:row>49</xdr:row>
                    <xdr:rowOff>247650</xdr:rowOff>
                  </to>
                </anchor>
              </controlPr>
            </control>
          </mc:Choice>
        </mc:AlternateContent>
        <mc:AlternateContent xmlns:mc="http://schemas.openxmlformats.org/markup-compatibility/2006">
          <mc:Choice Requires="x14">
            <control shapeId="87230" r:id="rId37" name="Group Box 190">
              <controlPr defaultSize="0" autoFill="0" autoPict="0">
                <anchor moveWithCells="1">
                  <from>
                    <xdr:col>8</xdr:col>
                    <xdr:colOff>0</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87231" r:id="rId38" name="Option Button 191">
              <controlPr defaultSize="0" autoFill="0" autoLine="0" autoPict="0">
                <anchor moveWithCells="1">
                  <from>
                    <xdr:col>8</xdr:col>
                    <xdr:colOff>28575</xdr:colOff>
                    <xdr:row>50</xdr:row>
                    <xdr:rowOff>9525</xdr:rowOff>
                  </from>
                  <to>
                    <xdr:col>11</xdr:col>
                    <xdr:colOff>28575</xdr:colOff>
                    <xdr:row>50</xdr:row>
                    <xdr:rowOff>247650</xdr:rowOff>
                  </to>
                </anchor>
              </controlPr>
            </control>
          </mc:Choice>
        </mc:AlternateContent>
        <mc:AlternateContent xmlns:mc="http://schemas.openxmlformats.org/markup-compatibility/2006">
          <mc:Choice Requires="x14">
            <control shapeId="87232" r:id="rId39" name="Option Button 192">
              <controlPr defaultSize="0" autoFill="0" autoLine="0" autoPict="0">
                <anchor moveWithCells="1">
                  <from>
                    <xdr:col>11</xdr:col>
                    <xdr:colOff>28575</xdr:colOff>
                    <xdr:row>50</xdr:row>
                    <xdr:rowOff>9525</xdr:rowOff>
                  </from>
                  <to>
                    <xdr:col>13</xdr:col>
                    <xdr:colOff>28575</xdr:colOff>
                    <xdr:row>50</xdr:row>
                    <xdr:rowOff>247650</xdr:rowOff>
                  </to>
                </anchor>
              </controlPr>
            </control>
          </mc:Choice>
        </mc:AlternateContent>
        <mc:AlternateContent xmlns:mc="http://schemas.openxmlformats.org/markup-compatibility/2006">
          <mc:Choice Requires="x14">
            <control shapeId="87233" r:id="rId40" name="Group Box 193">
              <controlPr defaultSize="0" autoFill="0" autoPict="0">
                <anchor moveWithCells="1">
                  <from>
                    <xdr:col>8</xdr:col>
                    <xdr:colOff>0</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87234" r:id="rId41" name="Option Button 194">
              <controlPr defaultSize="0" autoFill="0" autoLine="0" autoPict="0">
                <anchor moveWithCells="1">
                  <from>
                    <xdr:col>8</xdr:col>
                    <xdr:colOff>28575</xdr:colOff>
                    <xdr:row>51</xdr:row>
                    <xdr:rowOff>9525</xdr:rowOff>
                  </from>
                  <to>
                    <xdr:col>11</xdr:col>
                    <xdr:colOff>28575</xdr:colOff>
                    <xdr:row>51</xdr:row>
                    <xdr:rowOff>247650</xdr:rowOff>
                  </to>
                </anchor>
              </controlPr>
            </control>
          </mc:Choice>
        </mc:AlternateContent>
        <mc:AlternateContent xmlns:mc="http://schemas.openxmlformats.org/markup-compatibility/2006">
          <mc:Choice Requires="x14">
            <control shapeId="87235" r:id="rId42" name="Option Button 195">
              <controlPr defaultSize="0" autoFill="0" autoLine="0" autoPict="0">
                <anchor moveWithCells="1">
                  <from>
                    <xdr:col>11</xdr:col>
                    <xdr:colOff>28575</xdr:colOff>
                    <xdr:row>51</xdr:row>
                    <xdr:rowOff>9525</xdr:rowOff>
                  </from>
                  <to>
                    <xdr:col>14</xdr:col>
                    <xdr:colOff>0</xdr:colOff>
                    <xdr:row>51</xdr:row>
                    <xdr:rowOff>247650</xdr:rowOff>
                  </to>
                </anchor>
              </controlPr>
            </control>
          </mc:Choice>
        </mc:AlternateContent>
        <mc:AlternateContent xmlns:mc="http://schemas.openxmlformats.org/markup-compatibility/2006">
          <mc:Choice Requires="x14">
            <control shapeId="87214" r:id="rId43" name="Group Box 174">
              <controlPr defaultSize="0" autoFill="0" autoPict="0">
                <anchor moveWithCells="1">
                  <from>
                    <xdr:col>8</xdr:col>
                    <xdr:colOff>0</xdr:colOff>
                    <xdr:row>35</xdr:row>
                    <xdr:rowOff>0</xdr:rowOff>
                  </from>
                  <to>
                    <xdr:col>28</xdr:col>
                    <xdr:colOff>0</xdr:colOff>
                    <xdr:row>39</xdr:row>
                    <xdr:rowOff>0</xdr:rowOff>
                  </to>
                </anchor>
              </controlPr>
            </control>
          </mc:Choice>
        </mc:AlternateContent>
        <mc:AlternateContent xmlns:mc="http://schemas.openxmlformats.org/markup-compatibility/2006">
          <mc:Choice Requires="x14">
            <control shapeId="87215" r:id="rId44" name="Option Button 175">
              <controlPr defaultSize="0" autoFill="0" autoLine="0" autoPict="0">
                <anchor moveWithCells="1">
                  <from>
                    <xdr:col>8</xdr:col>
                    <xdr:colOff>104775</xdr:colOff>
                    <xdr:row>35</xdr:row>
                    <xdr:rowOff>76200</xdr:rowOff>
                  </from>
                  <to>
                    <xdr:col>11</xdr:col>
                    <xdr:colOff>0</xdr:colOff>
                    <xdr:row>36</xdr:row>
                    <xdr:rowOff>47625</xdr:rowOff>
                  </to>
                </anchor>
              </controlPr>
            </control>
          </mc:Choice>
        </mc:AlternateContent>
        <mc:AlternateContent xmlns:mc="http://schemas.openxmlformats.org/markup-compatibility/2006">
          <mc:Choice Requires="x14">
            <control shapeId="87216" r:id="rId45" name="Option Button 176">
              <controlPr defaultSize="0" autoFill="0" autoLine="0" autoPict="0">
                <anchor moveWithCells="1">
                  <from>
                    <xdr:col>11</xdr:col>
                    <xdr:colOff>57150</xdr:colOff>
                    <xdr:row>35</xdr:row>
                    <xdr:rowOff>76200</xdr:rowOff>
                  </from>
                  <to>
                    <xdr:col>13</xdr:col>
                    <xdr:colOff>542925</xdr:colOff>
                    <xdr:row>36</xdr:row>
                    <xdr:rowOff>47625</xdr:rowOff>
                  </to>
                </anchor>
              </controlPr>
            </control>
          </mc:Choice>
        </mc:AlternateContent>
        <mc:AlternateContent xmlns:mc="http://schemas.openxmlformats.org/markup-compatibility/2006">
          <mc:Choice Requires="x14">
            <control shapeId="87217" r:id="rId46" name="Group Box 177">
              <controlPr defaultSize="0" autoFill="0" autoPict="0">
                <anchor moveWithCells="1">
                  <from>
                    <xdr:col>8</xdr:col>
                    <xdr:colOff>0</xdr:colOff>
                    <xdr:row>39</xdr:row>
                    <xdr:rowOff>0</xdr:rowOff>
                  </from>
                  <to>
                    <xdr:col>28</xdr:col>
                    <xdr:colOff>0</xdr:colOff>
                    <xdr:row>40</xdr:row>
                    <xdr:rowOff>0</xdr:rowOff>
                  </to>
                </anchor>
              </controlPr>
            </control>
          </mc:Choice>
        </mc:AlternateContent>
        <mc:AlternateContent xmlns:mc="http://schemas.openxmlformats.org/markup-compatibility/2006">
          <mc:Choice Requires="x14">
            <control shapeId="87218" r:id="rId47" name="Option Button 178">
              <controlPr defaultSize="0" autoFill="0" autoLine="0" autoPict="0">
                <anchor moveWithCells="1">
                  <from>
                    <xdr:col>8</xdr:col>
                    <xdr:colOff>104775</xdr:colOff>
                    <xdr:row>39</xdr:row>
                    <xdr:rowOff>9525</xdr:rowOff>
                  </from>
                  <to>
                    <xdr:col>10</xdr:col>
                    <xdr:colOff>0</xdr:colOff>
                    <xdr:row>39</xdr:row>
                    <xdr:rowOff>247650</xdr:rowOff>
                  </to>
                </anchor>
              </controlPr>
            </control>
          </mc:Choice>
        </mc:AlternateContent>
        <mc:AlternateContent xmlns:mc="http://schemas.openxmlformats.org/markup-compatibility/2006">
          <mc:Choice Requires="x14">
            <control shapeId="87219" r:id="rId48" name="Option Button 179">
              <controlPr defaultSize="0" autoFill="0" autoLine="0" autoPict="0">
                <anchor moveWithCells="1">
                  <from>
                    <xdr:col>10</xdr:col>
                    <xdr:colOff>95250</xdr:colOff>
                    <xdr:row>39</xdr:row>
                    <xdr:rowOff>9525</xdr:rowOff>
                  </from>
                  <to>
                    <xdr:col>12</xdr:col>
                    <xdr:colOff>238125</xdr:colOff>
                    <xdr:row>39</xdr:row>
                    <xdr:rowOff>247650</xdr:rowOff>
                  </to>
                </anchor>
              </controlPr>
            </control>
          </mc:Choice>
        </mc:AlternateContent>
        <mc:AlternateContent xmlns:mc="http://schemas.openxmlformats.org/markup-compatibility/2006">
          <mc:Choice Requires="x14">
            <control shapeId="87220" r:id="rId49" name="Option Button 180">
              <controlPr defaultSize="0" autoFill="0" autoLine="0" autoPict="0">
                <anchor moveWithCells="1">
                  <from>
                    <xdr:col>13</xdr:col>
                    <xdr:colOff>152400</xdr:colOff>
                    <xdr:row>39</xdr:row>
                    <xdr:rowOff>9525</xdr:rowOff>
                  </from>
                  <to>
                    <xdr:col>14</xdr:col>
                    <xdr:colOff>390525</xdr:colOff>
                    <xdr:row>39</xdr:row>
                    <xdr:rowOff>247650</xdr:rowOff>
                  </to>
                </anchor>
              </controlPr>
            </control>
          </mc:Choice>
        </mc:AlternateContent>
        <mc:AlternateContent xmlns:mc="http://schemas.openxmlformats.org/markup-compatibility/2006">
          <mc:Choice Requires="x14">
            <control shapeId="87221" r:id="rId50" name="Option Button 181">
              <controlPr defaultSize="0" autoFill="0" autoLine="0" autoPict="0">
                <anchor moveWithCells="1">
                  <from>
                    <xdr:col>15</xdr:col>
                    <xdr:colOff>142875</xdr:colOff>
                    <xdr:row>39</xdr:row>
                    <xdr:rowOff>9525</xdr:rowOff>
                  </from>
                  <to>
                    <xdr:col>17</xdr:col>
                    <xdr:colOff>38100</xdr:colOff>
                    <xdr:row>39</xdr:row>
                    <xdr:rowOff>247650</xdr:rowOff>
                  </to>
                </anchor>
              </controlPr>
            </control>
          </mc:Choice>
        </mc:AlternateContent>
        <mc:AlternateContent xmlns:mc="http://schemas.openxmlformats.org/markup-compatibility/2006">
          <mc:Choice Requires="x14">
            <control shapeId="87222" r:id="rId51" name="Option Button 182">
              <controlPr defaultSize="0" autoFill="0" autoLine="0" autoPict="0">
                <anchor moveWithCells="1">
                  <from>
                    <xdr:col>17</xdr:col>
                    <xdr:colOff>180975</xdr:colOff>
                    <xdr:row>39</xdr:row>
                    <xdr:rowOff>9525</xdr:rowOff>
                  </from>
                  <to>
                    <xdr:col>19</xdr:col>
                    <xdr:colOff>76200</xdr:colOff>
                    <xdr:row>39</xdr:row>
                    <xdr:rowOff>247650</xdr:rowOff>
                  </to>
                </anchor>
              </controlPr>
            </control>
          </mc:Choice>
        </mc:AlternateContent>
        <mc:AlternateContent xmlns:mc="http://schemas.openxmlformats.org/markup-compatibility/2006">
          <mc:Choice Requires="x14">
            <control shapeId="87223" r:id="rId52" name="Option Button 183">
              <controlPr defaultSize="0" autoFill="0" autoLine="0" autoPict="0">
                <anchor moveWithCells="1">
                  <from>
                    <xdr:col>19</xdr:col>
                    <xdr:colOff>304800</xdr:colOff>
                    <xdr:row>39</xdr:row>
                    <xdr:rowOff>9525</xdr:rowOff>
                  </from>
                  <to>
                    <xdr:col>22</xdr:col>
                    <xdr:colOff>304800</xdr:colOff>
                    <xdr:row>39</xdr:row>
                    <xdr:rowOff>247650</xdr:rowOff>
                  </to>
                </anchor>
              </controlPr>
            </control>
          </mc:Choice>
        </mc:AlternateContent>
        <mc:AlternateContent xmlns:mc="http://schemas.openxmlformats.org/markup-compatibility/2006">
          <mc:Choice Requires="x14">
            <control shapeId="87224" r:id="rId53" name="Group Box 184">
              <controlPr defaultSize="0" autoFill="0" autoPict="0">
                <anchor moveWithCells="1">
                  <from>
                    <xdr:col>8</xdr:col>
                    <xdr:colOff>0</xdr:colOff>
                    <xdr:row>40</xdr:row>
                    <xdr:rowOff>0</xdr:rowOff>
                  </from>
                  <to>
                    <xdr:col>28</xdr:col>
                    <xdr:colOff>0</xdr:colOff>
                    <xdr:row>41</xdr:row>
                    <xdr:rowOff>0</xdr:rowOff>
                  </to>
                </anchor>
              </controlPr>
            </control>
          </mc:Choice>
        </mc:AlternateContent>
        <mc:AlternateContent xmlns:mc="http://schemas.openxmlformats.org/markup-compatibility/2006">
          <mc:Choice Requires="x14">
            <control shapeId="87225" r:id="rId54" name="Option Button 185">
              <controlPr defaultSize="0" autoFill="0" autoLine="0" autoPict="0">
                <anchor moveWithCells="1">
                  <from>
                    <xdr:col>8</xdr:col>
                    <xdr:colOff>104775</xdr:colOff>
                    <xdr:row>40</xdr:row>
                    <xdr:rowOff>19050</xdr:rowOff>
                  </from>
                  <to>
                    <xdr:col>10</xdr:col>
                    <xdr:colOff>0</xdr:colOff>
                    <xdr:row>40</xdr:row>
                    <xdr:rowOff>257175</xdr:rowOff>
                  </to>
                </anchor>
              </controlPr>
            </control>
          </mc:Choice>
        </mc:AlternateContent>
        <mc:AlternateContent xmlns:mc="http://schemas.openxmlformats.org/markup-compatibility/2006">
          <mc:Choice Requires="x14">
            <control shapeId="87226" r:id="rId55" name="Option Button 186">
              <controlPr defaultSize="0" autoFill="0" autoLine="0" autoPict="0">
                <anchor moveWithCells="1">
                  <from>
                    <xdr:col>10</xdr:col>
                    <xdr:colOff>95250</xdr:colOff>
                    <xdr:row>40</xdr:row>
                    <xdr:rowOff>19050</xdr:rowOff>
                  </from>
                  <to>
                    <xdr:col>15</xdr:col>
                    <xdr:colOff>95250</xdr:colOff>
                    <xdr:row>40</xdr:row>
                    <xdr:rowOff>257175</xdr:rowOff>
                  </to>
                </anchor>
              </controlPr>
            </control>
          </mc:Choice>
        </mc:AlternateContent>
        <mc:AlternateContent xmlns:mc="http://schemas.openxmlformats.org/markup-compatibility/2006">
          <mc:Choice Requires="x14">
            <control shapeId="87314" r:id="rId56" name="Option Button 274">
              <controlPr defaultSize="0" autoFill="0" autoLine="0" autoPict="0">
                <anchor moveWithCells="1">
                  <from>
                    <xdr:col>13</xdr:col>
                    <xdr:colOff>419100</xdr:colOff>
                    <xdr:row>35</xdr:row>
                    <xdr:rowOff>76200</xdr:rowOff>
                  </from>
                  <to>
                    <xdr:col>17</xdr:col>
                    <xdr:colOff>200025</xdr:colOff>
                    <xdr:row>36</xdr:row>
                    <xdr:rowOff>47625</xdr:rowOff>
                  </to>
                </anchor>
              </controlPr>
            </control>
          </mc:Choice>
        </mc:AlternateContent>
        <mc:AlternateContent xmlns:mc="http://schemas.openxmlformats.org/markup-compatibility/2006">
          <mc:Choice Requires="x14">
            <control shapeId="87118" r:id="rId57" name="Check Box 78">
              <controlPr defaultSize="0" autoFill="0" autoLine="0" autoPict="0">
                <anchor moveWithCells="1">
                  <from>
                    <xdr:col>20</xdr:col>
                    <xdr:colOff>476250</xdr:colOff>
                    <xdr:row>76</xdr:row>
                    <xdr:rowOff>28575</xdr:rowOff>
                  </from>
                  <to>
                    <xdr:col>21</xdr:col>
                    <xdr:colOff>295275</xdr:colOff>
                    <xdr:row>76</xdr:row>
                    <xdr:rowOff>228600</xdr:rowOff>
                  </to>
                </anchor>
              </controlPr>
            </control>
          </mc:Choice>
        </mc:AlternateContent>
        <mc:AlternateContent xmlns:mc="http://schemas.openxmlformats.org/markup-compatibility/2006">
          <mc:Choice Requires="x14">
            <control shapeId="87316" r:id="rId58" name="Group Box 276">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317" r:id="rId59" name="Option Button 277">
              <controlPr defaultSize="0" autoFill="0" autoLine="0" autoPict="0">
                <anchor moveWithCells="1">
                  <from>
                    <xdr:col>8</xdr:col>
                    <xdr:colOff>114300</xdr:colOff>
                    <xdr:row>11</xdr:row>
                    <xdr:rowOff>9525</xdr:rowOff>
                  </from>
                  <to>
                    <xdr:col>10</xdr:col>
                    <xdr:colOff>190500</xdr:colOff>
                    <xdr:row>11</xdr:row>
                    <xdr:rowOff>247650</xdr:rowOff>
                  </to>
                </anchor>
              </controlPr>
            </control>
          </mc:Choice>
        </mc:AlternateContent>
        <mc:AlternateContent xmlns:mc="http://schemas.openxmlformats.org/markup-compatibility/2006">
          <mc:Choice Requires="x14">
            <control shapeId="87319" r:id="rId60" name="Option Button 279">
              <controlPr defaultSize="0" autoFill="0" autoLine="0" autoPict="0">
                <anchor moveWithCells="1">
                  <from>
                    <xdr:col>10</xdr:col>
                    <xdr:colOff>190500</xdr:colOff>
                    <xdr:row>11</xdr:row>
                    <xdr:rowOff>9525</xdr:rowOff>
                  </from>
                  <to>
                    <xdr:col>12</xdr:col>
                    <xdr:colOff>295275</xdr:colOff>
                    <xdr:row>11</xdr:row>
                    <xdr:rowOff>247650</xdr:rowOff>
                  </to>
                </anchor>
              </controlPr>
            </control>
          </mc:Choice>
        </mc:AlternateContent>
        <mc:AlternateContent xmlns:mc="http://schemas.openxmlformats.org/markup-compatibility/2006">
          <mc:Choice Requires="x14">
            <control shapeId="87320" r:id="rId61" name="Option Button 280">
              <controlPr defaultSize="0" autoFill="0" autoLine="0" autoPict="0">
                <anchor moveWithCells="1">
                  <from>
                    <xdr:col>12</xdr:col>
                    <xdr:colOff>333375</xdr:colOff>
                    <xdr:row>11</xdr:row>
                    <xdr:rowOff>9525</xdr:rowOff>
                  </from>
                  <to>
                    <xdr:col>14</xdr:col>
                    <xdr:colOff>85725</xdr:colOff>
                    <xdr:row>11</xdr:row>
                    <xdr:rowOff>247650</xdr:rowOff>
                  </to>
                </anchor>
              </controlPr>
            </control>
          </mc:Choice>
        </mc:AlternateContent>
        <mc:AlternateContent xmlns:mc="http://schemas.openxmlformats.org/markup-compatibility/2006">
          <mc:Choice Requires="x14">
            <control shapeId="87321" r:id="rId62" name="Option Button 281">
              <controlPr defaultSize="0" autoFill="0" autoLine="0" autoPict="0">
                <anchor moveWithCells="1">
                  <from>
                    <xdr:col>14</xdr:col>
                    <xdr:colOff>295275</xdr:colOff>
                    <xdr:row>11</xdr:row>
                    <xdr:rowOff>9525</xdr:rowOff>
                  </from>
                  <to>
                    <xdr:col>16</xdr:col>
                    <xdr:colOff>200025</xdr:colOff>
                    <xdr:row>11</xdr:row>
                    <xdr:rowOff>247650</xdr:rowOff>
                  </to>
                </anchor>
              </controlPr>
            </control>
          </mc:Choice>
        </mc:AlternateContent>
        <mc:AlternateContent xmlns:mc="http://schemas.openxmlformats.org/markup-compatibility/2006">
          <mc:Choice Requires="x14">
            <control shapeId="87322" r:id="rId63" name="Option Button 282">
              <controlPr defaultSize="0" autoFill="0" autoLine="0" autoPict="0">
                <anchor moveWithCells="1">
                  <from>
                    <xdr:col>16</xdr:col>
                    <xdr:colOff>381000</xdr:colOff>
                    <xdr:row>11</xdr:row>
                    <xdr:rowOff>9525</xdr:rowOff>
                  </from>
                  <to>
                    <xdr:col>18</xdr:col>
                    <xdr:colOff>428625</xdr:colOff>
                    <xdr:row>11</xdr:row>
                    <xdr:rowOff>247650</xdr:rowOff>
                  </to>
                </anchor>
              </controlPr>
            </control>
          </mc:Choice>
        </mc:AlternateContent>
        <mc:AlternateContent xmlns:mc="http://schemas.openxmlformats.org/markup-compatibility/2006">
          <mc:Choice Requires="x14">
            <control shapeId="87323" r:id="rId64" name="Option Button 283">
              <controlPr defaultSize="0" autoFill="0" autoLine="0" autoPict="0">
                <anchor moveWithCells="1">
                  <from>
                    <xdr:col>19</xdr:col>
                    <xdr:colOff>19050</xdr:colOff>
                    <xdr:row>11</xdr:row>
                    <xdr:rowOff>9525</xdr:rowOff>
                  </from>
                  <to>
                    <xdr:col>20</xdr:col>
                    <xdr:colOff>400050</xdr:colOff>
                    <xdr:row>11</xdr:row>
                    <xdr:rowOff>247650</xdr:rowOff>
                  </to>
                </anchor>
              </controlPr>
            </control>
          </mc:Choice>
        </mc:AlternateContent>
        <mc:AlternateContent xmlns:mc="http://schemas.openxmlformats.org/markup-compatibility/2006">
          <mc:Choice Requires="x14">
            <control shapeId="87324" r:id="rId65" name="Option Button 284">
              <controlPr defaultSize="0" autoFill="0" autoLine="0" autoPict="0">
                <anchor moveWithCells="1">
                  <from>
                    <xdr:col>21</xdr:col>
                    <xdr:colOff>76200</xdr:colOff>
                    <xdr:row>11</xdr:row>
                    <xdr:rowOff>9525</xdr:rowOff>
                  </from>
                  <to>
                    <xdr:col>23</xdr:col>
                    <xdr:colOff>95250</xdr:colOff>
                    <xdr:row>11</xdr:row>
                    <xdr:rowOff>247650</xdr:rowOff>
                  </to>
                </anchor>
              </controlPr>
            </control>
          </mc:Choice>
        </mc:AlternateContent>
        <mc:AlternateContent xmlns:mc="http://schemas.openxmlformats.org/markup-compatibility/2006">
          <mc:Choice Requires="x14">
            <control shapeId="87325" r:id="rId66" name="Option Button 285">
              <controlPr defaultSize="0" autoFill="0" autoLine="0" autoPict="0">
                <anchor moveWithCells="1">
                  <from>
                    <xdr:col>23</xdr:col>
                    <xdr:colOff>171450</xdr:colOff>
                    <xdr:row>11</xdr:row>
                    <xdr:rowOff>9525</xdr:rowOff>
                  </from>
                  <to>
                    <xdr:col>25</xdr:col>
                    <xdr:colOff>66675</xdr:colOff>
                    <xdr:row>11</xdr:row>
                    <xdr:rowOff>247650</xdr:rowOff>
                  </to>
                </anchor>
              </controlPr>
            </control>
          </mc:Choice>
        </mc:AlternateContent>
        <mc:AlternateContent xmlns:mc="http://schemas.openxmlformats.org/markup-compatibility/2006">
          <mc:Choice Requires="x14">
            <control shapeId="87326" r:id="rId67" name="Option Button 286">
              <controlPr defaultSize="0" autoFill="0" autoLine="0" autoPict="0">
                <anchor moveWithCells="1">
                  <from>
                    <xdr:col>25</xdr:col>
                    <xdr:colOff>247650</xdr:colOff>
                    <xdr:row>11</xdr:row>
                    <xdr:rowOff>9525</xdr:rowOff>
                  </from>
                  <to>
                    <xdr:col>27</xdr:col>
                    <xdr:colOff>142875</xdr:colOff>
                    <xdr:row>11</xdr:row>
                    <xdr:rowOff>247650</xdr:rowOff>
                  </to>
                </anchor>
              </controlPr>
            </control>
          </mc:Choice>
        </mc:AlternateContent>
        <mc:AlternateContent xmlns:mc="http://schemas.openxmlformats.org/markup-compatibility/2006">
          <mc:Choice Requires="x14">
            <control shapeId="87327" r:id="rId68" name="Option Button 287">
              <controlPr defaultSize="0" autoFill="0" autoLine="0" autoPict="0">
                <anchor moveWithCells="1">
                  <from>
                    <xdr:col>8</xdr:col>
                    <xdr:colOff>123825</xdr:colOff>
                    <xdr:row>16</xdr:row>
                    <xdr:rowOff>123825</xdr:rowOff>
                  </from>
                  <to>
                    <xdr:col>10</xdr:col>
                    <xdr:colOff>133350</xdr:colOff>
                    <xdr:row>17</xdr:row>
                    <xdr:rowOff>95250</xdr:rowOff>
                  </to>
                </anchor>
              </controlPr>
            </control>
          </mc:Choice>
        </mc:AlternateContent>
        <mc:AlternateContent xmlns:mc="http://schemas.openxmlformats.org/markup-compatibility/2006">
          <mc:Choice Requires="x14">
            <control shapeId="87328" r:id="rId69" name="Option Button 288">
              <controlPr defaultSize="0" autoFill="0" autoLine="0" autoPict="0">
                <anchor moveWithCells="1">
                  <from>
                    <xdr:col>10</xdr:col>
                    <xdr:colOff>219075</xdr:colOff>
                    <xdr:row>16</xdr:row>
                    <xdr:rowOff>123825</xdr:rowOff>
                  </from>
                  <to>
                    <xdr:col>12</xdr:col>
                    <xdr:colOff>114300</xdr:colOff>
                    <xdr:row>17</xdr:row>
                    <xdr:rowOff>95250</xdr:rowOff>
                  </to>
                </anchor>
              </controlPr>
            </control>
          </mc:Choice>
        </mc:AlternateContent>
        <mc:AlternateContent xmlns:mc="http://schemas.openxmlformats.org/markup-compatibility/2006">
          <mc:Choice Requires="x14">
            <control shapeId="87329" r:id="rId70" name="Option Button 289">
              <controlPr defaultSize="0" autoFill="0" autoLine="0" autoPict="0">
                <anchor moveWithCells="1">
                  <from>
                    <xdr:col>12</xdr:col>
                    <xdr:colOff>247650</xdr:colOff>
                    <xdr:row>16</xdr:row>
                    <xdr:rowOff>123825</xdr:rowOff>
                  </from>
                  <to>
                    <xdr:col>14</xdr:col>
                    <xdr:colOff>219075</xdr:colOff>
                    <xdr:row>17</xdr:row>
                    <xdr:rowOff>95250</xdr:rowOff>
                  </to>
                </anchor>
              </controlPr>
            </control>
          </mc:Choice>
        </mc:AlternateContent>
        <mc:AlternateContent xmlns:mc="http://schemas.openxmlformats.org/markup-compatibility/2006">
          <mc:Choice Requires="x14">
            <control shapeId="87330" r:id="rId71" name="Option Button 290">
              <controlPr defaultSize="0" autoFill="0" autoLine="0" autoPict="0">
                <anchor moveWithCells="1">
                  <from>
                    <xdr:col>14</xdr:col>
                    <xdr:colOff>276225</xdr:colOff>
                    <xdr:row>16</xdr:row>
                    <xdr:rowOff>123825</xdr:rowOff>
                  </from>
                  <to>
                    <xdr:col>16</xdr:col>
                    <xdr:colOff>314325</xdr:colOff>
                    <xdr:row>17</xdr:row>
                    <xdr:rowOff>95250</xdr:rowOff>
                  </to>
                </anchor>
              </controlPr>
            </control>
          </mc:Choice>
        </mc:AlternateContent>
        <mc:AlternateContent xmlns:mc="http://schemas.openxmlformats.org/markup-compatibility/2006">
          <mc:Choice Requires="x14">
            <control shapeId="87331" r:id="rId72" name="Option Button 291">
              <controlPr defaultSize="0" autoFill="0" autoLine="0" autoPict="0">
                <anchor moveWithCells="1">
                  <from>
                    <xdr:col>16</xdr:col>
                    <xdr:colOff>361950</xdr:colOff>
                    <xdr:row>16</xdr:row>
                    <xdr:rowOff>123825</xdr:rowOff>
                  </from>
                  <to>
                    <xdr:col>18</xdr:col>
                    <xdr:colOff>419100</xdr:colOff>
                    <xdr:row>17</xdr:row>
                    <xdr:rowOff>95250</xdr:rowOff>
                  </to>
                </anchor>
              </controlPr>
            </control>
          </mc:Choice>
        </mc:AlternateContent>
        <mc:AlternateContent xmlns:mc="http://schemas.openxmlformats.org/markup-compatibility/2006">
          <mc:Choice Requires="x14">
            <control shapeId="87332" r:id="rId73" name="Option Button 292">
              <controlPr defaultSize="0" autoFill="0" autoLine="0" autoPict="0">
                <anchor moveWithCells="1">
                  <from>
                    <xdr:col>21</xdr:col>
                    <xdr:colOff>19050</xdr:colOff>
                    <xdr:row>16</xdr:row>
                    <xdr:rowOff>123825</xdr:rowOff>
                  </from>
                  <to>
                    <xdr:col>23</xdr:col>
                    <xdr:colOff>66675</xdr:colOff>
                    <xdr:row>17</xdr:row>
                    <xdr:rowOff>95250</xdr:rowOff>
                  </to>
                </anchor>
              </controlPr>
            </control>
          </mc:Choice>
        </mc:AlternateContent>
        <mc:AlternateContent xmlns:mc="http://schemas.openxmlformats.org/markup-compatibility/2006">
          <mc:Choice Requires="x14">
            <control shapeId="87333" r:id="rId74" name="Option Button 293">
              <controlPr defaultSize="0" autoFill="0" autoLine="0" autoPict="0">
                <anchor moveWithCells="1">
                  <from>
                    <xdr:col>23</xdr:col>
                    <xdr:colOff>161925</xdr:colOff>
                    <xdr:row>16</xdr:row>
                    <xdr:rowOff>123825</xdr:rowOff>
                  </from>
                  <to>
                    <xdr:col>25</xdr:col>
                    <xdr:colOff>57150</xdr:colOff>
                    <xdr:row>17</xdr:row>
                    <xdr:rowOff>95250</xdr:rowOff>
                  </to>
                </anchor>
              </controlPr>
            </control>
          </mc:Choice>
        </mc:AlternateContent>
        <mc:AlternateContent xmlns:mc="http://schemas.openxmlformats.org/markup-compatibility/2006">
          <mc:Choice Requires="x14">
            <control shapeId="87334" r:id="rId75" name="Option Button 294">
              <controlPr defaultSize="0" autoFill="0" autoLine="0" autoPict="0">
                <anchor moveWithCells="1">
                  <from>
                    <xdr:col>25</xdr:col>
                    <xdr:colOff>266700</xdr:colOff>
                    <xdr:row>16</xdr:row>
                    <xdr:rowOff>123825</xdr:rowOff>
                  </from>
                  <to>
                    <xdr:col>27</xdr:col>
                    <xdr:colOff>161925</xdr:colOff>
                    <xdr:row>17</xdr:row>
                    <xdr:rowOff>95250</xdr:rowOff>
                  </to>
                </anchor>
              </controlPr>
            </control>
          </mc:Choice>
        </mc:AlternateContent>
        <mc:AlternateContent xmlns:mc="http://schemas.openxmlformats.org/markup-compatibility/2006">
          <mc:Choice Requires="x14">
            <control shapeId="87336" r:id="rId76" name="Group Box 296">
              <controlPr defaultSize="0" autoFill="0" autoPict="0">
                <anchor moveWithCells="1">
                  <from>
                    <xdr:col>8</xdr:col>
                    <xdr:colOff>9525</xdr:colOff>
                    <xdr:row>29</xdr:row>
                    <xdr:rowOff>0</xdr:rowOff>
                  </from>
                  <to>
                    <xdr:col>28</xdr:col>
                    <xdr:colOff>0</xdr:colOff>
                    <xdr:row>33</xdr:row>
                    <xdr:rowOff>0</xdr:rowOff>
                  </to>
                </anchor>
              </controlPr>
            </control>
          </mc:Choice>
        </mc:AlternateContent>
        <mc:AlternateContent xmlns:mc="http://schemas.openxmlformats.org/markup-compatibility/2006">
          <mc:Choice Requires="x14">
            <control shapeId="87337" r:id="rId77" name="Option Button 297">
              <controlPr defaultSize="0" autoFill="0" autoLine="0" autoPict="0">
                <anchor moveWithCells="1">
                  <from>
                    <xdr:col>8</xdr:col>
                    <xdr:colOff>85725</xdr:colOff>
                    <xdr:row>29</xdr:row>
                    <xdr:rowOff>57150</xdr:rowOff>
                  </from>
                  <to>
                    <xdr:col>9</xdr:col>
                    <xdr:colOff>361950</xdr:colOff>
                    <xdr:row>30</xdr:row>
                    <xdr:rowOff>28575</xdr:rowOff>
                  </to>
                </anchor>
              </controlPr>
            </control>
          </mc:Choice>
        </mc:AlternateContent>
        <mc:AlternateContent xmlns:mc="http://schemas.openxmlformats.org/markup-compatibility/2006">
          <mc:Choice Requires="x14">
            <control shapeId="87338" r:id="rId78" name="Option Button 298">
              <controlPr defaultSize="0" autoFill="0" autoLine="0" autoPict="0">
                <anchor moveWithCells="1">
                  <from>
                    <xdr:col>9</xdr:col>
                    <xdr:colOff>333375</xdr:colOff>
                    <xdr:row>29</xdr:row>
                    <xdr:rowOff>57150</xdr:rowOff>
                  </from>
                  <to>
                    <xdr:col>12</xdr:col>
                    <xdr:colOff>133350</xdr:colOff>
                    <xdr:row>30</xdr:row>
                    <xdr:rowOff>28575</xdr:rowOff>
                  </to>
                </anchor>
              </controlPr>
            </control>
          </mc:Choice>
        </mc:AlternateContent>
        <mc:AlternateContent xmlns:mc="http://schemas.openxmlformats.org/markup-compatibility/2006">
          <mc:Choice Requires="x14">
            <control shapeId="87339" r:id="rId79" name="Option Button 299">
              <controlPr defaultSize="0" autoFill="0" autoLine="0" autoPict="0">
                <anchor moveWithCells="1">
                  <from>
                    <xdr:col>12</xdr:col>
                    <xdr:colOff>38100</xdr:colOff>
                    <xdr:row>29</xdr:row>
                    <xdr:rowOff>57150</xdr:rowOff>
                  </from>
                  <to>
                    <xdr:col>14</xdr:col>
                    <xdr:colOff>180975</xdr:colOff>
                    <xdr:row>30</xdr:row>
                    <xdr:rowOff>28575</xdr:rowOff>
                  </to>
                </anchor>
              </controlPr>
            </control>
          </mc:Choice>
        </mc:AlternateContent>
        <mc:AlternateContent xmlns:mc="http://schemas.openxmlformats.org/markup-compatibility/2006">
          <mc:Choice Requires="x14">
            <control shapeId="87340" r:id="rId80" name="Option Button 300">
              <controlPr defaultSize="0" autoFill="0" autoLine="0" autoPict="0">
                <anchor moveWithCells="1">
                  <from>
                    <xdr:col>14</xdr:col>
                    <xdr:colOff>123825</xdr:colOff>
                    <xdr:row>29</xdr:row>
                    <xdr:rowOff>57150</xdr:rowOff>
                  </from>
                  <to>
                    <xdr:col>16</xdr:col>
                    <xdr:colOff>419100</xdr:colOff>
                    <xdr:row>30</xdr:row>
                    <xdr:rowOff>28575</xdr:rowOff>
                  </to>
                </anchor>
              </controlPr>
            </control>
          </mc:Choice>
        </mc:AlternateContent>
        <mc:AlternateContent xmlns:mc="http://schemas.openxmlformats.org/markup-compatibility/2006">
          <mc:Choice Requires="x14">
            <control shapeId="87341" r:id="rId81" name="Option Button 301">
              <controlPr defaultSize="0" autoFill="0" autoLine="0" autoPict="0">
                <anchor moveWithCells="1">
                  <from>
                    <xdr:col>16</xdr:col>
                    <xdr:colOff>352425</xdr:colOff>
                    <xdr:row>29</xdr:row>
                    <xdr:rowOff>57150</xdr:rowOff>
                  </from>
                  <to>
                    <xdr:col>19</xdr:col>
                    <xdr:colOff>152400</xdr:colOff>
                    <xdr:row>30</xdr:row>
                    <xdr:rowOff>28575</xdr:rowOff>
                  </to>
                </anchor>
              </controlPr>
            </control>
          </mc:Choice>
        </mc:AlternateContent>
        <mc:AlternateContent xmlns:mc="http://schemas.openxmlformats.org/markup-compatibility/2006">
          <mc:Choice Requires="x14">
            <control shapeId="87342" r:id="rId82" name="Option Button 302">
              <controlPr defaultSize="0" autoFill="0" autoLine="0" autoPict="0">
                <anchor moveWithCells="1">
                  <from>
                    <xdr:col>19</xdr:col>
                    <xdr:colOff>333375</xdr:colOff>
                    <xdr:row>29</xdr:row>
                    <xdr:rowOff>57150</xdr:rowOff>
                  </from>
                  <to>
                    <xdr:col>22</xdr:col>
                    <xdr:colOff>238125</xdr:colOff>
                    <xdr:row>30</xdr:row>
                    <xdr:rowOff>28575</xdr:rowOff>
                  </to>
                </anchor>
              </controlPr>
            </control>
          </mc:Choice>
        </mc:AlternateContent>
        <mc:AlternateContent xmlns:mc="http://schemas.openxmlformats.org/markup-compatibility/2006">
          <mc:Choice Requires="x14">
            <control shapeId="87343" r:id="rId83" name="Option Button 303">
              <controlPr defaultSize="0" autoFill="0" autoLine="0" autoPict="0">
                <anchor moveWithCells="1">
                  <from>
                    <xdr:col>22</xdr:col>
                    <xdr:colOff>371475</xdr:colOff>
                    <xdr:row>29</xdr:row>
                    <xdr:rowOff>57150</xdr:rowOff>
                  </from>
                  <to>
                    <xdr:col>25</xdr:col>
                    <xdr:colOff>276225</xdr:colOff>
                    <xdr:row>30</xdr:row>
                    <xdr:rowOff>28575</xdr:rowOff>
                  </to>
                </anchor>
              </controlPr>
            </control>
          </mc:Choice>
        </mc:AlternateContent>
        <mc:AlternateContent xmlns:mc="http://schemas.openxmlformats.org/markup-compatibility/2006">
          <mc:Choice Requires="x14">
            <control shapeId="87141" r:id="rId84" name="Group Box 101">
              <controlPr defaultSize="0" autoFill="0" autoPict="0">
                <anchor moveWithCells="1">
                  <from>
                    <xdr:col>3</xdr:col>
                    <xdr:colOff>0</xdr:colOff>
                    <xdr:row>33</xdr:row>
                    <xdr:rowOff>0</xdr:rowOff>
                  </from>
                  <to>
                    <xdr:col>4</xdr:col>
                    <xdr:colOff>0</xdr:colOff>
                    <xdr:row>36</xdr:row>
                    <xdr:rowOff>0</xdr:rowOff>
                  </to>
                </anchor>
              </controlPr>
            </control>
          </mc:Choice>
        </mc:AlternateContent>
        <mc:AlternateContent xmlns:mc="http://schemas.openxmlformats.org/markup-compatibility/2006">
          <mc:Choice Requires="x14">
            <control shapeId="87146" r:id="rId85" name="Option Button 106">
              <controlPr defaultSize="0" autoFill="0" autoLine="0" autoPict="0">
                <anchor moveWithCells="1">
                  <from>
                    <xdr:col>3</xdr:col>
                    <xdr:colOff>76200</xdr:colOff>
                    <xdr:row>33</xdr:row>
                    <xdr:rowOff>47625</xdr:rowOff>
                  </from>
                  <to>
                    <xdr:col>3</xdr:col>
                    <xdr:colOff>904875</xdr:colOff>
                    <xdr:row>34</xdr:row>
                    <xdr:rowOff>19050</xdr:rowOff>
                  </to>
                </anchor>
              </controlPr>
            </control>
          </mc:Choice>
        </mc:AlternateContent>
        <mc:AlternateContent xmlns:mc="http://schemas.openxmlformats.org/markup-compatibility/2006">
          <mc:Choice Requires="x14">
            <control shapeId="87147" r:id="rId86" name="Option Button 107">
              <controlPr defaultSize="0" autoFill="0" autoLine="0" autoPict="0">
                <anchor moveWithCells="1">
                  <from>
                    <xdr:col>3</xdr:col>
                    <xdr:colOff>76200</xdr:colOff>
                    <xdr:row>34</xdr:row>
                    <xdr:rowOff>0</xdr:rowOff>
                  </from>
                  <to>
                    <xdr:col>3</xdr:col>
                    <xdr:colOff>3152775</xdr:colOff>
                    <xdr:row>34</xdr:row>
                    <xdr:rowOff>238125</xdr:rowOff>
                  </to>
                </anchor>
              </controlPr>
            </control>
          </mc:Choice>
        </mc:AlternateContent>
        <mc:AlternateContent xmlns:mc="http://schemas.openxmlformats.org/markup-compatibility/2006">
          <mc:Choice Requires="x14">
            <control shapeId="87148" r:id="rId87" name="Option Button 108">
              <controlPr defaultSize="0" autoFill="0" autoLine="0" autoPict="0">
                <anchor moveWithCells="1">
                  <from>
                    <xdr:col>3</xdr:col>
                    <xdr:colOff>76200</xdr:colOff>
                    <xdr:row>34</xdr:row>
                    <xdr:rowOff>238125</xdr:rowOff>
                  </from>
                  <to>
                    <xdr:col>3</xdr:col>
                    <xdr:colOff>3152775</xdr:colOff>
                    <xdr:row>35</xdr:row>
                    <xdr:rowOff>209550</xdr:rowOff>
                  </to>
                </anchor>
              </controlPr>
            </control>
          </mc:Choice>
        </mc:AlternateContent>
        <mc:AlternateContent xmlns:mc="http://schemas.openxmlformats.org/markup-compatibility/2006">
          <mc:Choice Requires="x14">
            <control shapeId="87242" r:id="rId88" name="Group Box 202">
              <controlPr defaultSize="0" autoFill="0" autoPict="0">
                <anchor moveWithCells="1">
                  <from>
                    <xdr:col>8</xdr:col>
                    <xdr:colOff>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87243" r:id="rId89" name="Option Button 203">
              <controlPr defaultSize="0" autoFill="0" autoLine="0" autoPict="0">
                <anchor moveWithCells="1">
                  <from>
                    <xdr:col>8</xdr:col>
                    <xdr:colOff>104775</xdr:colOff>
                    <xdr:row>64</xdr:row>
                    <xdr:rowOff>9525</xdr:rowOff>
                  </from>
                  <to>
                    <xdr:col>10</xdr:col>
                    <xdr:colOff>0</xdr:colOff>
                    <xdr:row>64</xdr:row>
                    <xdr:rowOff>247650</xdr:rowOff>
                  </to>
                </anchor>
              </controlPr>
            </control>
          </mc:Choice>
        </mc:AlternateContent>
        <mc:AlternateContent xmlns:mc="http://schemas.openxmlformats.org/markup-compatibility/2006">
          <mc:Choice Requires="x14">
            <control shapeId="87244" r:id="rId90" name="Option Button 204">
              <controlPr defaultSize="0" autoFill="0" autoLine="0" autoPict="0">
                <anchor moveWithCells="1">
                  <from>
                    <xdr:col>10</xdr:col>
                    <xdr:colOff>276225</xdr:colOff>
                    <xdr:row>64</xdr:row>
                    <xdr:rowOff>9525</xdr:rowOff>
                  </from>
                  <to>
                    <xdr:col>16</xdr:col>
                    <xdr:colOff>276225</xdr:colOff>
                    <xdr:row>64</xdr:row>
                    <xdr:rowOff>247650</xdr:rowOff>
                  </to>
                </anchor>
              </controlPr>
            </control>
          </mc:Choice>
        </mc:AlternateContent>
        <mc:AlternateContent xmlns:mc="http://schemas.openxmlformats.org/markup-compatibility/2006">
          <mc:Choice Requires="x14">
            <control shapeId="87236" r:id="rId91" name="Group Box 196">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87237" r:id="rId92" name="Option Button 197">
              <controlPr defaultSize="0" autoFill="0" autoLine="0" autoPict="0">
                <anchor moveWithCells="1">
                  <from>
                    <xdr:col>8</xdr:col>
                    <xdr:colOff>114300</xdr:colOff>
                    <xdr:row>61</xdr:row>
                    <xdr:rowOff>9525</xdr:rowOff>
                  </from>
                  <to>
                    <xdr:col>10</xdr:col>
                    <xdr:colOff>9525</xdr:colOff>
                    <xdr:row>61</xdr:row>
                    <xdr:rowOff>247650</xdr:rowOff>
                  </to>
                </anchor>
              </controlPr>
            </control>
          </mc:Choice>
        </mc:AlternateContent>
        <mc:AlternateContent xmlns:mc="http://schemas.openxmlformats.org/markup-compatibility/2006">
          <mc:Choice Requires="x14">
            <control shapeId="87238" r:id="rId93" name="Option Button 198">
              <controlPr defaultSize="0" autoFill="0" autoLine="0" autoPict="0">
                <anchor moveWithCells="1">
                  <from>
                    <xdr:col>9</xdr:col>
                    <xdr:colOff>428625</xdr:colOff>
                    <xdr:row>61</xdr:row>
                    <xdr:rowOff>9525</xdr:rowOff>
                  </from>
                  <to>
                    <xdr:col>11</xdr:col>
                    <xdr:colOff>323850</xdr:colOff>
                    <xdr:row>61</xdr:row>
                    <xdr:rowOff>247650</xdr:rowOff>
                  </to>
                </anchor>
              </controlPr>
            </control>
          </mc:Choice>
        </mc:AlternateContent>
        <mc:AlternateContent xmlns:mc="http://schemas.openxmlformats.org/markup-compatibility/2006">
          <mc:Choice Requires="x14">
            <control shapeId="87240" r:id="rId94" name="Option Button 200">
              <controlPr defaultSize="0" autoFill="0" autoLine="0" autoPict="0">
                <anchor moveWithCells="1">
                  <from>
                    <xdr:col>12</xdr:col>
                    <xdr:colOff>0</xdr:colOff>
                    <xdr:row>61</xdr:row>
                    <xdr:rowOff>9525</xdr:rowOff>
                  </from>
                  <to>
                    <xdr:col>14</xdr:col>
                    <xdr:colOff>0</xdr:colOff>
                    <xdr:row>61</xdr:row>
                    <xdr:rowOff>247650</xdr:rowOff>
                  </to>
                </anchor>
              </controlPr>
            </control>
          </mc:Choice>
        </mc:AlternateContent>
        <mc:AlternateContent xmlns:mc="http://schemas.openxmlformats.org/markup-compatibility/2006">
          <mc:Choice Requires="x14">
            <control shapeId="87241" r:id="rId95" name="Option Button 201">
              <controlPr defaultSize="0" autoFill="0" autoLine="0" autoPict="0">
                <anchor moveWithCells="1">
                  <from>
                    <xdr:col>14</xdr:col>
                    <xdr:colOff>333375</xdr:colOff>
                    <xdr:row>61</xdr:row>
                    <xdr:rowOff>9525</xdr:rowOff>
                  </from>
                  <to>
                    <xdr:col>16</xdr:col>
                    <xdr:colOff>238125</xdr:colOff>
                    <xdr:row>61</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AF77"/>
  <sheetViews>
    <sheetView workbookViewId="0">
      <selection activeCell="D5" sqref="D5"/>
    </sheetView>
  </sheetViews>
  <sheetFormatPr defaultColWidth="2.5" defaultRowHeight="21" customHeight="1"/>
  <cols>
    <col min="1" max="1" width="2.5" style="62"/>
    <col min="2" max="2" width="2.5" style="62" customWidth="1"/>
    <col min="3" max="3" width="10.5" style="63" customWidth="1"/>
    <col min="4" max="4" width="42.25" style="62" customWidth="1"/>
    <col min="5" max="5" width="2.5" style="62" customWidth="1"/>
    <col min="6" max="6" width="3.125" style="62" customWidth="1"/>
    <col min="7" max="7" width="2.25" style="62" customWidth="1"/>
    <col min="8" max="8" width="13.375" style="62" customWidth="1"/>
    <col min="9" max="10" width="8.375" style="62" customWidth="1"/>
    <col min="11" max="11" width="5.875" style="62" customWidth="1"/>
    <col min="12" max="26" width="8.375" style="62" customWidth="1"/>
    <col min="27" max="27" width="3.125" style="62" customWidth="1"/>
    <col min="28" max="28" width="2.25" style="62" customWidth="1"/>
    <col min="29" max="29" width="12.5" style="425" bestFit="1" customWidth="1"/>
    <col min="30" max="30" width="5" style="265" hidden="1" customWidth="1"/>
    <col min="31" max="31" width="31.25" style="427" customWidth="1"/>
    <col min="32" max="32" width="2.25" style="62" customWidth="1"/>
    <col min="33" max="16384" width="2.5" style="62"/>
  </cols>
  <sheetData>
    <row r="1" spans="1:32" ht="67.5" customHeight="1">
      <c r="C1" s="681" t="s">
        <v>1682</v>
      </c>
      <c r="D1" s="681"/>
      <c r="E1" s="681"/>
      <c r="F1" s="681"/>
      <c r="G1" s="681"/>
      <c r="H1" s="681"/>
      <c r="I1" s="681"/>
    </row>
    <row r="2" spans="1:32" ht="40.5" customHeight="1">
      <c r="A2" s="236"/>
      <c r="B2" s="237" t="s">
        <v>1561</v>
      </c>
      <c r="C2" s="238"/>
      <c r="D2" s="238"/>
      <c r="E2" s="238"/>
      <c r="F2" s="236"/>
      <c r="G2" s="237" t="s">
        <v>237</v>
      </c>
      <c r="H2" s="237"/>
      <c r="I2" s="236"/>
      <c r="J2" s="236"/>
      <c r="K2" s="236"/>
      <c r="L2" s="236"/>
      <c r="M2" s="236"/>
      <c r="N2" s="236"/>
      <c r="O2" s="236"/>
      <c r="P2" s="236"/>
      <c r="Q2" s="236"/>
      <c r="R2" s="236"/>
      <c r="S2" s="236"/>
      <c r="T2" s="236"/>
      <c r="U2" s="236"/>
      <c r="V2" s="236"/>
      <c r="W2" s="236"/>
      <c r="X2" s="236"/>
      <c r="Y2" s="236"/>
      <c r="Z2" s="236"/>
      <c r="AA2" s="236"/>
      <c r="AB2" s="236"/>
      <c r="AC2" s="237" t="s">
        <v>1675</v>
      </c>
      <c r="AE2" s="427" t="s">
        <v>1681</v>
      </c>
      <c r="AF2" s="236"/>
    </row>
    <row r="3" spans="1:32" ht="21" customHeight="1">
      <c r="B3" s="66"/>
      <c r="C3" s="67"/>
      <c r="D3" s="67"/>
      <c r="E3" s="66"/>
      <c r="G3" s="66"/>
      <c r="H3" s="77"/>
      <c r="I3" s="77"/>
      <c r="J3" s="77"/>
      <c r="K3" s="77"/>
      <c r="L3" s="77"/>
      <c r="M3" s="77"/>
      <c r="N3" s="77"/>
      <c r="O3" s="77"/>
      <c r="P3" s="77"/>
      <c r="Q3" s="77"/>
      <c r="R3" s="77"/>
      <c r="S3" s="77"/>
      <c r="T3" s="77"/>
      <c r="U3" s="77"/>
      <c r="V3" s="77"/>
      <c r="W3" s="77"/>
      <c r="X3" s="77"/>
      <c r="Y3" s="77"/>
      <c r="Z3" s="77"/>
      <c r="AA3" s="77"/>
      <c r="AB3" s="236"/>
      <c r="AC3" s="426" t="s">
        <v>17</v>
      </c>
      <c r="AD3" s="420"/>
      <c r="AE3" s="428" t="e">
        <f>CHOOSE(AD3,"不要","代筆依頼","お客様用意")</f>
        <v>#VALUE!</v>
      </c>
      <c r="AF3" s="236"/>
    </row>
    <row r="4" spans="1:32" ht="21" customHeight="1">
      <c r="B4" s="66"/>
      <c r="C4" s="68" t="s">
        <v>229</v>
      </c>
      <c r="D4" s="69" t="s">
        <v>1320</v>
      </c>
      <c r="E4" s="66"/>
      <c r="G4" s="66"/>
      <c r="H4" s="68" t="s">
        <v>1531</v>
      </c>
      <c r="I4" s="77"/>
      <c r="J4" s="77"/>
      <c r="K4" s="77"/>
      <c r="L4" s="77"/>
      <c r="M4" s="77"/>
      <c r="N4" s="77"/>
      <c r="O4" s="68" t="s">
        <v>1584</v>
      </c>
      <c r="P4" s="77"/>
      <c r="Q4" s="77"/>
      <c r="R4" s="77"/>
      <c r="S4" s="77"/>
      <c r="T4" s="77"/>
      <c r="U4" s="77"/>
      <c r="V4" s="77"/>
      <c r="W4" s="77"/>
      <c r="X4" s="77"/>
      <c r="Y4" s="77"/>
      <c r="Z4" s="77"/>
      <c r="AA4" s="77"/>
      <c r="AB4" s="236"/>
      <c r="AC4" s="426" t="s">
        <v>1252</v>
      </c>
      <c r="AD4" s="420"/>
      <c r="AE4" s="428" t="e">
        <f>CHOOSE(AD4,"エナジー","エレガント","シック","スタイリッシュ","華やか","ゴージャス")</f>
        <v>#VALUE!</v>
      </c>
      <c r="AF4" s="236"/>
    </row>
    <row r="5" spans="1:32" ht="21" customHeight="1">
      <c r="B5" s="66"/>
      <c r="C5" s="286" t="s">
        <v>5</v>
      </c>
      <c r="D5" s="401"/>
      <c r="E5" s="66"/>
      <c r="G5" s="66"/>
      <c r="H5" s="286" t="s">
        <v>237</v>
      </c>
      <c r="I5" s="711" t="s">
        <v>1598</v>
      </c>
      <c r="J5" s="712"/>
      <c r="K5" s="712"/>
      <c r="L5" s="712"/>
      <c r="M5" s="713"/>
      <c r="N5" s="77"/>
      <c r="O5" s="241" t="s">
        <v>1574</v>
      </c>
      <c r="P5" s="714">
        <f ca="1">TODAY()</f>
        <v>45840</v>
      </c>
      <c r="Q5" s="714"/>
      <c r="R5" s="242" t="s">
        <v>1572</v>
      </c>
      <c r="S5" s="243"/>
      <c r="T5" s="715">
        <f ca="1">P5+4</f>
        <v>45844</v>
      </c>
      <c r="U5" s="715"/>
      <c r="V5" s="242" t="s">
        <v>1575</v>
      </c>
      <c r="W5" s="242"/>
      <c r="X5" s="243"/>
      <c r="Y5" s="77"/>
      <c r="Z5" s="77"/>
      <c r="AA5" s="77"/>
      <c r="AB5" s="236"/>
      <c r="AC5" s="426" t="s">
        <v>1619</v>
      </c>
      <c r="AD5" s="420"/>
      <c r="AE5" s="428" t="e">
        <f>CHOOSE(AD5,"白","色あり希望")</f>
        <v>#VALUE!</v>
      </c>
      <c r="AF5" s="236"/>
    </row>
    <row r="6" spans="1:32" ht="21" customHeight="1">
      <c r="B6" s="66"/>
      <c r="C6" s="284" t="s">
        <v>1283</v>
      </c>
      <c r="D6" s="402"/>
      <c r="E6" s="66"/>
      <c r="G6" s="66"/>
      <c r="H6" s="285" t="s">
        <v>1554</v>
      </c>
      <c r="I6" s="716" t="s">
        <v>175</v>
      </c>
      <c r="J6" s="717"/>
      <c r="K6" s="717"/>
      <c r="L6" s="717"/>
      <c r="M6" s="718"/>
      <c r="N6" s="77"/>
      <c r="O6" s="244" t="s">
        <v>1574</v>
      </c>
      <c r="P6" s="719">
        <f ca="1">TODAY()</f>
        <v>45840</v>
      </c>
      <c r="Q6" s="719"/>
      <c r="R6" s="245" t="s">
        <v>1573</v>
      </c>
      <c r="S6" s="246"/>
      <c r="T6" s="720">
        <f ca="1">P6+5</f>
        <v>45845</v>
      </c>
      <c r="U6" s="720"/>
      <c r="V6" s="245" t="s">
        <v>1575</v>
      </c>
      <c r="W6" s="245"/>
      <c r="X6" s="246"/>
      <c r="Y6" s="77"/>
      <c r="Z6" s="77"/>
      <c r="AA6" s="77"/>
      <c r="AB6" s="236"/>
      <c r="AC6" s="426" t="s">
        <v>97</v>
      </c>
      <c r="AD6" s="420"/>
      <c r="AE6" s="428" t="e">
        <f>CHOOSE(AD6,"大輪胡蝶蘭（5本立ち／75輪）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F6" s="236"/>
    </row>
    <row r="7" spans="1:32" s="64" customFormat="1" ht="21" customHeight="1">
      <c r="B7" s="71"/>
      <c r="C7" s="284" t="s">
        <v>6</v>
      </c>
      <c r="D7" s="397"/>
      <c r="E7" s="71"/>
      <c r="G7" s="71"/>
      <c r="H7" s="77"/>
      <c r="I7" s="77"/>
      <c r="J7" s="77"/>
      <c r="K7" s="77"/>
      <c r="L7" s="77"/>
      <c r="M7" s="77"/>
      <c r="N7" s="77"/>
      <c r="O7" s="77"/>
      <c r="P7" s="77"/>
      <c r="Q7" s="77"/>
      <c r="R7" s="77"/>
      <c r="S7" s="77"/>
      <c r="T7" s="77"/>
      <c r="U7" s="77"/>
      <c r="V7" s="77"/>
      <c r="W7" s="77"/>
      <c r="X7" s="77"/>
      <c r="Y7" s="77"/>
      <c r="Z7" s="77"/>
      <c r="AA7" s="77"/>
      <c r="AB7" s="236"/>
      <c r="AC7" s="426" t="s">
        <v>1544</v>
      </c>
      <c r="AD7" s="420"/>
      <c r="AE7" s="428" t="e">
        <f>CHOOSE(AD7,"札を付ける","札不要")</f>
        <v>#VALUE!</v>
      </c>
      <c r="AF7" s="236"/>
    </row>
    <row r="8" spans="1:32" ht="21" customHeight="1">
      <c r="B8" s="66"/>
      <c r="C8" s="284" t="s">
        <v>30</v>
      </c>
      <c r="D8" s="415"/>
      <c r="E8" s="66"/>
      <c r="G8" s="673" t="s">
        <v>1615</v>
      </c>
      <c r="H8" s="673"/>
      <c r="I8" s="673"/>
      <c r="J8" s="673"/>
      <c r="K8" s="673"/>
      <c r="L8" s="673"/>
      <c r="M8" s="673"/>
      <c r="N8" s="673"/>
      <c r="O8" s="673"/>
      <c r="P8" s="673"/>
      <c r="Q8" s="673"/>
      <c r="R8" s="673"/>
      <c r="S8" s="673"/>
      <c r="AC8" s="426" t="s">
        <v>248</v>
      </c>
      <c r="AD8" s="420"/>
      <c r="AE8" s="428" t="e">
        <f>CHOOSE(AD8,"御祝","Congratulations!","祝 御移転","祝 御就任","祝 御開店","その他")</f>
        <v>#VALUE!</v>
      </c>
    </row>
    <row r="9" spans="1:32" ht="21" customHeight="1">
      <c r="B9" s="66"/>
      <c r="C9" s="284" t="s">
        <v>7</v>
      </c>
      <c r="D9" s="402"/>
      <c r="E9" s="66"/>
      <c r="F9" s="247"/>
      <c r="G9" s="673"/>
      <c r="H9" s="673"/>
      <c r="I9" s="673"/>
      <c r="J9" s="673"/>
      <c r="K9" s="673"/>
      <c r="L9" s="673"/>
      <c r="M9" s="673"/>
      <c r="N9" s="673"/>
      <c r="O9" s="673"/>
      <c r="P9" s="673"/>
      <c r="Q9" s="673"/>
      <c r="R9" s="673"/>
      <c r="S9" s="673"/>
      <c r="T9" s="236"/>
      <c r="U9" s="236"/>
      <c r="V9" s="238"/>
      <c r="W9" s="238"/>
      <c r="X9" s="239"/>
      <c r="Y9" s="238"/>
      <c r="Z9" s="238"/>
      <c r="AA9" s="236"/>
      <c r="AB9" s="393"/>
      <c r="AC9" s="426" t="s">
        <v>249</v>
      </c>
      <c r="AD9" s="420"/>
      <c r="AE9" s="428" t="e">
        <f>CHOOSE(AD9,"送り主名のみ","お届け先も入れる","その他")</f>
        <v>#VALUE!</v>
      </c>
      <c r="AF9" s="393"/>
    </row>
    <row r="10" spans="1:32" ht="21" customHeight="1">
      <c r="B10" s="66"/>
      <c r="C10" s="285" t="s">
        <v>31</v>
      </c>
      <c r="D10" s="414"/>
      <c r="E10" s="66"/>
      <c r="F10" s="247"/>
      <c r="G10" s="249"/>
      <c r="H10" s="249"/>
      <c r="I10" s="392"/>
      <c r="J10" s="392"/>
      <c r="K10" s="392"/>
      <c r="L10" s="392"/>
      <c r="M10" s="392"/>
      <c r="N10" s="392"/>
      <c r="O10" s="392"/>
      <c r="P10" s="392"/>
      <c r="Q10" s="392"/>
      <c r="R10" s="392"/>
      <c r="S10" s="77"/>
      <c r="T10" s="77"/>
      <c r="U10" s="77"/>
      <c r="V10" s="250"/>
      <c r="W10" s="250"/>
      <c r="X10" s="251"/>
      <c r="Y10" s="250"/>
      <c r="Z10" s="250"/>
      <c r="AA10" s="77"/>
      <c r="AB10" s="393"/>
      <c r="AC10" s="426" t="s">
        <v>1602</v>
      </c>
      <c r="AD10" s="420"/>
      <c r="AE10" s="428" t="e">
        <f>CHOOSE(AD10,"ロゴ不要","ロゴを入れる")</f>
        <v>#VALUE!</v>
      </c>
      <c r="AF10" s="393"/>
    </row>
    <row r="11" spans="1:32" ht="21" customHeight="1">
      <c r="B11" s="66"/>
      <c r="C11" s="70"/>
      <c r="D11" s="66"/>
      <c r="E11" s="66"/>
      <c r="F11" s="247"/>
      <c r="G11" s="66"/>
      <c r="H11" s="68" t="s">
        <v>1612</v>
      </c>
      <c r="I11" s="66"/>
      <c r="J11" s="66"/>
      <c r="K11" s="66"/>
      <c r="L11" s="66"/>
      <c r="M11" s="66"/>
      <c r="N11" s="66"/>
      <c r="O11" s="66"/>
      <c r="P11" s="66"/>
      <c r="Q11" s="66"/>
      <c r="R11" s="66"/>
      <c r="S11" s="66"/>
      <c r="T11" s="66"/>
      <c r="U11" s="66"/>
      <c r="V11" s="66"/>
      <c r="W11" s="66"/>
      <c r="X11" s="66"/>
      <c r="Y11" s="66"/>
      <c r="Z11" s="66"/>
      <c r="AA11" s="77"/>
      <c r="AB11" s="393"/>
      <c r="AC11" s="426" t="s">
        <v>1603</v>
      </c>
      <c r="AD11" s="420"/>
      <c r="AE11" s="428" t="e">
        <f>CHOOSE(AD11,"クレジット","事前振込","請求書（メール）","請求書（郵送）")</f>
        <v>#VALUE!</v>
      </c>
      <c r="AF11" s="393"/>
    </row>
    <row r="12" spans="1:32" ht="21" customHeight="1">
      <c r="B12" s="66"/>
      <c r="C12" s="68" t="s">
        <v>256</v>
      </c>
      <c r="D12" s="66"/>
      <c r="E12" s="66"/>
      <c r="F12" s="247"/>
      <c r="G12" s="66"/>
      <c r="H12" s="667" t="s">
        <v>1252</v>
      </c>
      <c r="I12" s="705"/>
      <c r="J12" s="705"/>
      <c r="K12" s="705"/>
      <c r="L12" s="705"/>
      <c r="M12" s="705"/>
      <c r="N12" s="705"/>
      <c r="O12" s="705"/>
      <c r="P12" s="705"/>
      <c r="Q12" s="705"/>
      <c r="R12" s="705"/>
      <c r="S12" s="705"/>
      <c r="T12" s="705"/>
      <c r="U12" s="705"/>
      <c r="V12" s="705"/>
      <c r="W12" s="705"/>
      <c r="X12" s="705"/>
      <c r="Y12" s="705"/>
      <c r="Z12" s="706"/>
      <c r="AA12" s="77"/>
      <c r="AB12" s="393"/>
      <c r="AC12" s="432" t="s">
        <v>1676</v>
      </c>
      <c r="AD12" s="433"/>
      <c r="AE12" s="434" t="e">
        <f>CHOOSE(AD12,"担当様宛","担当様以外")</f>
        <v>#VALUE!</v>
      </c>
      <c r="AF12" s="393"/>
    </row>
    <row r="13" spans="1:32" ht="21" customHeight="1">
      <c r="B13" s="66"/>
      <c r="C13" s="286" t="s">
        <v>1284</v>
      </c>
      <c r="D13" s="401"/>
      <c r="E13" s="66"/>
      <c r="F13" s="247"/>
      <c r="G13" s="66"/>
      <c r="H13" s="668"/>
      <c r="I13" s="707"/>
      <c r="J13" s="707"/>
      <c r="K13" s="707"/>
      <c r="L13" s="707"/>
      <c r="M13" s="707"/>
      <c r="N13" s="707"/>
      <c r="O13" s="707"/>
      <c r="P13" s="707"/>
      <c r="Q13" s="707"/>
      <c r="R13" s="707"/>
      <c r="S13" s="707"/>
      <c r="T13" s="707"/>
      <c r="U13" s="707"/>
      <c r="V13" s="707"/>
      <c r="W13" s="707"/>
      <c r="X13" s="707"/>
      <c r="Y13" s="707"/>
      <c r="Z13" s="708"/>
      <c r="AA13" s="77"/>
      <c r="AB13" s="393"/>
      <c r="AF13" s="393"/>
    </row>
    <row r="14" spans="1:32" ht="21" customHeight="1">
      <c r="B14" s="66"/>
      <c r="C14" s="284" t="s">
        <v>6</v>
      </c>
      <c r="D14" s="397"/>
      <c r="E14" s="66"/>
      <c r="F14" s="247"/>
      <c r="G14" s="66"/>
      <c r="H14" s="668"/>
      <c r="I14" s="707"/>
      <c r="J14" s="707"/>
      <c r="K14" s="707"/>
      <c r="L14" s="707"/>
      <c r="M14" s="707"/>
      <c r="N14" s="707"/>
      <c r="O14" s="707"/>
      <c r="P14" s="707"/>
      <c r="Q14" s="707"/>
      <c r="R14" s="707"/>
      <c r="S14" s="707"/>
      <c r="T14" s="707"/>
      <c r="U14" s="707"/>
      <c r="V14" s="707"/>
      <c r="W14" s="707"/>
      <c r="X14" s="707"/>
      <c r="Y14" s="707"/>
      <c r="Z14" s="708"/>
      <c r="AA14" s="77"/>
      <c r="AB14" s="393"/>
      <c r="AF14" s="393"/>
    </row>
    <row r="15" spans="1:32" s="64" customFormat="1" ht="21" customHeight="1">
      <c r="B15" s="71"/>
      <c r="C15" s="284" t="s">
        <v>4</v>
      </c>
      <c r="D15" s="415"/>
      <c r="E15" s="71"/>
      <c r="F15" s="248"/>
      <c r="G15" s="66"/>
      <c r="H15" s="668"/>
      <c r="I15" s="707"/>
      <c r="J15" s="707"/>
      <c r="K15" s="707"/>
      <c r="L15" s="707"/>
      <c r="M15" s="707"/>
      <c r="N15" s="707"/>
      <c r="O15" s="707"/>
      <c r="P15" s="707"/>
      <c r="Q15" s="707"/>
      <c r="R15" s="707"/>
      <c r="S15" s="707"/>
      <c r="T15" s="707"/>
      <c r="U15" s="707"/>
      <c r="V15" s="707"/>
      <c r="W15" s="707"/>
      <c r="X15" s="707"/>
      <c r="Y15" s="707"/>
      <c r="Z15" s="708"/>
      <c r="AA15" s="77"/>
      <c r="AB15" s="394"/>
      <c r="AF15" s="394"/>
    </row>
    <row r="16" spans="1:32" ht="21" customHeight="1">
      <c r="B16" s="66"/>
      <c r="C16" s="285" t="s">
        <v>268</v>
      </c>
      <c r="D16" s="403"/>
      <c r="E16" s="66"/>
      <c r="F16" s="236"/>
      <c r="G16" s="66"/>
      <c r="H16" s="668"/>
      <c r="I16" s="707"/>
      <c r="J16" s="707"/>
      <c r="K16" s="707"/>
      <c r="L16" s="707"/>
      <c r="M16" s="707"/>
      <c r="N16" s="707"/>
      <c r="O16" s="707"/>
      <c r="P16" s="707"/>
      <c r="Q16" s="707"/>
      <c r="R16" s="707"/>
      <c r="S16" s="707"/>
      <c r="T16" s="707"/>
      <c r="U16" s="707"/>
      <c r="V16" s="707"/>
      <c r="W16" s="707"/>
      <c r="X16" s="707"/>
      <c r="Y16" s="707"/>
      <c r="Z16" s="708"/>
      <c r="AA16" s="77"/>
    </row>
    <row r="17" spans="2:31" ht="21" customHeight="1">
      <c r="B17" s="66"/>
      <c r="C17" s="70"/>
      <c r="D17" s="66"/>
      <c r="E17" s="66"/>
      <c r="F17" s="236"/>
      <c r="G17" s="66"/>
      <c r="H17" s="668"/>
      <c r="I17" s="707"/>
      <c r="J17" s="707"/>
      <c r="K17" s="707"/>
      <c r="L17" s="707"/>
      <c r="M17" s="707"/>
      <c r="N17" s="707"/>
      <c r="O17" s="707"/>
      <c r="P17" s="707"/>
      <c r="Q17" s="707"/>
      <c r="R17" s="707"/>
      <c r="S17" s="707"/>
      <c r="T17" s="707"/>
      <c r="U17" s="707"/>
      <c r="V17" s="707"/>
      <c r="W17" s="707"/>
      <c r="X17" s="707"/>
      <c r="Y17" s="707"/>
      <c r="Z17" s="708"/>
      <c r="AA17" s="77"/>
    </row>
    <row r="18" spans="2:31" ht="21" customHeight="1">
      <c r="B18" s="66"/>
      <c r="C18" s="68" t="s">
        <v>1321</v>
      </c>
      <c r="D18" s="66"/>
      <c r="E18" s="66"/>
      <c r="F18" s="236"/>
      <c r="G18" s="66"/>
      <c r="H18" s="668"/>
      <c r="I18" s="707"/>
      <c r="J18" s="707"/>
      <c r="K18" s="707"/>
      <c r="L18" s="707"/>
      <c r="M18" s="707"/>
      <c r="N18" s="707"/>
      <c r="O18" s="707"/>
      <c r="P18" s="707"/>
      <c r="Q18" s="707"/>
      <c r="R18" s="707"/>
      <c r="S18" s="707"/>
      <c r="T18" s="707"/>
      <c r="U18" s="707"/>
      <c r="V18" s="707"/>
      <c r="W18" s="707"/>
      <c r="X18" s="707"/>
      <c r="Y18" s="707"/>
      <c r="Z18" s="708"/>
      <c r="AA18" s="77"/>
    </row>
    <row r="19" spans="2:31" ht="21" customHeight="1">
      <c r="B19" s="66"/>
      <c r="C19" s="286" t="s">
        <v>250</v>
      </c>
      <c r="D19" s="407"/>
      <c r="E19" s="66"/>
      <c r="F19" s="236"/>
      <c r="G19" s="66"/>
      <c r="H19" s="668"/>
      <c r="I19" s="707"/>
      <c r="J19" s="707"/>
      <c r="K19" s="707"/>
      <c r="L19" s="707"/>
      <c r="M19" s="707"/>
      <c r="N19" s="707"/>
      <c r="O19" s="707"/>
      <c r="P19" s="707"/>
      <c r="Q19" s="707"/>
      <c r="R19" s="707"/>
      <c r="S19" s="707"/>
      <c r="T19" s="707"/>
      <c r="U19" s="707"/>
      <c r="V19" s="707"/>
      <c r="W19" s="707"/>
      <c r="X19" s="707"/>
      <c r="Y19" s="707"/>
      <c r="Z19" s="708"/>
      <c r="AA19" s="77"/>
    </row>
    <row r="20" spans="2:31" ht="21" customHeight="1">
      <c r="B20" s="66"/>
      <c r="C20" s="284" t="s">
        <v>4</v>
      </c>
      <c r="D20" s="416"/>
      <c r="E20" s="72"/>
      <c r="F20" s="236"/>
      <c r="G20" s="66"/>
      <c r="H20" s="290" t="s">
        <v>16</v>
      </c>
      <c r="I20" s="709"/>
      <c r="J20" s="709"/>
      <c r="K20" s="709"/>
      <c r="L20" s="709"/>
      <c r="M20" s="709"/>
      <c r="N20" s="709"/>
      <c r="O20" s="709"/>
      <c r="P20" s="709"/>
      <c r="Q20" s="709"/>
      <c r="R20" s="709"/>
      <c r="S20" s="709"/>
      <c r="T20" s="709"/>
      <c r="U20" s="709"/>
      <c r="V20" s="709"/>
      <c r="W20" s="709"/>
      <c r="X20" s="709"/>
      <c r="Y20" s="709"/>
      <c r="Z20" s="710"/>
      <c r="AA20" s="77"/>
    </row>
    <row r="21" spans="2:31" ht="21" customHeight="1">
      <c r="B21" s="66"/>
      <c r="C21" s="285" t="s">
        <v>251</v>
      </c>
      <c r="D21" s="408"/>
      <c r="E21" s="72"/>
      <c r="F21" s="236"/>
      <c r="G21" s="66"/>
      <c r="H21" s="66"/>
      <c r="I21" s="66"/>
      <c r="J21" s="66"/>
      <c r="K21" s="66"/>
      <c r="L21" s="66"/>
      <c r="M21" s="66"/>
      <c r="N21" s="66"/>
      <c r="O21" s="66"/>
      <c r="P21" s="66"/>
      <c r="Q21" s="66"/>
      <c r="R21" s="66"/>
      <c r="S21" s="66"/>
      <c r="T21" s="66"/>
      <c r="U21" s="66"/>
      <c r="V21" s="66"/>
      <c r="W21" s="66"/>
      <c r="X21" s="66"/>
      <c r="Y21" s="66"/>
      <c r="Z21" s="66"/>
      <c r="AA21" s="66"/>
      <c r="AE21" s="431"/>
    </row>
    <row r="22" spans="2:31" ht="21" customHeight="1">
      <c r="B22" s="66"/>
      <c r="C22" s="70"/>
      <c r="D22" s="66"/>
      <c r="E22" s="66"/>
      <c r="F22" s="236"/>
      <c r="G22" s="66"/>
      <c r="H22" s="68" t="s">
        <v>1613</v>
      </c>
      <c r="I22" s="66"/>
      <c r="J22" s="66"/>
      <c r="K22" s="66"/>
      <c r="L22" s="66"/>
      <c r="M22" s="66"/>
      <c r="N22" s="700" t="s">
        <v>177</v>
      </c>
      <c r="O22" s="701"/>
      <c r="P22" s="487" t="s">
        <v>1782</v>
      </c>
      <c r="Q22" s="700" t="s">
        <v>1256</v>
      </c>
      <c r="R22" s="721"/>
      <c r="S22" s="721"/>
      <c r="T22" s="721"/>
      <c r="U22" s="721"/>
      <c r="V22" s="721"/>
      <c r="W22" s="721"/>
      <c r="X22" s="721"/>
      <c r="Y22" s="721"/>
      <c r="Z22" s="701"/>
      <c r="AA22" s="66"/>
    </row>
    <row r="23" spans="2:31" ht="21" customHeight="1">
      <c r="B23" s="66"/>
      <c r="C23" s="68" t="s">
        <v>11</v>
      </c>
      <c r="D23" s="72"/>
      <c r="E23" s="66"/>
      <c r="F23" s="236"/>
      <c r="G23" s="66"/>
      <c r="H23" s="57"/>
      <c r="I23" s="57" t="s">
        <v>412</v>
      </c>
      <c r="J23" s="57" t="s">
        <v>418</v>
      </c>
      <c r="K23" s="275" t="s">
        <v>1253</v>
      </c>
      <c r="L23" s="702" t="s">
        <v>217</v>
      </c>
      <c r="M23" s="703"/>
      <c r="N23" s="79" t="s">
        <v>1257</v>
      </c>
      <c r="O23" s="79" t="s">
        <v>1258</v>
      </c>
      <c r="P23" s="79" t="s">
        <v>1251</v>
      </c>
      <c r="Q23" s="79" t="s">
        <v>1243</v>
      </c>
      <c r="R23" s="79" t="s">
        <v>1244</v>
      </c>
      <c r="S23" s="79" t="s">
        <v>1245</v>
      </c>
      <c r="T23" s="79" t="s">
        <v>1246</v>
      </c>
      <c r="U23" s="272" t="s">
        <v>1247</v>
      </c>
      <c r="V23" s="79" t="s">
        <v>1248</v>
      </c>
      <c r="W23" s="79" t="s">
        <v>223</v>
      </c>
      <c r="X23" s="79" t="s">
        <v>1249</v>
      </c>
      <c r="Y23" s="79" t="s">
        <v>224</v>
      </c>
      <c r="Z23" s="79" t="s">
        <v>1250</v>
      </c>
      <c r="AA23" s="66"/>
      <c r="AD23" s="266"/>
      <c r="AE23" s="429"/>
    </row>
    <row r="24" spans="2:31" ht="21" customHeight="1">
      <c r="B24" s="66"/>
      <c r="C24" s="286" t="s">
        <v>5</v>
      </c>
      <c r="D24" s="404"/>
      <c r="E24" s="66"/>
      <c r="F24" s="236"/>
      <c r="G24" s="66"/>
      <c r="H24" s="704" t="s">
        <v>419</v>
      </c>
      <c r="I24" s="660" t="s">
        <v>413</v>
      </c>
      <c r="J24" s="58">
        <v>75</v>
      </c>
      <c r="K24" s="276"/>
      <c r="L24" s="277">
        <v>55000</v>
      </c>
      <c r="M24" s="278">
        <v>-50000</v>
      </c>
      <c r="N24" s="80">
        <v>3850</v>
      </c>
      <c r="O24" s="80">
        <v>5500</v>
      </c>
      <c r="P24" s="80">
        <v>2750</v>
      </c>
      <c r="Q24" s="80">
        <v>4895</v>
      </c>
      <c r="R24" s="80">
        <v>8745</v>
      </c>
      <c r="S24" s="80">
        <v>6600</v>
      </c>
      <c r="T24" s="80">
        <v>7095</v>
      </c>
      <c r="U24" s="80">
        <v>6380</v>
      </c>
      <c r="V24" s="80">
        <v>6380</v>
      </c>
      <c r="W24" s="80">
        <v>7095</v>
      </c>
      <c r="X24" s="80">
        <v>7095</v>
      </c>
      <c r="Y24" s="80">
        <v>7810</v>
      </c>
      <c r="Z24" s="80">
        <v>8690</v>
      </c>
      <c r="AA24" s="66"/>
      <c r="AD24" s="266"/>
      <c r="AE24" s="429"/>
    </row>
    <row r="25" spans="2:31" ht="21" customHeight="1">
      <c r="B25" s="66"/>
      <c r="C25" s="284" t="s">
        <v>13</v>
      </c>
      <c r="D25" s="405"/>
      <c r="E25" s="66"/>
      <c r="F25" s="236"/>
      <c r="G25" s="66"/>
      <c r="H25" s="704"/>
      <c r="I25" s="660"/>
      <c r="J25" s="58">
        <v>65</v>
      </c>
      <c r="K25" s="276"/>
      <c r="L25" s="277">
        <v>49500</v>
      </c>
      <c r="M25" s="278">
        <v>-45000</v>
      </c>
      <c r="N25" s="80">
        <v>3850</v>
      </c>
      <c r="O25" s="80">
        <v>5500</v>
      </c>
      <c r="P25" s="80">
        <v>2750</v>
      </c>
      <c r="Q25" s="80">
        <v>4895</v>
      </c>
      <c r="R25" s="80">
        <v>8745</v>
      </c>
      <c r="S25" s="80">
        <v>6600</v>
      </c>
      <c r="T25" s="80">
        <v>7095</v>
      </c>
      <c r="U25" s="80">
        <v>6380</v>
      </c>
      <c r="V25" s="80">
        <v>6380</v>
      </c>
      <c r="W25" s="80">
        <v>7095</v>
      </c>
      <c r="X25" s="80">
        <v>7095</v>
      </c>
      <c r="Y25" s="80">
        <v>7810</v>
      </c>
      <c r="Z25" s="80">
        <v>8690</v>
      </c>
      <c r="AA25" s="71"/>
    </row>
    <row r="26" spans="2:31" ht="21" customHeight="1">
      <c r="B26" s="66"/>
      <c r="C26" s="284" t="s">
        <v>6</v>
      </c>
      <c r="D26" s="397"/>
      <c r="E26" s="66"/>
      <c r="F26" s="236"/>
      <c r="G26" s="66"/>
      <c r="H26" s="704"/>
      <c r="I26" s="660" t="s">
        <v>414</v>
      </c>
      <c r="J26" s="58" t="s">
        <v>415</v>
      </c>
      <c r="K26" s="276"/>
      <c r="L26" s="277">
        <v>41800</v>
      </c>
      <c r="M26" s="278">
        <v>-38000</v>
      </c>
      <c r="N26" s="80">
        <v>3850</v>
      </c>
      <c r="O26" s="80">
        <v>5500</v>
      </c>
      <c r="P26" s="80">
        <v>2750</v>
      </c>
      <c r="Q26" s="80">
        <v>4895</v>
      </c>
      <c r="R26" s="80">
        <v>8745</v>
      </c>
      <c r="S26" s="80">
        <v>6600</v>
      </c>
      <c r="T26" s="80">
        <v>7095</v>
      </c>
      <c r="U26" s="80">
        <v>6380</v>
      </c>
      <c r="V26" s="80">
        <v>6380</v>
      </c>
      <c r="W26" s="80">
        <v>7095</v>
      </c>
      <c r="X26" s="80">
        <v>7095</v>
      </c>
      <c r="Y26" s="80">
        <v>7810</v>
      </c>
      <c r="Z26" s="80">
        <v>8690</v>
      </c>
      <c r="AA26" s="66"/>
    </row>
    <row r="27" spans="2:31" ht="21" customHeight="1">
      <c r="B27" s="66"/>
      <c r="C27" s="284" t="s">
        <v>30</v>
      </c>
      <c r="D27" s="417"/>
      <c r="E27" s="66"/>
      <c r="F27" s="236"/>
      <c r="G27" s="66"/>
      <c r="H27" s="704"/>
      <c r="I27" s="660"/>
      <c r="J27" s="58">
        <v>45</v>
      </c>
      <c r="K27" s="276"/>
      <c r="L27" s="277">
        <v>33000</v>
      </c>
      <c r="M27" s="278">
        <v>-30000</v>
      </c>
      <c r="N27" s="80">
        <v>3850</v>
      </c>
      <c r="O27" s="80">
        <v>5500</v>
      </c>
      <c r="P27" s="80">
        <v>2750</v>
      </c>
      <c r="Q27" s="80">
        <v>3795</v>
      </c>
      <c r="R27" s="80">
        <v>6985</v>
      </c>
      <c r="S27" s="80">
        <v>5060</v>
      </c>
      <c r="T27" s="80">
        <v>5390</v>
      </c>
      <c r="U27" s="80">
        <v>4895</v>
      </c>
      <c r="V27" s="80">
        <v>5005</v>
      </c>
      <c r="W27" s="80">
        <v>5445</v>
      </c>
      <c r="X27" s="80">
        <v>5445</v>
      </c>
      <c r="Y27" s="80">
        <v>5940</v>
      </c>
      <c r="Z27" s="80">
        <v>6545</v>
      </c>
      <c r="AA27" s="75"/>
    </row>
    <row r="28" spans="2:31" ht="21" customHeight="1">
      <c r="B28" s="66"/>
      <c r="C28" s="284" t="s">
        <v>7</v>
      </c>
      <c r="D28" s="405"/>
      <c r="E28" s="66"/>
      <c r="F28" s="236"/>
      <c r="G28" s="66"/>
      <c r="H28" s="704"/>
      <c r="I28" s="660"/>
      <c r="J28" s="58">
        <v>39</v>
      </c>
      <c r="K28" s="276"/>
      <c r="L28" s="277">
        <v>27500.000000000004</v>
      </c>
      <c r="M28" s="278">
        <v>-25000</v>
      </c>
      <c r="N28" s="80">
        <v>3850</v>
      </c>
      <c r="O28" s="80">
        <v>5500</v>
      </c>
      <c r="P28" s="80">
        <v>2200</v>
      </c>
      <c r="Q28" s="80">
        <v>3245</v>
      </c>
      <c r="R28" s="80">
        <v>5500</v>
      </c>
      <c r="S28" s="80">
        <v>4290</v>
      </c>
      <c r="T28" s="80">
        <v>4565</v>
      </c>
      <c r="U28" s="80">
        <v>4180</v>
      </c>
      <c r="V28" s="80">
        <v>4180</v>
      </c>
      <c r="W28" s="80">
        <v>4565</v>
      </c>
      <c r="X28" s="80">
        <v>4565</v>
      </c>
      <c r="Y28" s="80">
        <v>5005</v>
      </c>
      <c r="Z28" s="80">
        <v>5500</v>
      </c>
      <c r="AA28" s="75"/>
    </row>
    <row r="29" spans="2:31" ht="21" customHeight="1">
      <c r="B29" s="66"/>
      <c r="C29" s="284" t="s">
        <v>4</v>
      </c>
      <c r="D29" s="417"/>
      <c r="E29" s="66"/>
      <c r="F29" s="236"/>
      <c r="G29" s="66"/>
      <c r="H29" s="704"/>
      <c r="I29" s="660"/>
      <c r="J29" s="58">
        <v>33</v>
      </c>
      <c r="K29" s="276"/>
      <c r="L29" s="277">
        <v>22000</v>
      </c>
      <c r="M29" s="278">
        <v>-20000</v>
      </c>
      <c r="N29" s="80">
        <v>3850</v>
      </c>
      <c r="O29" s="80">
        <v>5500</v>
      </c>
      <c r="P29" s="80">
        <v>2200</v>
      </c>
      <c r="Q29" s="80">
        <v>3245</v>
      </c>
      <c r="R29" s="80">
        <v>5500</v>
      </c>
      <c r="S29" s="80">
        <v>4290</v>
      </c>
      <c r="T29" s="80">
        <v>4565</v>
      </c>
      <c r="U29" s="80">
        <v>4180</v>
      </c>
      <c r="V29" s="80">
        <v>4180</v>
      </c>
      <c r="W29" s="80">
        <v>4565</v>
      </c>
      <c r="X29" s="80">
        <v>4565</v>
      </c>
      <c r="Y29" s="80">
        <v>5005</v>
      </c>
      <c r="Z29" s="80">
        <v>5500</v>
      </c>
      <c r="AA29" s="75"/>
    </row>
    <row r="30" spans="2:31" ht="21" customHeight="1">
      <c r="B30" s="66"/>
      <c r="C30" s="285" t="s">
        <v>0</v>
      </c>
      <c r="D30" s="406"/>
      <c r="E30" s="66"/>
      <c r="F30" s="236"/>
      <c r="G30" s="66"/>
      <c r="H30" s="704"/>
      <c r="I30" s="57" t="s">
        <v>416</v>
      </c>
      <c r="J30" s="58">
        <v>20</v>
      </c>
      <c r="K30" s="276"/>
      <c r="L30" s="277">
        <v>20900</v>
      </c>
      <c r="M30" s="278">
        <v>-19000</v>
      </c>
      <c r="N30" s="80">
        <v>3850</v>
      </c>
      <c r="O30" s="80">
        <v>5500</v>
      </c>
      <c r="P30" s="80">
        <v>2200</v>
      </c>
      <c r="Q30" s="80">
        <v>3245</v>
      </c>
      <c r="R30" s="80">
        <v>5500</v>
      </c>
      <c r="S30" s="80">
        <v>4290</v>
      </c>
      <c r="T30" s="80">
        <v>4565</v>
      </c>
      <c r="U30" s="80">
        <v>4180</v>
      </c>
      <c r="V30" s="80">
        <v>4180</v>
      </c>
      <c r="W30" s="80">
        <v>4565</v>
      </c>
      <c r="X30" s="80">
        <v>4565</v>
      </c>
      <c r="Y30" s="80">
        <v>5005</v>
      </c>
      <c r="Z30" s="80">
        <v>5500</v>
      </c>
      <c r="AA30" s="75"/>
    </row>
    <row r="31" spans="2:31" ht="21" customHeight="1">
      <c r="B31" s="66"/>
      <c r="C31" s="73"/>
      <c r="D31" s="66"/>
      <c r="E31" s="66"/>
      <c r="F31" s="236"/>
      <c r="G31" s="66"/>
      <c r="H31" s="675" t="s">
        <v>420</v>
      </c>
      <c r="I31" s="58" t="s">
        <v>417</v>
      </c>
      <c r="J31" s="58">
        <v>50</v>
      </c>
      <c r="K31" s="276"/>
      <c r="L31" s="277">
        <v>25300.000000000004</v>
      </c>
      <c r="M31" s="278">
        <v>-23000</v>
      </c>
      <c r="N31" s="80">
        <v>3850</v>
      </c>
      <c r="O31" s="80">
        <v>5500</v>
      </c>
      <c r="P31" s="80">
        <v>1100</v>
      </c>
      <c r="Q31" s="80">
        <v>1705</v>
      </c>
      <c r="R31" s="80">
        <v>2090</v>
      </c>
      <c r="S31" s="80">
        <v>1705</v>
      </c>
      <c r="T31" s="80">
        <v>1815</v>
      </c>
      <c r="U31" s="80">
        <v>1705</v>
      </c>
      <c r="V31" s="80">
        <v>1760</v>
      </c>
      <c r="W31" s="80">
        <v>1870</v>
      </c>
      <c r="X31" s="80">
        <v>1980</v>
      </c>
      <c r="Y31" s="80">
        <v>2090</v>
      </c>
      <c r="Z31" s="80">
        <v>2090</v>
      </c>
      <c r="AA31" s="75"/>
    </row>
    <row r="32" spans="2:31" ht="21" customHeight="1">
      <c r="B32" s="666" t="s">
        <v>1510</v>
      </c>
      <c r="C32" s="666"/>
      <c r="D32" s="666"/>
      <c r="E32" s="666"/>
      <c r="F32" s="236"/>
      <c r="G32" s="66"/>
      <c r="H32" s="676"/>
      <c r="I32" s="674" t="s">
        <v>414</v>
      </c>
      <c r="J32" s="58">
        <v>42</v>
      </c>
      <c r="K32" s="276"/>
      <c r="L32" s="277">
        <v>16500</v>
      </c>
      <c r="M32" s="278">
        <v>-15000</v>
      </c>
      <c r="N32" s="80">
        <v>3850</v>
      </c>
      <c r="O32" s="80">
        <v>5500</v>
      </c>
      <c r="P32" s="80">
        <v>1100</v>
      </c>
      <c r="Q32" s="80">
        <v>1705</v>
      </c>
      <c r="R32" s="80">
        <v>2090</v>
      </c>
      <c r="S32" s="80">
        <v>1705</v>
      </c>
      <c r="T32" s="80">
        <v>1815</v>
      </c>
      <c r="U32" s="80">
        <v>1705</v>
      </c>
      <c r="V32" s="80">
        <v>1760</v>
      </c>
      <c r="W32" s="80">
        <v>1870</v>
      </c>
      <c r="X32" s="80">
        <v>1980</v>
      </c>
      <c r="Y32" s="80">
        <v>2090</v>
      </c>
      <c r="Z32" s="80">
        <v>2090</v>
      </c>
      <c r="AA32" s="75"/>
    </row>
    <row r="33" spans="2:27" ht="21" customHeight="1">
      <c r="B33" s="666"/>
      <c r="C33" s="666"/>
      <c r="D33" s="666"/>
      <c r="E33" s="666"/>
      <c r="F33" s="236"/>
      <c r="G33" s="66"/>
      <c r="H33" s="677"/>
      <c r="I33" s="674"/>
      <c r="J33" s="58">
        <v>33</v>
      </c>
      <c r="K33" s="276"/>
      <c r="L33" s="277">
        <v>14300.000000000002</v>
      </c>
      <c r="M33" s="278">
        <v>-13000</v>
      </c>
      <c r="N33" s="80">
        <v>3850</v>
      </c>
      <c r="O33" s="80">
        <v>5500</v>
      </c>
      <c r="P33" s="80">
        <v>990</v>
      </c>
      <c r="Q33" s="80">
        <v>1375</v>
      </c>
      <c r="R33" s="80">
        <v>1760</v>
      </c>
      <c r="S33" s="80">
        <v>1375</v>
      </c>
      <c r="T33" s="80">
        <v>1485</v>
      </c>
      <c r="U33" s="80">
        <v>1375</v>
      </c>
      <c r="V33" s="80">
        <v>1430</v>
      </c>
      <c r="W33" s="80">
        <v>1540</v>
      </c>
      <c r="X33" s="80">
        <v>1650</v>
      </c>
      <c r="Y33" s="80">
        <v>1760</v>
      </c>
      <c r="Z33" s="80">
        <v>1760</v>
      </c>
      <c r="AA33" s="76"/>
    </row>
    <row r="34" spans="2:27" ht="21" customHeight="1">
      <c r="B34" s="260" t="s">
        <v>1564</v>
      </c>
      <c r="C34" s="240"/>
      <c r="D34" s="240"/>
      <c r="E34" s="240"/>
      <c r="F34" s="236"/>
      <c r="G34" s="66"/>
      <c r="H34" s="66"/>
      <c r="I34" s="66"/>
      <c r="J34" s="66"/>
      <c r="K34" s="66"/>
      <c r="L34" s="66"/>
      <c r="M34" s="66"/>
      <c r="N34" s="66"/>
      <c r="O34" s="66"/>
      <c r="P34" s="78"/>
      <c r="Q34" s="66"/>
      <c r="R34" s="66"/>
      <c r="S34" s="66"/>
      <c r="T34" s="66"/>
      <c r="U34" s="66"/>
      <c r="V34" s="66"/>
      <c r="W34" s="66"/>
      <c r="X34" s="66"/>
      <c r="Y34" s="66"/>
      <c r="Z34" s="78" t="s">
        <v>1611</v>
      </c>
      <c r="AA34" s="77"/>
    </row>
    <row r="35" spans="2:27" ht="21" customHeight="1">
      <c r="B35" s="77"/>
      <c r="C35" s="77"/>
      <c r="D35" s="69"/>
      <c r="E35" s="77"/>
      <c r="F35" s="236"/>
      <c r="G35" s="673" t="s">
        <v>1617</v>
      </c>
      <c r="H35" s="673"/>
      <c r="I35" s="673"/>
      <c r="J35" s="673"/>
      <c r="K35" s="673"/>
      <c r="L35" s="673"/>
      <c r="M35" s="673"/>
      <c r="N35" s="673"/>
      <c r="O35" s="673"/>
      <c r="P35" s="673"/>
      <c r="Q35" s="673"/>
      <c r="R35" s="673"/>
      <c r="S35" s="673"/>
      <c r="T35" s="673"/>
      <c r="U35" s="673"/>
      <c r="V35" s="673"/>
      <c r="W35" s="673"/>
      <c r="X35" s="673"/>
      <c r="Y35" s="673"/>
      <c r="Z35" s="673"/>
      <c r="AA35" s="673"/>
    </row>
    <row r="36" spans="2:27" ht="21" customHeight="1">
      <c r="B36" s="77"/>
      <c r="C36" s="667" t="s">
        <v>1579</v>
      </c>
      <c r="D36" s="287"/>
      <c r="E36" s="77"/>
      <c r="F36" s="236"/>
      <c r="G36" s="673"/>
      <c r="H36" s="673"/>
      <c r="I36" s="673"/>
      <c r="J36" s="673"/>
      <c r="K36" s="673"/>
      <c r="L36" s="673"/>
      <c r="M36" s="673"/>
      <c r="N36" s="673"/>
      <c r="O36" s="673"/>
      <c r="P36" s="673"/>
      <c r="Q36" s="673"/>
      <c r="R36" s="673"/>
      <c r="S36" s="673"/>
      <c r="T36" s="673"/>
      <c r="U36" s="673"/>
      <c r="V36" s="673"/>
      <c r="W36" s="673"/>
      <c r="X36" s="673"/>
      <c r="Y36" s="673"/>
      <c r="Z36" s="673"/>
      <c r="AA36" s="673"/>
    </row>
    <row r="37" spans="2:27" ht="21" customHeight="1">
      <c r="B37" s="77"/>
      <c r="C37" s="668"/>
      <c r="D37" s="288"/>
      <c r="E37" s="77"/>
      <c r="G37" s="66"/>
      <c r="H37" s="66"/>
      <c r="I37" s="66"/>
      <c r="J37" s="66"/>
      <c r="K37" s="66"/>
      <c r="L37" s="66"/>
      <c r="M37" s="66"/>
      <c r="N37" s="66"/>
      <c r="O37" s="66"/>
      <c r="P37" s="66"/>
      <c r="Q37" s="66"/>
      <c r="R37" s="270" t="e">
        <f>I38&amp;"　"&amp;AE6</f>
        <v>#VALUE!</v>
      </c>
      <c r="S37" s="66"/>
      <c r="T37" s="66"/>
      <c r="U37" s="66"/>
      <c r="V37" s="66"/>
      <c r="W37" s="66"/>
      <c r="X37" s="66"/>
      <c r="Y37" s="66"/>
      <c r="Z37" s="66"/>
      <c r="AA37" s="66"/>
    </row>
    <row r="38" spans="2:27" ht="21" customHeight="1">
      <c r="B38" s="77"/>
      <c r="C38" s="669"/>
      <c r="D38" s="289"/>
      <c r="E38" s="77"/>
      <c r="G38" s="66"/>
      <c r="H38" s="59" t="s">
        <v>252</v>
      </c>
      <c r="I38" s="664" t="s">
        <v>1532</v>
      </c>
      <c r="J38" s="664"/>
      <c r="K38" s="664"/>
      <c r="L38" s="736" t="e">
        <f>VLOOKUP(I38,配送!T4:AA97,8,FALSE)</f>
        <v>#N/A</v>
      </c>
      <c r="M38" s="736"/>
      <c r="N38" s="736"/>
      <c r="O38" s="66"/>
      <c r="P38" s="68" t="s">
        <v>1288</v>
      </c>
      <c r="Q38" s="68"/>
      <c r="R38" s="661" t="s">
        <v>422</v>
      </c>
      <c r="S38" s="662"/>
      <c r="T38" s="662"/>
      <c r="U38" s="663"/>
      <c r="V38" s="661" t="s">
        <v>423</v>
      </c>
      <c r="W38" s="662"/>
      <c r="X38" s="662"/>
      <c r="Y38" s="663"/>
      <c r="Z38" s="66"/>
      <c r="AA38" s="66"/>
    </row>
    <row r="39" spans="2:27" ht="21" customHeight="1">
      <c r="B39" s="77"/>
      <c r="C39" s="259" t="s">
        <v>1562</v>
      </c>
      <c r="D39" s="77"/>
      <c r="E39" s="77"/>
      <c r="G39" s="66"/>
      <c r="H39" s="60" t="s">
        <v>421</v>
      </c>
      <c r="I39" s="740" t="s">
        <v>1599</v>
      </c>
      <c r="J39" s="740"/>
      <c r="K39" s="740"/>
      <c r="L39" s="737" t="e">
        <f>VLOOKUP(I39,配送!AC4:AE125,2,FALSE)</f>
        <v>#N/A</v>
      </c>
      <c r="M39" s="737"/>
      <c r="N39" s="737"/>
      <c r="O39" s="66"/>
      <c r="P39" s="252" t="s">
        <v>1289</v>
      </c>
      <c r="Q39" s="252"/>
      <c r="R39" s="678" t="s">
        <v>257</v>
      </c>
      <c r="S39" s="679"/>
      <c r="T39" s="679" t="s">
        <v>258</v>
      </c>
      <c r="U39" s="680"/>
      <c r="V39" s="678" t="s">
        <v>257</v>
      </c>
      <c r="W39" s="679"/>
      <c r="X39" s="679" t="s">
        <v>258</v>
      </c>
      <c r="Y39" s="680"/>
      <c r="Z39" s="66"/>
      <c r="AA39" s="66"/>
    </row>
    <row r="40" spans="2:27" ht="21" customHeight="1">
      <c r="B40" s="77"/>
      <c r="C40" s="172"/>
      <c r="D40" s="171"/>
      <c r="E40" s="77"/>
      <c r="G40" s="66"/>
      <c r="H40" s="271" t="s">
        <v>217</v>
      </c>
      <c r="I40" s="739" t="e">
        <f>VLOOKUP(AE6,配送!AN4:AO14,2,FALSE)</f>
        <v>#VALUE!</v>
      </c>
      <c r="J40" s="739"/>
      <c r="K40" s="739"/>
      <c r="L40" s="738" t="e">
        <f>IF(AND(I40&gt;=22000),"お届け可能","直接お届け不可 （宅配便配送）")</f>
        <v>#VALUE!</v>
      </c>
      <c r="M40" s="738"/>
      <c r="N40" s="738"/>
      <c r="O40" s="66"/>
      <c r="P40" s="734" t="s">
        <v>253</v>
      </c>
      <c r="Q40" s="735"/>
      <c r="R40" s="726" t="e">
        <f>T40/1.1</f>
        <v>#VALUE!</v>
      </c>
      <c r="S40" s="727"/>
      <c r="T40" s="732" t="e">
        <f>VLOOKUP(AE6,配送!AN4:AO14,2,FALSE)</f>
        <v>#VALUE!</v>
      </c>
      <c r="U40" s="733"/>
      <c r="V40" s="726" t="e">
        <f>X40/1.1</f>
        <v>#VALUE!</v>
      </c>
      <c r="W40" s="727"/>
      <c r="X40" s="732" t="e">
        <f>VLOOKUP(AE6,配送!AN4:AO14,2,FALSE)</f>
        <v>#VALUE!</v>
      </c>
      <c r="Y40" s="733"/>
      <c r="Z40" s="66"/>
      <c r="AA40" s="66"/>
    </row>
    <row r="41" spans="2:27" ht="21" customHeight="1">
      <c r="B41" s="77"/>
      <c r="C41" s="670"/>
      <c r="D41" s="671"/>
      <c r="E41" s="77"/>
      <c r="G41" s="66"/>
      <c r="H41" s="66"/>
      <c r="I41" s="66"/>
      <c r="J41" s="66"/>
      <c r="K41" s="66"/>
      <c r="L41" s="66"/>
      <c r="M41" s="66"/>
      <c r="N41" s="78" t="s">
        <v>1614</v>
      </c>
      <c r="O41" s="78"/>
      <c r="P41" s="724" t="s">
        <v>1251</v>
      </c>
      <c r="Q41" s="725"/>
      <c r="R41" s="726" t="e">
        <f>T41/1.1</f>
        <v>#VALUE!</v>
      </c>
      <c r="S41" s="727"/>
      <c r="T41" s="732" t="e">
        <f>VLOOKUP(T40,配送!AP4:AQ14,2,FALSE)</f>
        <v>#VALUE!</v>
      </c>
      <c r="U41" s="733"/>
      <c r="V41" s="726" t="s">
        <v>1286</v>
      </c>
      <c r="W41" s="727"/>
      <c r="X41" s="732" t="s">
        <v>1286</v>
      </c>
      <c r="Y41" s="733"/>
      <c r="Z41" s="66"/>
      <c r="AA41" s="66"/>
    </row>
    <row r="42" spans="2:27" ht="21" customHeight="1">
      <c r="B42" s="77"/>
      <c r="C42" s="670"/>
      <c r="D42" s="671"/>
      <c r="E42" s="77"/>
      <c r="G42" s="66"/>
      <c r="H42" s="66"/>
      <c r="I42" s="66"/>
      <c r="J42" s="66"/>
      <c r="K42" s="66"/>
      <c r="L42" s="66"/>
      <c r="M42" s="66"/>
      <c r="N42" s="66"/>
      <c r="O42" s="66"/>
      <c r="P42" s="724" t="s">
        <v>1287</v>
      </c>
      <c r="Q42" s="725"/>
      <c r="R42" s="726" t="e">
        <f>T42/1.1</f>
        <v>#VALUE!</v>
      </c>
      <c r="S42" s="727"/>
      <c r="T42" s="732" t="e">
        <f>VLOOKUP(R37,配送!AH4:AI1015,2,FALSE)</f>
        <v>#VALUE!</v>
      </c>
      <c r="U42" s="733"/>
      <c r="V42" s="726" t="e">
        <f>X42/1.1</f>
        <v>#N/A</v>
      </c>
      <c r="W42" s="727"/>
      <c r="X42" s="732" t="e">
        <f>VLOOKUP(I39,配送!AC4:AE125,3,FALSE)</f>
        <v>#N/A</v>
      </c>
      <c r="Y42" s="733"/>
      <c r="Z42" s="66"/>
      <c r="AA42" s="66"/>
    </row>
    <row r="43" spans="2:27" ht="21" customHeight="1">
      <c r="B43" s="77"/>
      <c r="C43" s="670"/>
      <c r="D43" s="671"/>
      <c r="E43" s="77"/>
      <c r="G43" s="66"/>
      <c r="H43" s="66"/>
      <c r="I43" s="66"/>
      <c r="J43" s="66"/>
      <c r="K43" s="66"/>
      <c r="L43" s="66"/>
      <c r="M43" s="66"/>
      <c r="N43" s="66"/>
      <c r="O43" s="66"/>
      <c r="P43" s="728" t="s">
        <v>2</v>
      </c>
      <c r="Q43" s="729"/>
      <c r="R43" s="730" t="e">
        <f>T43/1.1</f>
        <v>#VALUE!</v>
      </c>
      <c r="S43" s="731"/>
      <c r="T43" s="722" t="e">
        <f>SUM(T40:T42)</f>
        <v>#VALUE!</v>
      </c>
      <c r="U43" s="723"/>
      <c r="V43" s="730" t="e">
        <f>X43/1.1</f>
        <v>#VALUE!</v>
      </c>
      <c r="W43" s="731"/>
      <c r="X43" s="722" t="e">
        <f>SUM(X40:X42)</f>
        <v>#VALUE!</v>
      </c>
      <c r="Y43" s="723"/>
      <c r="Z43" s="66"/>
      <c r="AA43" s="66"/>
    </row>
    <row r="44" spans="2:27" ht="21" customHeight="1">
      <c r="B44" s="77"/>
      <c r="C44" s="670"/>
      <c r="D44" s="671"/>
      <c r="E44" s="77"/>
      <c r="G44" s="66"/>
      <c r="H44" s="66"/>
      <c r="I44" s="66"/>
      <c r="J44" s="66"/>
      <c r="K44" s="66"/>
      <c r="L44" s="66"/>
      <c r="M44" s="66"/>
      <c r="N44" s="66"/>
      <c r="O44" s="66"/>
      <c r="P44" s="66"/>
      <c r="Q44" s="66"/>
      <c r="R44" s="66"/>
      <c r="S44" s="66"/>
      <c r="T44" s="66"/>
      <c r="U44" s="66"/>
      <c r="V44" s="66"/>
      <c r="W44" s="66"/>
      <c r="X44" s="66"/>
      <c r="Y44" s="78" t="s">
        <v>1290</v>
      </c>
      <c r="Z44" s="66"/>
      <c r="AA44" s="66"/>
    </row>
    <row r="45" spans="2:27" ht="21" customHeight="1">
      <c r="B45" s="77"/>
      <c r="C45" s="670"/>
      <c r="D45" s="671"/>
      <c r="E45" s="77"/>
      <c r="G45" s="673" t="s">
        <v>18</v>
      </c>
      <c r="H45" s="673"/>
      <c r="I45" s="673"/>
    </row>
    <row r="46" spans="2:27" ht="21" customHeight="1">
      <c r="B46" s="77"/>
      <c r="C46" s="670"/>
      <c r="D46" s="671"/>
      <c r="E46" s="77"/>
      <c r="G46" s="673"/>
      <c r="H46" s="673"/>
      <c r="I46" s="673"/>
    </row>
    <row r="47" spans="2:27" ht="21" customHeight="1">
      <c r="B47" s="77"/>
      <c r="C47" s="173"/>
      <c r="D47" s="174"/>
      <c r="E47" s="77"/>
      <c r="G47" s="77"/>
      <c r="H47" s="77"/>
      <c r="I47" s="77"/>
      <c r="J47" s="77"/>
      <c r="K47" s="77"/>
      <c r="L47" s="77"/>
      <c r="M47" s="77"/>
      <c r="N47" s="77"/>
      <c r="O47" s="77"/>
      <c r="P47" s="77"/>
      <c r="Q47" s="77"/>
      <c r="R47" s="77"/>
      <c r="S47" s="77"/>
      <c r="T47" s="77"/>
      <c r="U47" s="77"/>
      <c r="V47" s="77"/>
      <c r="W47" s="77"/>
      <c r="X47" s="66"/>
      <c r="Y47" s="66"/>
      <c r="Z47" s="66"/>
      <c r="AA47" s="66"/>
    </row>
    <row r="48" spans="2:27" ht="21" customHeight="1">
      <c r="B48" s="77"/>
      <c r="C48" s="259" t="s">
        <v>1563</v>
      </c>
      <c r="D48" s="77"/>
      <c r="E48" s="77"/>
      <c r="G48" s="77"/>
      <c r="H48" s="279" t="s">
        <v>1567</v>
      </c>
      <c r="I48" s="682"/>
      <c r="J48" s="683"/>
      <c r="K48" s="683"/>
      <c r="L48" s="683"/>
      <c r="M48" s="683"/>
      <c r="N48" s="683"/>
      <c r="O48" s="683"/>
      <c r="P48" s="683"/>
      <c r="Q48" s="683"/>
      <c r="R48" s="683"/>
      <c r="S48" s="683"/>
      <c r="T48" s="683"/>
      <c r="U48" s="683"/>
      <c r="V48" s="683"/>
      <c r="W48" s="683"/>
      <c r="X48" s="683"/>
      <c r="Y48" s="683"/>
      <c r="Z48" s="66"/>
      <c r="AA48" s="66"/>
    </row>
    <row r="49" spans="2:27" ht="21" customHeight="1">
      <c r="B49" s="77"/>
      <c r="C49" s="259" t="s">
        <v>1565</v>
      </c>
      <c r="D49" s="77"/>
      <c r="E49" s="77"/>
      <c r="G49" s="77"/>
      <c r="H49" s="280" t="s">
        <v>1568</v>
      </c>
      <c r="I49" s="291"/>
      <c r="J49" s="292"/>
      <c r="K49" s="292"/>
      <c r="L49" s="292"/>
      <c r="M49" s="292"/>
      <c r="N49" s="292"/>
      <c r="O49" s="292"/>
      <c r="P49" s="292"/>
      <c r="Q49" s="292"/>
      <c r="R49" s="292"/>
      <c r="S49" s="292"/>
      <c r="T49" s="292"/>
      <c r="U49" s="292"/>
      <c r="V49" s="698" t="s">
        <v>1618</v>
      </c>
      <c r="W49" s="698"/>
      <c r="X49" s="698"/>
      <c r="Y49" s="699"/>
      <c r="Z49" s="66"/>
      <c r="AA49" s="66"/>
    </row>
    <row r="50" spans="2:27" ht="21" customHeight="1">
      <c r="B50" s="77"/>
      <c r="C50" s="259" t="s">
        <v>1566</v>
      </c>
      <c r="D50" s="77"/>
      <c r="E50" s="77"/>
      <c r="G50" s="77"/>
      <c r="H50" s="672" t="s">
        <v>1569</v>
      </c>
      <c r="I50" s="684"/>
      <c r="J50" s="684"/>
      <c r="K50" s="684"/>
      <c r="L50" s="684"/>
      <c r="M50" s="684"/>
      <c r="N50" s="684"/>
      <c r="O50" s="684"/>
      <c r="P50" s="684"/>
      <c r="Q50" s="684"/>
      <c r="R50" s="684"/>
      <c r="S50" s="684"/>
      <c r="T50" s="684"/>
      <c r="U50" s="684"/>
      <c r="V50" s="684"/>
      <c r="W50" s="684"/>
      <c r="X50" s="684"/>
      <c r="Y50" s="685"/>
      <c r="Z50" s="66"/>
      <c r="AA50" s="66"/>
    </row>
    <row r="51" spans="2:27" ht="21" customHeight="1">
      <c r="B51" s="77"/>
      <c r="C51" s="235"/>
      <c r="D51" s="77"/>
      <c r="E51" s="77"/>
      <c r="G51" s="77"/>
      <c r="H51" s="672"/>
      <c r="I51" s="697"/>
      <c r="J51" s="697"/>
      <c r="K51" s="697"/>
      <c r="L51" s="697"/>
      <c r="M51" s="697"/>
      <c r="N51" s="697"/>
      <c r="O51" s="689"/>
      <c r="P51" s="690"/>
      <c r="Q51" s="690"/>
      <c r="R51" s="690"/>
      <c r="S51" s="690"/>
      <c r="T51" s="690"/>
      <c r="U51" s="690"/>
      <c r="V51" s="690"/>
      <c r="W51" s="690"/>
      <c r="X51" s="691"/>
      <c r="Y51" s="695"/>
      <c r="Z51" s="66"/>
      <c r="AA51" s="66"/>
    </row>
    <row r="52" spans="2:27" ht="21" customHeight="1">
      <c r="B52" s="673" t="s">
        <v>1585</v>
      </c>
      <c r="C52" s="673"/>
      <c r="D52" s="673"/>
      <c r="E52" s="673"/>
      <c r="G52" s="77"/>
      <c r="H52" s="672"/>
      <c r="I52" s="684"/>
      <c r="J52" s="684"/>
      <c r="K52" s="684"/>
      <c r="L52" s="684"/>
      <c r="M52" s="684"/>
      <c r="N52" s="684"/>
      <c r="O52" s="692"/>
      <c r="P52" s="693"/>
      <c r="Q52" s="693"/>
      <c r="R52" s="693"/>
      <c r="S52" s="693"/>
      <c r="T52" s="693"/>
      <c r="U52" s="693"/>
      <c r="V52" s="693"/>
      <c r="W52" s="693"/>
      <c r="X52" s="694"/>
      <c r="Y52" s="696"/>
      <c r="Z52" s="66"/>
      <c r="AA52" s="66"/>
    </row>
    <row r="53" spans="2:27" ht="21" customHeight="1">
      <c r="B53" s="673"/>
      <c r="C53" s="673"/>
      <c r="D53" s="673"/>
      <c r="E53" s="673"/>
      <c r="G53" s="77"/>
      <c r="H53" s="672"/>
      <c r="I53" s="687"/>
      <c r="J53" s="688"/>
      <c r="K53" s="688"/>
      <c r="L53" s="688"/>
      <c r="M53" s="688"/>
      <c r="N53" s="688"/>
      <c r="O53" s="688"/>
      <c r="P53" s="688"/>
      <c r="Q53" s="688"/>
      <c r="R53" s="688"/>
      <c r="S53" s="688"/>
      <c r="T53" s="688"/>
      <c r="U53" s="688"/>
      <c r="V53" s="688"/>
      <c r="W53" s="688"/>
      <c r="X53" s="688"/>
      <c r="Y53" s="688"/>
      <c r="Z53" s="66"/>
      <c r="AA53" s="66"/>
    </row>
    <row r="54" spans="2:27" ht="21" customHeight="1">
      <c r="B54" s="77"/>
      <c r="C54" s="235"/>
      <c r="D54" s="77"/>
      <c r="E54" s="77"/>
      <c r="G54" s="77"/>
      <c r="H54" s="281" t="s">
        <v>1570</v>
      </c>
      <c r="I54" s="686"/>
      <c r="J54" s="630"/>
      <c r="K54" s="630"/>
      <c r="L54" s="630"/>
      <c r="M54" s="630"/>
      <c r="N54" s="630"/>
      <c r="O54" s="630"/>
      <c r="P54" s="630"/>
      <c r="Q54" s="630"/>
      <c r="R54" s="630"/>
      <c r="S54" s="630"/>
      <c r="T54" s="630"/>
      <c r="U54" s="630"/>
      <c r="V54" s="630"/>
      <c r="W54" s="630"/>
      <c r="X54" s="630"/>
      <c r="Y54" s="630"/>
      <c r="Z54" s="66"/>
      <c r="AA54" s="66"/>
    </row>
    <row r="55" spans="2:27" ht="21" customHeight="1">
      <c r="B55" s="77"/>
      <c r="C55" s="570"/>
      <c r="D55" s="571"/>
      <c r="E55" s="77"/>
      <c r="G55" s="77"/>
      <c r="H55" s="66"/>
      <c r="I55" s="66"/>
      <c r="J55" s="66"/>
      <c r="K55" s="66"/>
      <c r="L55" s="66"/>
      <c r="M55" s="66"/>
      <c r="N55" s="66"/>
      <c r="O55" s="66"/>
      <c r="P55" s="66"/>
      <c r="Q55" s="66"/>
      <c r="R55" s="66"/>
      <c r="S55" s="66"/>
      <c r="T55" s="66"/>
      <c r="U55" s="66"/>
      <c r="V55" s="66"/>
      <c r="W55" s="66"/>
      <c r="X55" s="66"/>
      <c r="Y55" s="66"/>
      <c r="Z55" s="66"/>
      <c r="AA55" s="66"/>
    </row>
    <row r="56" spans="2:27" ht="21" customHeight="1">
      <c r="B56" s="77"/>
      <c r="C56" s="572"/>
      <c r="D56" s="573"/>
      <c r="E56" s="77"/>
      <c r="G56" s="673" t="s">
        <v>1546</v>
      </c>
      <c r="H56" s="673"/>
      <c r="I56" s="673"/>
      <c r="J56" s="673"/>
      <c r="K56" s="673"/>
      <c r="L56" s="673"/>
      <c r="M56" s="673"/>
      <c r="N56" s="673"/>
      <c r="O56" s="673"/>
      <c r="P56" s="673"/>
      <c r="Q56" s="673"/>
      <c r="R56" s="673"/>
      <c r="S56" s="673"/>
      <c r="T56" s="673"/>
      <c r="U56" s="673"/>
      <c r="V56" s="673"/>
      <c r="W56" s="673"/>
      <c r="X56" s="240"/>
      <c r="Y56" s="240"/>
      <c r="Z56" s="240"/>
      <c r="AA56" s="240"/>
    </row>
    <row r="57" spans="2:27" ht="21" customHeight="1">
      <c r="B57" s="77"/>
      <c r="C57" s="572"/>
      <c r="D57" s="573"/>
      <c r="E57" s="77"/>
      <c r="G57" s="673"/>
      <c r="H57" s="673"/>
      <c r="I57" s="673"/>
      <c r="J57" s="673"/>
      <c r="K57" s="673"/>
      <c r="L57" s="673"/>
      <c r="M57" s="673"/>
      <c r="N57" s="673"/>
      <c r="O57" s="673"/>
      <c r="P57" s="673"/>
      <c r="Q57" s="673"/>
      <c r="R57" s="673"/>
      <c r="S57" s="673"/>
      <c r="T57" s="673"/>
      <c r="U57" s="673"/>
      <c r="V57" s="673"/>
      <c r="W57" s="673"/>
      <c r="X57" s="240"/>
      <c r="Y57" s="240"/>
      <c r="Z57" s="240"/>
      <c r="AA57" s="240"/>
    </row>
    <row r="58" spans="2:27" ht="21" customHeight="1">
      <c r="B58" s="77"/>
      <c r="C58" s="572"/>
      <c r="D58" s="573"/>
      <c r="E58" s="77"/>
      <c r="G58" s="77"/>
      <c r="H58" s="68"/>
      <c r="I58" s="77"/>
      <c r="J58" s="77"/>
      <c r="K58" s="77"/>
      <c r="L58" s="77"/>
      <c r="M58" s="77"/>
      <c r="N58" s="77"/>
      <c r="O58" s="77"/>
      <c r="P58" s="77"/>
      <c r="Q58" s="77"/>
      <c r="R58" s="77"/>
      <c r="S58" s="77"/>
      <c r="T58" s="77"/>
      <c r="U58" s="77"/>
      <c r="V58" s="77"/>
      <c r="W58" s="77"/>
      <c r="X58" s="77"/>
      <c r="Y58" s="77"/>
      <c r="Z58" s="77"/>
      <c r="AA58" s="77"/>
    </row>
    <row r="59" spans="2:27" ht="21" customHeight="1">
      <c r="B59" s="77"/>
      <c r="C59" s="572"/>
      <c r="D59" s="573"/>
      <c r="E59" s="77"/>
      <c r="G59" s="77"/>
      <c r="H59" s="282" t="s">
        <v>1603</v>
      </c>
      <c r="I59" s="587"/>
      <c r="J59" s="587"/>
      <c r="K59" s="587"/>
      <c r="L59" s="587"/>
      <c r="M59" s="587"/>
      <c r="N59" s="587"/>
      <c r="O59" s="587"/>
      <c r="P59" s="587"/>
      <c r="Q59" s="588"/>
      <c r="R59" s="77"/>
      <c r="S59" s="77"/>
      <c r="T59" s="77"/>
      <c r="U59" s="77"/>
      <c r="V59" s="77"/>
      <c r="W59" s="77"/>
      <c r="X59" s="77"/>
      <c r="Y59" s="77"/>
      <c r="Z59" s="77"/>
      <c r="AA59" s="77"/>
    </row>
    <row r="60" spans="2:27" ht="21" customHeight="1">
      <c r="B60" s="77"/>
      <c r="C60" s="572"/>
      <c r="D60" s="573"/>
      <c r="E60" s="77"/>
      <c r="G60" s="77"/>
      <c r="H60" s="395"/>
      <c r="I60" s="77"/>
      <c r="J60" s="77"/>
      <c r="K60" s="77"/>
      <c r="L60" s="77"/>
      <c r="M60" s="77"/>
      <c r="N60" s="77"/>
      <c r="O60" s="77"/>
      <c r="P60" s="77"/>
      <c r="Q60" s="77"/>
      <c r="R60" s="77"/>
      <c r="S60" s="77"/>
      <c r="T60" s="77"/>
      <c r="U60" s="77"/>
      <c r="V60" s="77"/>
      <c r="W60" s="77"/>
      <c r="X60" s="77"/>
      <c r="Y60" s="77"/>
      <c r="Z60" s="77"/>
      <c r="AA60" s="77"/>
    </row>
    <row r="61" spans="2:27" ht="21" customHeight="1">
      <c r="B61" s="77"/>
      <c r="C61" s="572"/>
      <c r="D61" s="573"/>
      <c r="E61" s="77"/>
      <c r="G61" s="77"/>
      <c r="H61" s="74" t="s">
        <v>1548</v>
      </c>
      <c r="I61" s="77"/>
      <c r="J61" s="77"/>
      <c r="K61" s="77"/>
      <c r="L61" s="77"/>
      <c r="M61" s="77"/>
      <c r="N61" s="77"/>
      <c r="O61" s="77"/>
      <c r="P61" s="77"/>
      <c r="Q61" s="77"/>
      <c r="R61" s="77"/>
      <c r="S61" s="77"/>
      <c r="T61" s="77"/>
      <c r="U61" s="77"/>
      <c r="V61" s="77"/>
      <c r="W61" s="77"/>
      <c r="X61" s="77"/>
      <c r="Y61" s="77"/>
      <c r="Z61" s="77"/>
      <c r="AA61" s="77"/>
    </row>
    <row r="62" spans="2:27" ht="21" customHeight="1">
      <c r="B62" s="77"/>
      <c r="C62" s="572"/>
      <c r="D62" s="573"/>
      <c r="E62" s="77"/>
      <c r="G62" s="77"/>
      <c r="H62" s="283" t="s">
        <v>1571</v>
      </c>
      <c r="I62" s="741"/>
      <c r="J62" s="742"/>
      <c r="K62" s="742"/>
      <c r="L62" s="742"/>
      <c r="M62" s="742"/>
      <c r="N62" s="742"/>
      <c r="O62" s="742"/>
      <c r="P62" s="742"/>
      <c r="Q62" s="743"/>
      <c r="R62" s="77"/>
      <c r="S62" s="77"/>
      <c r="T62" s="77"/>
      <c r="U62" s="77"/>
      <c r="V62" s="77"/>
      <c r="W62" s="77"/>
      <c r="X62" s="77"/>
      <c r="Y62" s="77"/>
      <c r="Z62" s="77"/>
      <c r="AA62" s="77"/>
    </row>
    <row r="63" spans="2:27" ht="21" customHeight="1">
      <c r="B63" s="77"/>
      <c r="C63" s="572"/>
      <c r="D63" s="573"/>
      <c r="E63" s="77"/>
      <c r="G63" s="77"/>
      <c r="H63" s="284" t="s">
        <v>1549</v>
      </c>
      <c r="I63" s="583"/>
      <c r="J63" s="584"/>
      <c r="K63" s="584"/>
      <c r="L63" s="584"/>
      <c r="M63" s="584"/>
      <c r="N63" s="584"/>
      <c r="O63" s="584"/>
      <c r="P63" s="584"/>
      <c r="Q63" s="744"/>
      <c r="R63" s="77"/>
      <c r="S63" s="77"/>
      <c r="T63" s="77"/>
      <c r="U63" s="77"/>
      <c r="V63" s="77"/>
      <c r="W63" s="77"/>
      <c r="X63" s="77"/>
      <c r="Y63" s="77"/>
      <c r="Z63" s="77"/>
      <c r="AA63" s="77"/>
    </row>
    <row r="64" spans="2:27" ht="21" customHeight="1">
      <c r="B64" s="77"/>
      <c r="C64" s="572"/>
      <c r="D64" s="573"/>
      <c r="E64" s="77"/>
      <c r="G64" s="77"/>
      <c r="H64" s="284" t="s">
        <v>1560</v>
      </c>
      <c r="I64" s="583"/>
      <c r="J64" s="584"/>
      <c r="K64" s="584"/>
      <c r="L64" s="584"/>
      <c r="M64" s="584"/>
      <c r="N64" s="584"/>
      <c r="O64" s="584"/>
      <c r="P64" s="584"/>
      <c r="Q64" s="744"/>
      <c r="R64" s="77"/>
      <c r="S64" s="77"/>
      <c r="T64" s="77"/>
      <c r="U64" s="77"/>
      <c r="V64" s="77"/>
      <c r="W64" s="77"/>
      <c r="X64" s="77"/>
      <c r="Y64" s="77"/>
      <c r="Z64" s="77"/>
      <c r="AA64" s="77"/>
    </row>
    <row r="65" spans="2:27" ht="21" customHeight="1">
      <c r="B65" s="77"/>
      <c r="C65" s="572"/>
      <c r="D65" s="573"/>
      <c r="E65" s="77"/>
      <c r="G65" s="77"/>
      <c r="H65" s="284" t="s">
        <v>1576</v>
      </c>
      <c r="I65" s="583"/>
      <c r="J65" s="584"/>
      <c r="K65" s="584"/>
      <c r="L65" s="584"/>
      <c r="M65" s="584"/>
      <c r="N65" s="584"/>
      <c r="O65" s="584"/>
      <c r="P65" s="584"/>
      <c r="Q65" s="744"/>
      <c r="R65" s="77"/>
      <c r="S65" s="77"/>
      <c r="T65" s="77"/>
      <c r="U65" s="77"/>
      <c r="V65" s="77"/>
      <c r="W65" s="77"/>
      <c r="X65" s="77"/>
      <c r="Y65" s="77"/>
      <c r="Z65" s="77"/>
      <c r="AA65" s="77"/>
    </row>
    <row r="66" spans="2:27" ht="21" customHeight="1">
      <c r="B66" s="77"/>
      <c r="C66" s="574"/>
      <c r="D66" s="575"/>
      <c r="E66" s="77"/>
      <c r="G66" s="77"/>
      <c r="H66" s="285" t="s">
        <v>1550</v>
      </c>
      <c r="I66" s="745"/>
      <c r="J66" s="746"/>
      <c r="K66" s="746"/>
      <c r="L66" s="746"/>
      <c r="M66" s="746"/>
      <c r="N66" s="746"/>
      <c r="O66" s="746"/>
      <c r="P66" s="746"/>
      <c r="Q66" s="747"/>
      <c r="R66" s="77"/>
      <c r="S66" s="77"/>
      <c r="T66" s="77"/>
      <c r="U66" s="77"/>
      <c r="V66" s="77"/>
      <c r="W66" s="77"/>
      <c r="X66" s="77"/>
      <c r="Y66" s="77"/>
      <c r="Z66" s="77"/>
      <c r="AA66" s="77"/>
    </row>
    <row r="67" spans="2:27" ht="21" customHeight="1">
      <c r="B67" s="77"/>
      <c r="C67" s="235"/>
      <c r="D67" s="77"/>
      <c r="E67" s="77"/>
      <c r="G67" s="77"/>
      <c r="H67" s="395"/>
      <c r="I67" s="77"/>
      <c r="J67" s="77"/>
      <c r="K67" s="77"/>
      <c r="L67" s="77"/>
      <c r="M67" s="77"/>
      <c r="N67" s="77"/>
      <c r="O67" s="77"/>
      <c r="P67" s="77"/>
      <c r="Q67" s="77"/>
      <c r="R67" s="77"/>
      <c r="S67" s="77"/>
      <c r="T67" s="77"/>
      <c r="U67" s="77"/>
      <c r="V67" s="77"/>
      <c r="W67" s="77"/>
      <c r="X67" s="77"/>
      <c r="Y67" s="77"/>
      <c r="Z67" s="77"/>
      <c r="AA67" s="77"/>
    </row>
    <row r="69" spans="2:27" ht="21" customHeight="1">
      <c r="T69" s="258" t="s">
        <v>262</v>
      </c>
      <c r="U69" s="258"/>
      <c r="V69" s="258"/>
      <c r="W69" s="258"/>
      <c r="X69" s="258"/>
      <c r="Y69" s="258"/>
      <c r="Z69" s="258"/>
      <c r="AA69" s="258"/>
    </row>
    <row r="70" spans="2:27" ht="21" customHeight="1">
      <c r="T70" s="259" t="s">
        <v>264</v>
      </c>
      <c r="U70" s="259"/>
      <c r="V70" s="259"/>
      <c r="W70" s="259"/>
      <c r="X70" s="259"/>
      <c r="Y70" s="259"/>
      <c r="Z70" s="259"/>
      <c r="AA70" s="259"/>
    </row>
    <row r="71" spans="2:27" ht="21" customHeight="1">
      <c r="T71" s="259" t="s">
        <v>266</v>
      </c>
      <c r="U71" s="259"/>
      <c r="V71" s="259"/>
      <c r="W71" s="259"/>
      <c r="X71" s="259"/>
      <c r="Y71" s="259"/>
      <c r="Z71" s="259"/>
      <c r="AA71" s="259"/>
    </row>
    <row r="72" spans="2:27" ht="21" customHeight="1">
      <c r="T72" s="259" t="s">
        <v>265</v>
      </c>
      <c r="U72" s="259"/>
      <c r="V72" s="259"/>
      <c r="W72" s="259"/>
      <c r="X72" s="259"/>
      <c r="Y72" s="259"/>
      <c r="Z72" s="259"/>
      <c r="AA72" s="259"/>
    </row>
    <row r="73" spans="2:27" ht="21" customHeight="1">
      <c r="T73" s="259" t="s">
        <v>267</v>
      </c>
      <c r="U73" s="259"/>
      <c r="V73" s="259"/>
      <c r="W73" s="259"/>
      <c r="X73" s="259"/>
      <c r="Y73" s="259"/>
      <c r="Z73" s="259"/>
      <c r="AA73" s="259"/>
    </row>
    <row r="74" spans="2:27" ht="21" customHeight="1">
      <c r="T74" s="273" t="s">
        <v>263</v>
      </c>
      <c r="U74" s="274"/>
      <c r="V74" s="274"/>
      <c r="W74" s="274"/>
      <c r="X74" s="274"/>
      <c r="Y74" s="274"/>
      <c r="Z74" s="274"/>
      <c r="AA74" s="274"/>
    </row>
    <row r="75" spans="2:27" ht="21" customHeight="1">
      <c r="B75" s="665" t="s">
        <v>1309</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row>
    <row r="76" spans="2:27" ht="21" customHeight="1">
      <c r="B76" s="665"/>
      <c r="C76" s="665"/>
      <c r="D76" s="665"/>
      <c r="E76" s="665"/>
      <c r="F76" s="665"/>
      <c r="G76" s="665"/>
      <c r="H76" s="665"/>
      <c r="I76" s="665"/>
      <c r="J76" s="665"/>
      <c r="K76" s="665"/>
      <c r="L76" s="665"/>
      <c r="M76" s="665"/>
      <c r="N76" s="665"/>
      <c r="O76" s="665"/>
      <c r="P76" s="665"/>
      <c r="Q76" s="665"/>
      <c r="R76" s="665"/>
      <c r="S76" s="665"/>
      <c r="T76" s="665"/>
      <c r="U76" s="665"/>
      <c r="V76" s="665"/>
      <c r="W76" s="665"/>
      <c r="X76" s="665"/>
      <c r="Y76" s="665"/>
      <c r="Z76" s="665"/>
      <c r="AA76" s="665"/>
    </row>
    <row r="77" spans="2:27" ht="21" customHeight="1">
      <c r="B77" s="665"/>
      <c r="C77" s="665"/>
      <c r="D77" s="665"/>
      <c r="E77" s="665"/>
      <c r="F77" s="665"/>
      <c r="G77" s="665"/>
      <c r="H77" s="665"/>
      <c r="I77" s="665"/>
      <c r="J77" s="665"/>
      <c r="K77" s="665"/>
      <c r="L77" s="665"/>
      <c r="M77" s="665"/>
      <c r="N77" s="665"/>
      <c r="O77" s="665"/>
      <c r="P77" s="665"/>
      <c r="Q77" s="665"/>
      <c r="R77" s="665"/>
      <c r="S77" s="665"/>
      <c r="T77" s="665"/>
      <c r="U77" s="665"/>
      <c r="V77" s="665"/>
      <c r="W77" s="665"/>
      <c r="X77" s="665"/>
      <c r="Y77" s="665"/>
      <c r="Z77" s="665"/>
      <c r="AA77" s="665"/>
    </row>
  </sheetData>
  <sheetProtection algorithmName="SHA-512" hashValue="ISG6cnBauNoIKGKlcm1IurUjjjPppsjj/V9TKp9yZ4Y/PHMWi9b5xPqjT8Sk+KEV8z+j4KLB9k8Og/IfwMq97w==" saltValue="NkFmsC3FnHWlw5zdpAO+iA==" spinCount="100000" sheet="1" objects="1" formatCells="0" selectLockedCells="1"/>
  <dataConsolidate/>
  <mergeCells count="75">
    <mergeCell ref="L38:N38"/>
    <mergeCell ref="L39:N39"/>
    <mergeCell ref="B52:E53"/>
    <mergeCell ref="C55:D66"/>
    <mergeCell ref="L40:N40"/>
    <mergeCell ref="G45:I46"/>
    <mergeCell ref="I40:K40"/>
    <mergeCell ref="I59:Q59"/>
    <mergeCell ref="I39:K39"/>
    <mergeCell ref="I62:Q62"/>
    <mergeCell ref="I63:Q63"/>
    <mergeCell ref="I64:Q64"/>
    <mergeCell ref="I65:Q65"/>
    <mergeCell ref="I66:Q66"/>
    <mergeCell ref="R39:S39"/>
    <mergeCell ref="T43:U43"/>
    <mergeCell ref="P40:Q40"/>
    <mergeCell ref="R40:S40"/>
    <mergeCell ref="P41:Q41"/>
    <mergeCell ref="R41:S41"/>
    <mergeCell ref="Q22:Z22"/>
    <mergeCell ref="X43:Y43"/>
    <mergeCell ref="P42:Q42"/>
    <mergeCell ref="R42:S42"/>
    <mergeCell ref="P43:Q43"/>
    <mergeCell ref="R43:S43"/>
    <mergeCell ref="V42:W42"/>
    <mergeCell ref="X42:Y42"/>
    <mergeCell ref="T42:U42"/>
    <mergeCell ref="X40:Y40"/>
    <mergeCell ref="V41:W41"/>
    <mergeCell ref="X41:Y41"/>
    <mergeCell ref="T40:U40"/>
    <mergeCell ref="T41:U41"/>
    <mergeCell ref="V43:W43"/>
    <mergeCell ref="V40:W40"/>
    <mergeCell ref="I20:Z20"/>
    <mergeCell ref="I5:M5"/>
    <mergeCell ref="P5:Q5"/>
    <mergeCell ref="T5:U5"/>
    <mergeCell ref="I6:M6"/>
    <mergeCell ref="P6:Q6"/>
    <mergeCell ref="T6:U6"/>
    <mergeCell ref="C1:I1"/>
    <mergeCell ref="G35:AA36"/>
    <mergeCell ref="I48:Y48"/>
    <mergeCell ref="I50:Y50"/>
    <mergeCell ref="I54:Y54"/>
    <mergeCell ref="I53:Y53"/>
    <mergeCell ref="O51:X52"/>
    <mergeCell ref="Y51:Y52"/>
    <mergeCell ref="I51:N52"/>
    <mergeCell ref="V49:Y49"/>
    <mergeCell ref="N22:O22"/>
    <mergeCell ref="H12:H19"/>
    <mergeCell ref="G8:S9"/>
    <mergeCell ref="L23:M23"/>
    <mergeCell ref="H24:H30"/>
    <mergeCell ref="I12:Z19"/>
    <mergeCell ref="I24:I25"/>
    <mergeCell ref="I26:I29"/>
    <mergeCell ref="R38:U38"/>
    <mergeCell ref="I38:K38"/>
    <mergeCell ref="B75:AA77"/>
    <mergeCell ref="B32:E33"/>
    <mergeCell ref="C36:C38"/>
    <mergeCell ref="C41:D46"/>
    <mergeCell ref="H50:H53"/>
    <mergeCell ref="G56:W57"/>
    <mergeCell ref="I32:I33"/>
    <mergeCell ref="H31:H33"/>
    <mergeCell ref="V38:Y38"/>
    <mergeCell ref="V39:W39"/>
    <mergeCell ref="X39:Y39"/>
    <mergeCell ref="T39:U39"/>
  </mergeCells>
  <phoneticPr fontId="8"/>
  <conditionalFormatting sqref="D19">
    <cfRule type="cellIs" dxfId="26" priority="124" operator="equal">
      <formula>"会員証カード番号（16桁）"</formula>
    </cfRule>
  </conditionalFormatting>
  <conditionalFormatting sqref="D20">
    <cfRule type="cellIs" dxfId="25" priority="123" operator="equal">
      <formula>"ご登録の電話番号"</formula>
    </cfRule>
  </conditionalFormatting>
  <conditionalFormatting sqref="D21">
    <cfRule type="cellIs" dxfId="24" priority="122" operator="equal">
      <formula>"アプリ名義のお名前"</formula>
    </cfRule>
  </conditionalFormatting>
  <conditionalFormatting sqref="D30">
    <cfRule type="cellIs" dxfId="23" priority="135" operator="notEqual">
      <formula>"選択もしくはご入力ください"</formula>
    </cfRule>
  </conditionalFormatting>
  <conditionalFormatting sqref="I5">
    <cfRule type="cellIs" dxfId="22" priority="24" operator="equal">
      <formula>"原則4日前の15時までにご注文ください"</formula>
    </cfRule>
  </conditionalFormatting>
  <conditionalFormatting sqref="I6">
    <cfRule type="cellIs" dxfId="21" priority="23" operator="notEqual">
      <formula>"選択してください"</formula>
    </cfRule>
  </conditionalFormatting>
  <conditionalFormatting sqref="I38:I40">
    <cfRule type="cellIs" dxfId="20" priority="13" operator="equal">
      <formula>"都道府県　（例：東京都）"</formula>
    </cfRule>
    <cfRule type="cellIs" dxfId="19" priority="14" operator="notEqual">
      <formula>"選択してください"</formula>
    </cfRule>
  </conditionalFormatting>
  <conditionalFormatting sqref="I39:I40">
    <cfRule type="cellIs" dxfId="18" priority="12" operator="equal">
      <formula>"市区町村　（例：目黒区）"</formula>
    </cfRule>
  </conditionalFormatting>
  <conditionalFormatting sqref="I49">
    <cfRule type="cellIs" dxfId="17" priority="3" operator="equal">
      <formula>"ご登録の電話番号"</formula>
    </cfRule>
  </conditionalFormatting>
  <conditionalFormatting sqref="I59">
    <cfRule type="cellIs" dxfId="16" priority="2" operator="equal">
      <formula>"ご登録の電話番号"</formula>
    </cfRule>
  </conditionalFormatting>
  <conditionalFormatting sqref="I62:I66">
    <cfRule type="cellIs" dxfId="15" priority="1" operator="equal">
      <formula>"会員証カード番号（16桁）"</formula>
    </cfRule>
  </conditionalFormatting>
  <conditionalFormatting sqref="L38:L40">
    <cfRule type="cellIs" dxfId="14" priority="7" operator="equal">
      <formula>"直接お届け不可 （宅配便配送）"</formula>
    </cfRule>
    <cfRule type="cellIs" dxfId="13" priority="8" operator="equal">
      <formula>"お届け可能"</formula>
    </cfRule>
    <cfRule type="cellIs" dxfId="12" priority="10" operator="equal">
      <formula>"都道府県"</formula>
    </cfRule>
    <cfRule type="cellIs" dxfId="11" priority="11" operator="notEqual">
      <formula>"選択してください"</formula>
    </cfRule>
  </conditionalFormatting>
  <conditionalFormatting sqref="L39:L40">
    <cfRule type="cellIs" dxfId="10" priority="9" operator="equal">
      <formula>"市区町村"</formula>
    </cfRule>
  </conditionalFormatting>
  <conditionalFormatting sqref="P40">
    <cfRule type="cellIs" dxfId="9" priority="6" operator="equal">
      <formula>"選択してください"</formula>
    </cfRule>
  </conditionalFormatting>
  <conditionalFormatting sqref="R40">
    <cfRule type="cellIs" dxfId="8" priority="5" operator="equal">
      <formula>"選択してください"</formula>
    </cfRule>
  </conditionalFormatting>
  <conditionalFormatting sqref="V40">
    <cfRule type="cellIs" dxfId="7" priority="4" operator="equal">
      <formula>"選択してください"</formula>
    </cfRule>
  </conditionalFormatting>
  <dataValidations xWindow="926" yWindow="504" count="4">
    <dataValidation type="list" allowBlank="1" sqref="D30" xr:uid="{5D8ED245-F907-4CB3-88B1-7468724C2AEA}">
      <formula1>"お祝い,移転お祝い,就任お祝い,開店お祝い,お誕生日,お悔やみ,その他"</formula1>
    </dataValidation>
    <dataValidation errorStyle="information" allowBlank="1" showInputMessage="1" prompt="お届け先都道府県をご入力いただくと_x000a_正しい宅配料金が_x000a_右の「お見積り」に表示されます。" sqref="I38 L38" xr:uid="{9A846419-8AAE-4568-A51A-636DACA5C3A7}"/>
    <dataValidation errorStyle="information" allowBlank="1" showInputMessage="1" prompt="🔴　：　目黒区_x000a_❌　：　目黒区中町_x000a__x000a_◯◯区　までを入力してください" sqref="I39:I40 L39:L40" xr:uid="{F0757CEE-BF1F-4B73-9EC3-C4BD64924752}"/>
    <dataValidation type="list" errorStyle="information" allowBlank="1" showInputMessage="1" sqref="I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10</xdr:col>
                    <xdr:colOff>0</xdr:colOff>
                    <xdr:row>23</xdr:row>
                    <xdr:rowOff>0</xdr:rowOff>
                  </from>
                  <to>
                    <xdr:col>11</xdr:col>
                    <xdr:colOff>0</xdr:colOff>
                    <xdr:row>33</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8</xdr:col>
                    <xdr:colOff>0</xdr:colOff>
                    <xdr:row>11</xdr:row>
                    <xdr:rowOff>0</xdr:rowOff>
                  </from>
                  <to>
                    <xdr:col>26</xdr:col>
                    <xdr:colOff>0</xdr:colOff>
                    <xdr:row>19</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9</xdr:col>
                    <xdr:colOff>19050</xdr:colOff>
                    <xdr:row>11</xdr:row>
                    <xdr:rowOff>57150</xdr:rowOff>
                  </from>
                  <to>
                    <xdr:col>10</xdr:col>
                    <xdr:colOff>180975</xdr:colOff>
                    <xdr:row>12</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12</xdr:col>
                    <xdr:colOff>114300</xdr:colOff>
                    <xdr:row>11</xdr:row>
                    <xdr:rowOff>57150</xdr:rowOff>
                  </from>
                  <to>
                    <xdr:col>13</xdr:col>
                    <xdr:colOff>276225</xdr:colOff>
                    <xdr:row>12</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15</xdr:col>
                    <xdr:colOff>114300</xdr:colOff>
                    <xdr:row>11</xdr:row>
                    <xdr:rowOff>57150</xdr:rowOff>
                  </from>
                  <to>
                    <xdr:col>16</xdr:col>
                    <xdr:colOff>276225</xdr:colOff>
                    <xdr:row>12</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17</xdr:col>
                    <xdr:colOff>628650</xdr:colOff>
                    <xdr:row>11</xdr:row>
                    <xdr:rowOff>57150</xdr:rowOff>
                  </from>
                  <to>
                    <xdr:col>19</xdr:col>
                    <xdr:colOff>342900</xdr:colOff>
                    <xdr:row>12</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21</xdr:col>
                    <xdr:colOff>38100</xdr:colOff>
                    <xdr:row>11</xdr:row>
                    <xdr:rowOff>57150</xdr:rowOff>
                  </from>
                  <to>
                    <xdr:col>22</xdr:col>
                    <xdr:colOff>200025</xdr:colOff>
                    <xdr:row>12</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23</xdr:col>
                    <xdr:colOff>619125</xdr:colOff>
                    <xdr:row>11</xdr:row>
                    <xdr:rowOff>57150</xdr:rowOff>
                  </from>
                  <to>
                    <xdr:col>25</xdr:col>
                    <xdr:colOff>142875</xdr:colOff>
                    <xdr:row>12</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10</xdr:col>
                    <xdr:colOff>47625</xdr:colOff>
                    <xdr:row>23</xdr:row>
                    <xdr:rowOff>19050</xdr:rowOff>
                  </from>
                  <to>
                    <xdr:col>11</xdr:col>
                    <xdr:colOff>0</xdr:colOff>
                    <xdr:row>23</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10</xdr:col>
                    <xdr:colOff>47625</xdr:colOff>
                    <xdr:row>24</xdr:row>
                    <xdr:rowOff>19050</xdr:rowOff>
                  </from>
                  <to>
                    <xdr:col>11</xdr:col>
                    <xdr:colOff>0</xdr:colOff>
                    <xdr:row>24</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10</xdr:col>
                    <xdr:colOff>47625</xdr:colOff>
                    <xdr:row>25</xdr:row>
                    <xdr:rowOff>19050</xdr:rowOff>
                  </from>
                  <to>
                    <xdr:col>11</xdr:col>
                    <xdr:colOff>0</xdr:colOff>
                    <xdr:row>25</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10</xdr:col>
                    <xdr:colOff>47625</xdr:colOff>
                    <xdr:row>26</xdr:row>
                    <xdr:rowOff>19050</xdr:rowOff>
                  </from>
                  <to>
                    <xdr:col>11</xdr:col>
                    <xdr:colOff>0</xdr:colOff>
                    <xdr:row>26</xdr:row>
                    <xdr:rowOff>257175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10</xdr:col>
                    <xdr:colOff>47625</xdr:colOff>
                    <xdr:row>27</xdr:row>
                    <xdr:rowOff>19050</xdr:rowOff>
                  </from>
                  <to>
                    <xdr:col>11</xdr:col>
                    <xdr:colOff>0</xdr:colOff>
                    <xdr:row>27</xdr:row>
                    <xdr:rowOff>257175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10</xdr:col>
                    <xdr:colOff>47625</xdr:colOff>
                    <xdr:row>28</xdr:row>
                    <xdr:rowOff>19050</xdr:rowOff>
                  </from>
                  <to>
                    <xdr:col>11</xdr:col>
                    <xdr:colOff>0</xdr:colOff>
                    <xdr:row>28</xdr:row>
                    <xdr:rowOff>257175</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10</xdr:col>
                    <xdr:colOff>47625</xdr:colOff>
                    <xdr:row>29</xdr:row>
                    <xdr:rowOff>19050</xdr:rowOff>
                  </from>
                  <to>
                    <xdr:col>11</xdr:col>
                    <xdr:colOff>0</xdr:colOff>
                    <xdr:row>29</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10</xdr:col>
                    <xdr:colOff>47625</xdr:colOff>
                    <xdr:row>30</xdr:row>
                    <xdr:rowOff>19050</xdr:rowOff>
                  </from>
                  <to>
                    <xdr:col>11</xdr:col>
                    <xdr:colOff>0</xdr:colOff>
                    <xdr:row>30</xdr:row>
                    <xdr:rowOff>257175</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10</xdr:col>
                    <xdr:colOff>47625</xdr:colOff>
                    <xdr:row>31</xdr:row>
                    <xdr:rowOff>9525</xdr:rowOff>
                  </from>
                  <to>
                    <xdr:col>11</xdr:col>
                    <xdr:colOff>0</xdr:colOff>
                    <xdr:row>31</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10</xdr:col>
                    <xdr:colOff>47625</xdr:colOff>
                    <xdr:row>32</xdr:row>
                    <xdr:rowOff>19050</xdr:rowOff>
                  </from>
                  <to>
                    <xdr:col>11</xdr:col>
                    <xdr:colOff>0</xdr:colOff>
                    <xdr:row>32</xdr:row>
                    <xdr:rowOff>257175</xdr:rowOff>
                  </to>
                </anchor>
              </controlPr>
            </control>
          </mc:Choice>
        </mc:AlternateContent>
        <mc:AlternateContent xmlns:mc="http://schemas.openxmlformats.org/markup-compatibility/2006">
          <mc:Choice Requires="x14">
            <control shapeId="49239" r:id="rId22" name="Group Box 87">
              <controlPr defaultSize="0" autoFill="0" autoPict="0">
                <anchor moveWithCells="1">
                  <from>
                    <xdr:col>8</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9240" r:id="rId23" name="Option Button 88">
              <controlPr defaultSize="0" autoFill="0" autoLine="0" autoPict="0">
                <anchor moveWithCells="1">
                  <from>
                    <xdr:col>9</xdr:col>
                    <xdr:colOff>19050</xdr:colOff>
                    <xdr:row>19</xdr:row>
                    <xdr:rowOff>9525</xdr:rowOff>
                  </from>
                  <to>
                    <xdr:col>10</xdr:col>
                    <xdr:colOff>180975</xdr:colOff>
                    <xdr:row>19</xdr:row>
                    <xdr:rowOff>247650</xdr:rowOff>
                  </to>
                </anchor>
              </controlPr>
            </control>
          </mc:Choice>
        </mc:AlternateContent>
        <mc:AlternateContent xmlns:mc="http://schemas.openxmlformats.org/markup-compatibility/2006">
          <mc:Choice Requires="x14">
            <control shapeId="49241" r:id="rId24" name="Option Button 89">
              <controlPr defaultSize="0" autoFill="0" autoLine="0" autoPict="0">
                <anchor moveWithCells="1">
                  <from>
                    <xdr:col>12</xdr:col>
                    <xdr:colOff>114300</xdr:colOff>
                    <xdr:row>19</xdr:row>
                    <xdr:rowOff>9525</xdr:rowOff>
                  </from>
                  <to>
                    <xdr:col>16</xdr:col>
                    <xdr:colOff>200025</xdr:colOff>
                    <xdr:row>19</xdr:row>
                    <xdr:rowOff>247650</xdr:rowOff>
                  </to>
                </anchor>
              </controlPr>
            </control>
          </mc:Choice>
        </mc:AlternateContent>
        <mc:AlternateContent xmlns:mc="http://schemas.openxmlformats.org/markup-compatibility/2006">
          <mc:Choice Requires="x14">
            <control shapeId="49291" r:id="rId25" name="Group Box 139">
              <controlPr defaultSize="0" autoFill="0" autoPict="0">
                <anchor moveWithCells="1">
                  <from>
                    <xdr:col>7</xdr:col>
                    <xdr:colOff>1019175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 r:id="rId26" name="Option Button 140">
              <controlPr defaultSize="0" autoFill="0" autoLine="0" autoPict="0">
                <anchor moveWithCells="1">
                  <from>
                    <xdr:col>8</xdr:col>
                    <xdr:colOff>133350</xdr:colOff>
                    <xdr:row>47</xdr:row>
                    <xdr:rowOff>9525</xdr:rowOff>
                  </from>
                  <to>
                    <xdr:col>9</xdr:col>
                    <xdr:colOff>361950</xdr:colOff>
                    <xdr:row>47</xdr:row>
                    <xdr:rowOff>247650</xdr:rowOff>
                  </to>
                </anchor>
              </controlPr>
            </control>
          </mc:Choice>
        </mc:AlternateContent>
        <mc:AlternateContent xmlns:mc="http://schemas.openxmlformats.org/markup-compatibility/2006">
          <mc:Choice Requires="x14">
            <control shapeId="3" r:id="rId27" name="Option Button 141">
              <controlPr defaultSize="0" autoFill="0" autoLine="0" autoPict="0">
                <anchor moveWithCells="1">
                  <from>
                    <xdr:col>10</xdr:col>
                    <xdr:colOff>371475</xdr:colOff>
                    <xdr:row>47</xdr:row>
                    <xdr:rowOff>9525</xdr:rowOff>
                  </from>
                  <to>
                    <xdr:col>12</xdr:col>
                    <xdr:colOff>152400</xdr:colOff>
                    <xdr:row>47</xdr:row>
                    <xdr:rowOff>247650</xdr:rowOff>
                  </to>
                </anchor>
              </controlPr>
            </control>
          </mc:Choice>
        </mc:AlternateContent>
        <mc:AlternateContent xmlns:mc="http://schemas.openxmlformats.org/markup-compatibility/2006">
          <mc:Choice Requires="x14">
            <control shapeId="49294" r:id="rId28" name="Group Box 142">
              <controlPr defaultSize="0" autoFill="0" autoPict="0">
                <anchor moveWithCells="1">
                  <from>
                    <xdr:col>7</xdr:col>
                    <xdr:colOff>1019175</xdr:colOff>
                    <xdr:row>49</xdr:row>
                    <xdr:rowOff>0</xdr:rowOff>
                  </from>
                  <to>
                    <xdr:col>25</xdr:col>
                    <xdr:colOff>0</xdr:colOff>
                    <xdr:row>53</xdr:row>
                    <xdr:rowOff>0</xdr:rowOff>
                  </to>
                </anchor>
              </controlPr>
            </control>
          </mc:Choice>
        </mc:AlternateContent>
        <mc:AlternateContent xmlns:mc="http://schemas.openxmlformats.org/markup-compatibility/2006">
          <mc:Choice Requires="x14">
            <control shapeId="49295" r:id="rId29" name="Option Button 143">
              <controlPr defaultSize="0" autoFill="0" autoLine="0" autoPict="0">
                <anchor moveWithCells="1">
                  <from>
                    <xdr:col>8</xdr:col>
                    <xdr:colOff>133350</xdr:colOff>
                    <xdr:row>49</xdr:row>
                    <xdr:rowOff>47625</xdr:rowOff>
                  </from>
                  <to>
                    <xdr:col>10</xdr:col>
                    <xdr:colOff>209550</xdr:colOff>
                    <xdr:row>50</xdr:row>
                    <xdr:rowOff>19050</xdr:rowOff>
                  </to>
                </anchor>
              </controlPr>
            </control>
          </mc:Choice>
        </mc:AlternateContent>
        <mc:AlternateContent xmlns:mc="http://schemas.openxmlformats.org/markup-compatibility/2006">
          <mc:Choice Requires="x14">
            <control shapeId="49296" r:id="rId30" name="Option Button 144">
              <controlPr defaultSize="0" autoFill="0" autoLine="0" autoPict="0">
                <anchor moveWithCells="1">
                  <from>
                    <xdr:col>10</xdr:col>
                    <xdr:colOff>371475</xdr:colOff>
                    <xdr:row>49</xdr:row>
                    <xdr:rowOff>47625</xdr:rowOff>
                  </from>
                  <to>
                    <xdr:col>13</xdr:col>
                    <xdr:colOff>104775</xdr:colOff>
                    <xdr:row>50</xdr:row>
                    <xdr:rowOff>19050</xdr:rowOff>
                  </to>
                </anchor>
              </controlPr>
            </control>
          </mc:Choice>
        </mc:AlternateContent>
        <mc:AlternateContent xmlns:mc="http://schemas.openxmlformats.org/markup-compatibility/2006">
          <mc:Choice Requires="x14">
            <control shapeId="49297" r:id="rId31" name="Group Box 145">
              <controlPr defaultSize="0" autoFill="0" autoPict="0">
                <anchor moveWithCells="1">
                  <from>
                    <xdr:col>7</xdr:col>
                    <xdr:colOff>1019175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49298" r:id="rId32" name="Option Button 146">
              <controlPr defaultSize="0" autoFill="0" autoLine="0" autoPict="0">
                <anchor moveWithCells="1">
                  <from>
                    <xdr:col>8</xdr:col>
                    <xdr:colOff>133350</xdr:colOff>
                    <xdr:row>48</xdr:row>
                    <xdr:rowOff>9525</xdr:rowOff>
                  </from>
                  <to>
                    <xdr:col>9</xdr:col>
                    <xdr:colOff>361950</xdr:colOff>
                    <xdr:row>48</xdr:row>
                    <xdr:rowOff>247650</xdr:rowOff>
                  </to>
                </anchor>
              </controlPr>
            </control>
          </mc:Choice>
        </mc:AlternateContent>
        <mc:AlternateContent xmlns:mc="http://schemas.openxmlformats.org/markup-compatibility/2006">
          <mc:Choice Requires="x14">
            <control shapeId="49299" r:id="rId33" name="Option Button 147">
              <controlPr defaultSize="0" autoFill="0" autoLine="0" autoPict="0">
                <anchor moveWithCells="1">
                  <from>
                    <xdr:col>10</xdr:col>
                    <xdr:colOff>371475</xdr:colOff>
                    <xdr:row>48</xdr:row>
                    <xdr:rowOff>9525</xdr:rowOff>
                  </from>
                  <to>
                    <xdr:col>12</xdr:col>
                    <xdr:colOff>400050</xdr:colOff>
                    <xdr:row>48</xdr:row>
                    <xdr:rowOff>247650</xdr:rowOff>
                  </to>
                </anchor>
              </controlPr>
            </control>
          </mc:Choice>
        </mc:AlternateContent>
        <mc:AlternateContent xmlns:mc="http://schemas.openxmlformats.org/markup-compatibility/2006">
          <mc:Choice Requires="x14">
            <control shapeId="49300" r:id="rId34" name="Option Button 148">
              <controlPr defaultSize="0" autoFill="0" autoLine="0" autoPict="0">
                <anchor moveWithCells="1">
                  <from>
                    <xdr:col>13</xdr:col>
                    <xdr:colOff>285750</xdr:colOff>
                    <xdr:row>48</xdr:row>
                    <xdr:rowOff>9525</xdr:rowOff>
                  </from>
                  <to>
                    <xdr:col>14</xdr:col>
                    <xdr:colOff>514350</xdr:colOff>
                    <xdr:row>48</xdr:row>
                    <xdr:rowOff>247650</xdr:rowOff>
                  </to>
                </anchor>
              </controlPr>
            </control>
          </mc:Choice>
        </mc:AlternateContent>
        <mc:AlternateContent xmlns:mc="http://schemas.openxmlformats.org/markup-compatibility/2006">
          <mc:Choice Requires="x14">
            <control shapeId="49301" r:id="rId35" name="Option Button 149">
              <controlPr defaultSize="0" autoFill="0" autoLine="0" autoPict="0">
                <anchor moveWithCells="1">
                  <from>
                    <xdr:col>15</xdr:col>
                    <xdr:colOff>381000</xdr:colOff>
                    <xdr:row>48</xdr:row>
                    <xdr:rowOff>9525</xdr:rowOff>
                  </from>
                  <to>
                    <xdr:col>16</xdr:col>
                    <xdr:colOff>609600</xdr:colOff>
                    <xdr:row>48</xdr:row>
                    <xdr:rowOff>247650</xdr:rowOff>
                  </to>
                </anchor>
              </controlPr>
            </control>
          </mc:Choice>
        </mc:AlternateContent>
        <mc:AlternateContent xmlns:mc="http://schemas.openxmlformats.org/markup-compatibility/2006">
          <mc:Choice Requires="x14">
            <control shapeId="49302" r:id="rId36" name="Option Button 150">
              <controlPr defaultSize="0" autoFill="0" autoLine="0" autoPict="0">
                <anchor moveWithCells="1">
                  <from>
                    <xdr:col>17</xdr:col>
                    <xdr:colOff>419100</xdr:colOff>
                    <xdr:row>48</xdr:row>
                    <xdr:rowOff>9525</xdr:rowOff>
                  </from>
                  <to>
                    <xdr:col>19</xdr:col>
                    <xdr:colOff>9525</xdr:colOff>
                    <xdr:row>48</xdr:row>
                    <xdr:rowOff>247650</xdr:rowOff>
                  </to>
                </anchor>
              </controlPr>
            </control>
          </mc:Choice>
        </mc:AlternateContent>
        <mc:AlternateContent xmlns:mc="http://schemas.openxmlformats.org/markup-compatibility/2006">
          <mc:Choice Requires="x14">
            <control shapeId="49303" r:id="rId37" name="Option Button 151">
              <controlPr defaultSize="0" autoFill="0" autoLine="0" autoPict="0">
                <anchor moveWithCells="1">
                  <from>
                    <xdr:col>19</xdr:col>
                    <xdr:colOff>542925</xdr:colOff>
                    <xdr:row>48</xdr:row>
                    <xdr:rowOff>9525</xdr:rowOff>
                  </from>
                  <to>
                    <xdr:col>22</xdr:col>
                    <xdr:colOff>85725</xdr:colOff>
                    <xdr:row>48</xdr:row>
                    <xdr:rowOff>247650</xdr:rowOff>
                  </to>
                </anchor>
              </controlPr>
            </control>
          </mc:Choice>
        </mc:AlternateContent>
        <mc:AlternateContent xmlns:mc="http://schemas.openxmlformats.org/markup-compatibility/2006">
          <mc:Choice Requires="x14">
            <control shapeId="49304" r:id="rId38" name="Group Box 152">
              <controlPr defaultSize="0" autoFill="0" autoPict="0">
                <anchor moveWithCells="1">
                  <from>
                    <xdr:col>7</xdr:col>
                    <xdr:colOff>1019175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49305" r:id="rId39" name="Option Button 153">
              <controlPr defaultSize="0" autoFill="0" autoLine="0" autoPict="0">
                <anchor moveWithCells="1">
                  <from>
                    <xdr:col>8</xdr:col>
                    <xdr:colOff>133350</xdr:colOff>
                    <xdr:row>53</xdr:row>
                    <xdr:rowOff>19050</xdr:rowOff>
                  </from>
                  <to>
                    <xdr:col>9</xdr:col>
                    <xdr:colOff>361950</xdr:colOff>
                    <xdr:row>53</xdr:row>
                    <xdr:rowOff>257175</xdr:rowOff>
                  </to>
                </anchor>
              </controlPr>
            </control>
          </mc:Choice>
        </mc:AlternateContent>
        <mc:AlternateContent xmlns:mc="http://schemas.openxmlformats.org/markup-compatibility/2006">
          <mc:Choice Requires="x14">
            <control shapeId="49306" r:id="rId40" name="Option Button 154">
              <controlPr defaultSize="0" autoFill="0" autoLine="0" autoPict="0">
                <anchor moveWithCells="1">
                  <from>
                    <xdr:col>10</xdr:col>
                    <xdr:colOff>371475</xdr:colOff>
                    <xdr:row>53</xdr:row>
                    <xdr:rowOff>19050</xdr:rowOff>
                  </from>
                  <to>
                    <xdr:col>14</xdr:col>
                    <xdr:colOff>571500</xdr:colOff>
                    <xdr:row>53</xdr:row>
                    <xdr:rowOff>257175</xdr:rowOff>
                  </to>
                </anchor>
              </controlPr>
            </control>
          </mc:Choice>
        </mc:AlternateContent>
        <mc:AlternateContent xmlns:mc="http://schemas.openxmlformats.org/markup-compatibility/2006">
          <mc:Choice Requires="x14">
            <control shapeId="49315" r:id="rId41" name="Group Box 163">
              <controlPr defaultSize="0" autoFill="0" autoPict="0">
                <anchor moveWithCells="1">
                  <from>
                    <xdr:col>8</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49316" r:id="rId42" name="Option Button 164">
              <controlPr defaultSize="0" autoFill="0" autoLine="0" autoPict="0">
                <anchor moveWithCells="1">
                  <from>
                    <xdr:col>8</xdr:col>
                    <xdr:colOff>114300</xdr:colOff>
                    <xdr:row>58</xdr:row>
                    <xdr:rowOff>9525</xdr:rowOff>
                  </from>
                  <to>
                    <xdr:col>9</xdr:col>
                    <xdr:colOff>342900</xdr:colOff>
                    <xdr:row>58</xdr:row>
                    <xdr:rowOff>247650</xdr:rowOff>
                  </to>
                </anchor>
              </controlPr>
            </control>
          </mc:Choice>
        </mc:AlternateContent>
        <mc:AlternateContent xmlns:mc="http://schemas.openxmlformats.org/markup-compatibility/2006">
          <mc:Choice Requires="x14">
            <control shapeId="49317" r:id="rId43" name="Option Button 165">
              <controlPr defaultSize="0" autoFill="0" autoLine="0" autoPict="0">
                <anchor moveWithCells="1">
                  <from>
                    <xdr:col>9</xdr:col>
                    <xdr:colOff>428625</xdr:colOff>
                    <xdr:row>58</xdr:row>
                    <xdr:rowOff>9525</xdr:rowOff>
                  </from>
                  <to>
                    <xdr:col>11</xdr:col>
                    <xdr:colOff>209550</xdr:colOff>
                    <xdr:row>58</xdr:row>
                    <xdr:rowOff>247650</xdr:rowOff>
                  </to>
                </anchor>
              </controlPr>
            </control>
          </mc:Choice>
        </mc:AlternateContent>
        <mc:AlternateContent xmlns:mc="http://schemas.openxmlformats.org/markup-compatibility/2006">
          <mc:Choice Requires="x14">
            <control shapeId="49318" r:id="rId44" name="Option Button 166">
              <controlPr defaultSize="0" autoFill="0" autoLine="0" autoPict="0">
                <anchor moveWithCells="1">
                  <from>
                    <xdr:col>12</xdr:col>
                    <xdr:colOff>0</xdr:colOff>
                    <xdr:row>58</xdr:row>
                    <xdr:rowOff>9525</xdr:rowOff>
                  </from>
                  <to>
                    <xdr:col>13</xdr:col>
                    <xdr:colOff>476250</xdr:colOff>
                    <xdr:row>58</xdr:row>
                    <xdr:rowOff>247650</xdr:rowOff>
                  </to>
                </anchor>
              </controlPr>
            </control>
          </mc:Choice>
        </mc:AlternateContent>
        <mc:AlternateContent xmlns:mc="http://schemas.openxmlformats.org/markup-compatibility/2006">
          <mc:Choice Requires="x14">
            <control shapeId="49319" r:id="rId45" name="Option Button 167">
              <controlPr defaultSize="0" autoFill="0" autoLine="0" autoPict="0">
                <anchor moveWithCells="1">
                  <from>
                    <xdr:col>14</xdr:col>
                    <xdr:colOff>333375</xdr:colOff>
                    <xdr:row>58</xdr:row>
                    <xdr:rowOff>9525</xdr:rowOff>
                  </from>
                  <to>
                    <xdr:col>15</xdr:col>
                    <xdr:colOff>561975</xdr:colOff>
                    <xdr:row>58</xdr:row>
                    <xdr:rowOff>247650</xdr:rowOff>
                  </to>
                </anchor>
              </controlPr>
            </control>
          </mc:Choice>
        </mc:AlternateContent>
        <mc:AlternateContent xmlns:mc="http://schemas.openxmlformats.org/markup-compatibility/2006">
          <mc:Choice Requires="x14">
            <control shapeId="49320" r:id="rId46" name="Group Box 168">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49321" r:id="rId47" name="Option Button 169">
              <controlPr defaultSize="0" autoFill="0" autoLine="0" autoPict="0">
                <anchor moveWithCells="1">
                  <from>
                    <xdr:col>8</xdr:col>
                    <xdr:colOff>104775</xdr:colOff>
                    <xdr:row>61</xdr:row>
                    <xdr:rowOff>9525</xdr:rowOff>
                  </from>
                  <to>
                    <xdr:col>9</xdr:col>
                    <xdr:colOff>333375</xdr:colOff>
                    <xdr:row>61</xdr:row>
                    <xdr:rowOff>247650</xdr:rowOff>
                  </to>
                </anchor>
              </controlPr>
            </control>
          </mc:Choice>
        </mc:AlternateContent>
        <mc:AlternateContent xmlns:mc="http://schemas.openxmlformats.org/markup-compatibility/2006">
          <mc:Choice Requires="x14">
            <control shapeId="49322" r:id="rId48" name="Option Button 170">
              <controlPr defaultSize="0" autoFill="0" autoLine="0" autoPict="0">
                <anchor moveWithCells="1">
                  <from>
                    <xdr:col>10</xdr:col>
                    <xdr:colOff>276225</xdr:colOff>
                    <xdr:row>61</xdr:row>
                    <xdr:rowOff>9525</xdr:rowOff>
                  </from>
                  <to>
                    <xdr:col>15</xdr:col>
                    <xdr:colOff>323850</xdr:colOff>
                    <xdr:row>61</xdr:row>
                    <xdr:rowOff>247650</xdr:rowOff>
                  </to>
                </anchor>
              </controlPr>
            </control>
          </mc:Choice>
        </mc:AlternateContent>
        <mc:AlternateContent xmlns:mc="http://schemas.openxmlformats.org/markup-compatibility/2006">
          <mc:Choice Requires="x14">
            <control shapeId="4" r:id="rId49" name="Option Button 172">
              <controlPr defaultSize="0" autoFill="0" autoLine="0" autoPict="0">
                <anchor moveWithCells="1">
                  <from>
                    <xdr:col>13</xdr:col>
                    <xdr:colOff>285750</xdr:colOff>
                    <xdr:row>49</xdr:row>
                    <xdr:rowOff>47625</xdr:rowOff>
                  </from>
                  <to>
                    <xdr:col>17</xdr:col>
                    <xdr:colOff>247650</xdr:colOff>
                    <xdr:row>50</xdr:row>
                    <xdr:rowOff>19050</xdr:rowOff>
                  </to>
                </anchor>
              </controlPr>
            </control>
          </mc:Choice>
        </mc:AlternateContent>
        <mc:AlternateContent xmlns:mc="http://schemas.openxmlformats.org/markup-compatibility/2006">
          <mc:Choice Requires="x14">
            <control shapeId="49328" r:id="rId50" name="Check Box 176">
              <controlPr defaultSize="0" autoFill="0" autoLine="0" autoPict="0">
                <anchor moveWithCells="1">
                  <from>
                    <xdr:col>20</xdr:col>
                    <xdr:colOff>352425</xdr:colOff>
                    <xdr:row>73</xdr:row>
                    <xdr:rowOff>28575</xdr:rowOff>
                  </from>
                  <to>
                    <xdr:col>21</xdr:col>
                    <xdr:colOff>19050</xdr:colOff>
                    <xdr:row>73</xdr:row>
                    <xdr:rowOff>228600</xdr:rowOff>
                  </to>
                </anchor>
              </controlPr>
            </control>
          </mc:Choice>
        </mc:AlternateContent>
        <mc:AlternateContent xmlns:mc="http://schemas.openxmlformats.org/markup-compatibility/2006">
          <mc:Choice Requires="x14">
            <control shapeId="49329" r:id="rId51" name="Group Box 177">
              <controlPr defaultSize="0" autoFill="0" autoPict="0">
                <anchor moveWithCells="1">
                  <from>
                    <xdr:col>3</xdr:col>
                    <xdr:colOff>0</xdr:colOff>
                    <xdr:row>35</xdr:row>
                    <xdr:rowOff>0</xdr:rowOff>
                  </from>
                  <to>
                    <xdr:col>4</xdr:col>
                    <xdr:colOff>0</xdr:colOff>
                    <xdr:row>38</xdr:row>
                    <xdr:rowOff>0</xdr:rowOff>
                  </to>
                </anchor>
              </controlPr>
            </control>
          </mc:Choice>
        </mc:AlternateContent>
        <mc:AlternateContent xmlns:mc="http://schemas.openxmlformats.org/markup-compatibility/2006">
          <mc:Choice Requires="x14">
            <control shapeId="49330" r:id="rId52" name="Option Button 178">
              <controlPr defaultSize="0" autoFill="0" autoLine="0" autoPict="0">
                <anchor moveWithCells="1">
                  <from>
                    <xdr:col>3</xdr:col>
                    <xdr:colOff>114300</xdr:colOff>
                    <xdr:row>35</xdr:row>
                    <xdr:rowOff>47625</xdr:rowOff>
                  </from>
                  <to>
                    <xdr:col>3</xdr:col>
                    <xdr:colOff>981075</xdr:colOff>
                    <xdr:row>36</xdr:row>
                    <xdr:rowOff>19050</xdr:rowOff>
                  </to>
                </anchor>
              </controlPr>
            </control>
          </mc:Choice>
        </mc:AlternateContent>
        <mc:AlternateContent xmlns:mc="http://schemas.openxmlformats.org/markup-compatibility/2006">
          <mc:Choice Requires="x14">
            <control shapeId="49332" r:id="rId53" name="Option Button 180">
              <controlPr defaultSize="0" autoFill="0" autoLine="0" autoPict="0">
                <anchor moveWithCells="1">
                  <from>
                    <xdr:col>3</xdr:col>
                    <xdr:colOff>114300</xdr:colOff>
                    <xdr:row>36</xdr:row>
                    <xdr:rowOff>9525</xdr:rowOff>
                  </from>
                  <to>
                    <xdr:col>3</xdr:col>
                    <xdr:colOff>2390775</xdr:colOff>
                    <xdr:row>36</xdr:row>
                    <xdr:rowOff>247650</xdr:rowOff>
                  </to>
                </anchor>
              </controlPr>
            </control>
          </mc:Choice>
        </mc:AlternateContent>
        <mc:AlternateContent xmlns:mc="http://schemas.openxmlformats.org/markup-compatibility/2006">
          <mc:Choice Requires="x14">
            <control shapeId="49333" r:id="rId54" name="Option Button 181">
              <controlPr defaultSize="0" autoFill="0" autoLine="0" autoPict="0">
                <anchor moveWithCells="1">
                  <from>
                    <xdr:col>3</xdr:col>
                    <xdr:colOff>114300</xdr:colOff>
                    <xdr:row>36</xdr:row>
                    <xdr:rowOff>238125</xdr:rowOff>
                  </from>
                  <to>
                    <xdr:col>3</xdr:col>
                    <xdr:colOff>3143250</xdr:colOff>
                    <xdr:row>37</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tabColor theme="6" tint="-0.499984740745262"/>
  </sheetPr>
  <dimension ref="A1:AG45"/>
  <sheetViews>
    <sheetView topLeftCell="E1" workbookViewId="0">
      <selection activeCell="D4" sqref="D4"/>
    </sheetView>
  </sheetViews>
  <sheetFormatPr defaultColWidth="2.5" defaultRowHeight="16.5" customHeight="1"/>
  <cols>
    <col min="1" max="1" width="2.5" style="456"/>
    <col min="2" max="2" width="2.625" style="456" customWidth="1"/>
    <col min="3" max="3" width="14.5" style="456" customWidth="1"/>
    <col min="4" max="4" width="42.25" style="456" customWidth="1"/>
    <col min="5" max="5" width="2.625" style="456" customWidth="1"/>
    <col min="6" max="6" width="2.5" style="456"/>
    <col min="7" max="7" width="3" style="456" customWidth="1"/>
    <col min="8" max="8" width="10.375" style="456" customWidth="1"/>
    <col min="9" max="20" width="6.375" style="456" customWidth="1"/>
    <col min="21" max="21" width="15.375" style="456" customWidth="1"/>
    <col min="22" max="22" width="3.125" style="456" customWidth="1"/>
    <col min="23" max="23" width="2.5" style="456"/>
    <col min="24" max="24" width="8.875" style="456" hidden="1" customWidth="1"/>
    <col min="25" max="25" width="8.875" style="479" hidden="1" customWidth="1"/>
    <col min="26" max="26" width="12.625" style="456" hidden="1" customWidth="1"/>
    <col min="27" max="27" width="0" style="456" hidden="1" customWidth="1"/>
    <col min="28" max="33" width="11.125" style="456" hidden="1" customWidth="1"/>
    <col min="34" max="16384" width="2.5" style="456"/>
  </cols>
  <sheetData>
    <row r="1" spans="1:33" ht="39" customHeight="1">
      <c r="B1" s="457" t="s">
        <v>1727</v>
      </c>
      <c r="C1" s="458"/>
      <c r="D1" s="458"/>
      <c r="E1" s="458"/>
      <c r="F1" s="458"/>
      <c r="G1" s="457" t="s">
        <v>1613</v>
      </c>
      <c r="H1" s="458"/>
      <c r="I1" s="458"/>
      <c r="J1" s="458"/>
      <c r="K1" s="458"/>
      <c r="L1" s="458"/>
      <c r="M1" s="458"/>
      <c r="N1" s="458"/>
      <c r="O1" s="458"/>
      <c r="P1" s="458"/>
      <c r="Q1" s="458"/>
      <c r="R1" s="458"/>
      <c r="S1" s="458"/>
      <c r="T1" s="458"/>
      <c r="U1" s="457" t="s">
        <v>1716</v>
      </c>
      <c r="V1" s="458"/>
      <c r="W1" s="458"/>
    </row>
    <row r="2" spans="1:33" ht="14.25" customHeight="1">
      <c r="B2" s="85"/>
      <c r="C2" s="85"/>
      <c r="D2" s="85"/>
      <c r="E2" s="85"/>
      <c r="G2" s="85"/>
      <c r="H2" s="85"/>
      <c r="I2" s="85"/>
      <c r="J2" s="85"/>
      <c r="K2" s="85"/>
      <c r="L2" s="85"/>
      <c r="M2" s="85"/>
      <c r="N2" s="85"/>
      <c r="O2" s="85"/>
      <c r="P2" s="85"/>
      <c r="Q2" s="85"/>
      <c r="R2" s="85"/>
      <c r="S2" s="85"/>
      <c r="T2" s="85"/>
      <c r="U2" s="85"/>
      <c r="V2" s="85"/>
    </row>
    <row r="3" spans="1:33" ht="21" customHeight="1">
      <c r="B3" s="85"/>
      <c r="C3" s="86" t="s">
        <v>1628</v>
      </c>
      <c r="D3" s="87"/>
      <c r="E3" s="85"/>
      <c r="G3" s="85"/>
      <c r="H3" s="86" t="s">
        <v>37</v>
      </c>
      <c r="I3" s="474" t="s">
        <v>1742</v>
      </c>
      <c r="J3" s="85"/>
      <c r="K3" s="85"/>
      <c r="L3" s="85"/>
      <c r="M3" s="85"/>
      <c r="N3" s="85"/>
      <c r="O3" s="85"/>
      <c r="P3" s="85"/>
      <c r="Q3" s="85"/>
      <c r="R3" s="85"/>
      <c r="S3" s="85"/>
      <c r="T3" s="85"/>
      <c r="U3" s="477" t="s">
        <v>1716</v>
      </c>
      <c r="V3" s="85"/>
    </row>
    <row r="4" spans="1:33" ht="21" customHeight="1">
      <c r="B4" s="85"/>
      <c r="C4" s="460" t="s">
        <v>5</v>
      </c>
      <c r="D4" s="396"/>
      <c r="E4" s="85"/>
      <c r="G4" s="85"/>
      <c r="H4" s="761" t="s">
        <v>37</v>
      </c>
      <c r="I4" s="172"/>
      <c r="J4" s="453"/>
      <c r="K4" s="465"/>
      <c r="L4" s="466"/>
      <c r="M4" s="453"/>
      <c r="N4" s="453"/>
      <c r="O4" s="465"/>
      <c r="P4" s="466"/>
      <c r="Q4" s="453"/>
      <c r="R4" s="453"/>
      <c r="S4" s="465"/>
      <c r="T4" s="466"/>
      <c r="U4" s="751" t="e">
        <f>HLOOKUP(Z4,AB4:AG5,2,FALSE)</f>
        <v>#VALUE!</v>
      </c>
      <c r="V4" s="85"/>
      <c r="X4" s="478" t="s">
        <v>37</v>
      </c>
      <c r="Y4" s="480"/>
      <c r="Z4" s="478" t="e">
        <f>CHOOSE(Y4,"180cm","210cm","210cm（雪降り）","230cm","280cm","360cm")</f>
        <v>#VALUE!</v>
      </c>
      <c r="AB4" s="451" t="s">
        <v>1717</v>
      </c>
      <c r="AC4" s="451" t="s">
        <v>1718</v>
      </c>
      <c r="AD4" s="451" t="s">
        <v>1754</v>
      </c>
      <c r="AE4" s="451" t="s">
        <v>1719</v>
      </c>
      <c r="AF4" s="451" t="s">
        <v>1720</v>
      </c>
      <c r="AG4" s="451" t="s">
        <v>1721</v>
      </c>
    </row>
    <row r="5" spans="1:33" ht="21" customHeight="1">
      <c r="B5" s="85"/>
      <c r="C5" s="461" t="s">
        <v>13</v>
      </c>
      <c r="D5" s="81"/>
      <c r="E5" s="85"/>
      <c r="G5" s="85"/>
      <c r="H5" s="762"/>
      <c r="I5" s="792" t="s">
        <v>1734</v>
      </c>
      <c r="J5" s="772"/>
      <c r="K5" s="770" t="s">
        <v>1735</v>
      </c>
      <c r="L5" s="771"/>
      <c r="M5" s="772" t="s">
        <v>1739</v>
      </c>
      <c r="N5" s="772"/>
      <c r="O5" s="770" t="s">
        <v>1736</v>
      </c>
      <c r="P5" s="771"/>
      <c r="Q5" s="772" t="s">
        <v>1737</v>
      </c>
      <c r="R5" s="772"/>
      <c r="S5" s="770" t="s">
        <v>1738</v>
      </c>
      <c r="T5" s="771"/>
      <c r="U5" s="752"/>
      <c r="V5" s="85"/>
      <c r="X5" s="478" t="s">
        <v>1619</v>
      </c>
      <c r="Y5" s="480"/>
      <c r="Z5" s="478" t="e">
        <f>CHOOSE(Y5,"レッド","カッパー","ゴールド","ホワイト","パープル","ブルー","グリーン")</f>
        <v>#VALUE!</v>
      </c>
      <c r="AB5" s="452">
        <v>77000</v>
      </c>
      <c r="AC5" s="452">
        <v>99000</v>
      </c>
      <c r="AD5" s="452">
        <v>110000</v>
      </c>
      <c r="AE5" s="452">
        <v>154000</v>
      </c>
      <c r="AF5" s="452">
        <v>209000</v>
      </c>
      <c r="AG5" s="452">
        <v>319000</v>
      </c>
    </row>
    <row r="6" spans="1:33" s="459" customFormat="1" ht="21" customHeight="1">
      <c r="B6" s="85"/>
      <c r="C6" s="461" t="s">
        <v>6</v>
      </c>
      <c r="D6" s="472"/>
      <c r="E6" s="85"/>
      <c r="G6" s="85"/>
      <c r="H6" s="762"/>
      <c r="I6" s="454"/>
      <c r="J6" s="51"/>
      <c r="K6" s="467"/>
      <c r="L6" s="468"/>
      <c r="M6" s="51"/>
      <c r="N6" s="51"/>
      <c r="O6" s="467"/>
      <c r="P6" s="468"/>
      <c r="Q6" s="51"/>
      <c r="R6" s="51"/>
      <c r="S6" s="467"/>
      <c r="T6" s="468"/>
      <c r="U6" s="752"/>
      <c r="V6" s="85"/>
      <c r="X6" s="478" t="s">
        <v>1732</v>
      </c>
      <c r="Y6" s="480"/>
      <c r="Z6" s="478" t="e">
        <f>CHOOSE(Y6,"布","BOX（3/4周）","BOX（1周）","ポインセチア","WOOD")</f>
        <v>#VALUE!</v>
      </c>
    </row>
    <row r="7" spans="1:33" ht="21" customHeight="1">
      <c r="B7" s="85"/>
      <c r="C7" s="461" t="s">
        <v>7</v>
      </c>
      <c r="D7" s="412"/>
      <c r="E7" s="85"/>
      <c r="G7" s="85"/>
      <c r="H7" s="762"/>
      <c r="I7" s="454"/>
      <c r="J7" s="51"/>
      <c r="K7" s="467"/>
      <c r="L7" s="468"/>
      <c r="M7" s="51"/>
      <c r="N7" s="51"/>
      <c r="O7" s="467"/>
      <c r="P7" s="468"/>
      <c r="Q7" s="51"/>
      <c r="R7" s="51"/>
      <c r="S7" s="467"/>
      <c r="T7" s="468"/>
      <c r="U7" s="752"/>
      <c r="V7" s="85"/>
      <c r="X7" s="478" t="s">
        <v>1733</v>
      </c>
      <c r="Y7" s="480"/>
      <c r="Z7" s="478" t="e">
        <f>CHOOSE(Y7,"あり","不要")</f>
        <v>#VALUE!</v>
      </c>
      <c r="AB7" s="451" t="s">
        <v>1722</v>
      </c>
      <c r="AC7" s="451" t="s">
        <v>1723</v>
      </c>
      <c r="AD7" s="451" t="s">
        <v>1755</v>
      </c>
      <c r="AE7" s="451" t="s">
        <v>1756</v>
      </c>
      <c r="AF7" s="451" t="s">
        <v>1757</v>
      </c>
    </row>
    <row r="8" spans="1:33" ht="21" customHeight="1">
      <c r="B8" s="85"/>
      <c r="C8" s="461" t="s">
        <v>4</v>
      </c>
      <c r="D8" s="81"/>
      <c r="E8" s="85"/>
      <c r="G8" s="85"/>
      <c r="H8" s="762"/>
      <c r="I8" s="454"/>
      <c r="J8" s="51"/>
      <c r="K8" s="467"/>
      <c r="L8" s="468"/>
      <c r="M8" s="51"/>
      <c r="N8" s="51"/>
      <c r="O8" s="467"/>
      <c r="P8" s="468"/>
      <c r="Q8" s="51"/>
      <c r="R8" s="51"/>
      <c r="S8" s="467"/>
      <c r="T8" s="468"/>
      <c r="U8" s="752"/>
      <c r="V8" s="85"/>
      <c r="AB8" s="452">
        <v>4400</v>
      </c>
      <c r="AC8" s="452">
        <v>16500</v>
      </c>
      <c r="AD8" s="452">
        <v>20900</v>
      </c>
      <c r="AE8" s="452">
        <v>0</v>
      </c>
      <c r="AF8" s="452">
        <v>33000</v>
      </c>
    </row>
    <row r="9" spans="1:33" ht="21" customHeight="1">
      <c r="B9" s="88"/>
      <c r="C9" s="462" t="s">
        <v>1715</v>
      </c>
      <c r="D9" s="413"/>
      <c r="E9" s="88"/>
      <c r="G9" s="85"/>
      <c r="H9" s="762"/>
      <c r="I9" s="454"/>
      <c r="J9" s="51"/>
      <c r="K9" s="467"/>
      <c r="L9" s="468"/>
      <c r="M9" s="51"/>
      <c r="N9" s="51"/>
      <c r="O9" s="467"/>
      <c r="P9" s="468"/>
      <c r="Q9" s="51"/>
      <c r="R9" s="51"/>
      <c r="S9" s="467"/>
      <c r="T9" s="468"/>
      <c r="U9" s="752"/>
      <c r="V9" s="85"/>
    </row>
    <row r="10" spans="1:33" ht="21" customHeight="1">
      <c r="B10" s="85"/>
      <c r="C10" s="85"/>
      <c r="D10" s="85"/>
      <c r="E10" s="85"/>
      <c r="G10" s="85"/>
      <c r="H10" s="763"/>
      <c r="I10" s="173"/>
      <c r="J10" s="455"/>
      <c r="K10" s="469"/>
      <c r="L10" s="470"/>
      <c r="M10" s="455"/>
      <c r="N10" s="455"/>
      <c r="O10" s="469"/>
      <c r="P10" s="470"/>
      <c r="Q10" s="455"/>
      <c r="R10" s="455"/>
      <c r="S10" s="469"/>
      <c r="T10" s="470"/>
      <c r="U10" s="753"/>
      <c r="V10" s="85"/>
      <c r="AB10" s="451" t="s">
        <v>1725</v>
      </c>
      <c r="AC10" s="451" t="s">
        <v>1758</v>
      </c>
    </row>
    <row r="11" spans="1:33" ht="21" customHeight="1">
      <c r="B11" s="85"/>
      <c r="C11" s="86" t="s">
        <v>1321</v>
      </c>
      <c r="D11" s="85"/>
      <c r="E11" s="85"/>
      <c r="G11" s="85"/>
      <c r="H11" s="85"/>
      <c r="I11" s="85"/>
      <c r="J11" s="85"/>
      <c r="K11" s="85"/>
      <c r="L11" s="85"/>
      <c r="M11" s="85"/>
      <c r="N11" s="85"/>
      <c r="O11" s="85"/>
      <c r="P11" s="85"/>
      <c r="Q11" s="85"/>
      <c r="R11" s="85"/>
      <c r="S11" s="85"/>
      <c r="T11" s="85"/>
      <c r="U11" s="450"/>
      <c r="V11" s="85"/>
      <c r="AB11" s="452">
        <v>11000</v>
      </c>
      <c r="AC11" s="452">
        <v>0</v>
      </c>
    </row>
    <row r="12" spans="1:33" ht="21" customHeight="1">
      <c r="B12" s="85"/>
      <c r="C12" s="460" t="s">
        <v>250</v>
      </c>
      <c r="D12" s="83"/>
      <c r="E12" s="85"/>
      <c r="G12" s="85"/>
      <c r="H12" s="86" t="s">
        <v>1619</v>
      </c>
      <c r="I12" s="474" t="s">
        <v>1731</v>
      </c>
      <c r="J12" s="85"/>
      <c r="K12" s="85"/>
      <c r="L12" s="85"/>
      <c r="M12" s="85"/>
      <c r="N12" s="85"/>
      <c r="O12" s="85"/>
      <c r="P12" s="85"/>
      <c r="Q12" s="85"/>
      <c r="R12" s="85"/>
      <c r="S12" s="85"/>
      <c r="T12" s="85"/>
      <c r="U12" s="450"/>
      <c r="V12" s="85"/>
    </row>
    <row r="13" spans="1:33" ht="21" customHeight="1">
      <c r="B13" s="85"/>
      <c r="C13" s="461" t="s">
        <v>4</v>
      </c>
      <c r="D13" s="411"/>
      <c r="E13" s="85"/>
      <c r="G13" s="85"/>
      <c r="H13" s="789" t="s">
        <v>1619</v>
      </c>
      <c r="I13" s="773"/>
      <c r="J13" s="774"/>
      <c r="K13" s="774"/>
      <c r="L13" s="774"/>
      <c r="M13" s="774"/>
      <c r="N13" s="774"/>
      <c r="O13" s="774"/>
      <c r="P13" s="774"/>
      <c r="Q13" s="774"/>
      <c r="R13" s="774"/>
      <c r="S13" s="774"/>
      <c r="T13" s="774"/>
      <c r="U13" s="751">
        <v>0</v>
      </c>
      <c r="V13" s="85"/>
    </row>
    <row r="14" spans="1:33" ht="21" customHeight="1">
      <c r="A14" s="459"/>
      <c r="B14" s="85"/>
      <c r="C14" s="462" t="s">
        <v>251</v>
      </c>
      <c r="D14" s="82"/>
      <c r="E14" s="85"/>
      <c r="G14" s="85"/>
      <c r="H14" s="782"/>
      <c r="I14" s="775"/>
      <c r="J14" s="776"/>
      <c r="K14" s="776"/>
      <c r="L14" s="776"/>
      <c r="M14" s="776"/>
      <c r="N14" s="776"/>
      <c r="O14" s="776"/>
      <c r="P14" s="776"/>
      <c r="Q14" s="776"/>
      <c r="R14" s="776"/>
      <c r="S14" s="776"/>
      <c r="T14" s="776"/>
      <c r="U14" s="752"/>
      <c r="V14" s="85"/>
    </row>
    <row r="15" spans="1:33" ht="21" customHeight="1">
      <c r="B15" s="85"/>
      <c r="C15" s="85"/>
      <c r="D15" s="85"/>
      <c r="E15" s="85"/>
      <c r="G15" s="85"/>
      <c r="H15" s="782"/>
      <c r="I15" s="775"/>
      <c r="J15" s="776"/>
      <c r="K15" s="776"/>
      <c r="L15" s="776"/>
      <c r="M15" s="776"/>
      <c r="N15" s="776"/>
      <c r="O15" s="776"/>
      <c r="P15" s="776"/>
      <c r="Q15" s="776"/>
      <c r="R15" s="776"/>
      <c r="S15" s="776"/>
      <c r="T15" s="776"/>
      <c r="U15" s="752"/>
      <c r="V15" s="85"/>
    </row>
    <row r="16" spans="1:33" ht="21" customHeight="1">
      <c r="B16" s="85"/>
      <c r="C16" s="86" t="s">
        <v>1713</v>
      </c>
      <c r="D16" s="85"/>
      <c r="E16" s="85"/>
      <c r="G16" s="85"/>
      <c r="H16" s="782"/>
      <c r="I16" s="775"/>
      <c r="J16" s="776"/>
      <c r="K16" s="776"/>
      <c r="L16" s="776"/>
      <c r="M16" s="776"/>
      <c r="N16" s="776"/>
      <c r="O16" s="776"/>
      <c r="P16" s="776"/>
      <c r="Q16" s="776"/>
      <c r="R16" s="776"/>
      <c r="S16" s="776"/>
      <c r="T16" s="776"/>
      <c r="U16" s="752"/>
      <c r="V16" s="85"/>
    </row>
    <row r="17" spans="2:22" ht="21" customHeight="1">
      <c r="B17" s="85"/>
      <c r="C17" s="460" t="s">
        <v>1775</v>
      </c>
      <c r="D17" s="473"/>
      <c r="E17" s="85"/>
      <c r="G17" s="85"/>
      <c r="H17" s="782"/>
      <c r="I17" s="775"/>
      <c r="J17" s="776"/>
      <c r="K17" s="776"/>
      <c r="L17" s="776"/>
      <c r="M17" s="776"/>
      <c r="N17" s="776"/>
      <c r="O17" s="776"/>
      <c r="P17" s="776"/>
      <c r="Q17" s="776"/>
      <c r="R17" s="776"/>
      <c r="S17" s="776"/>
      <c r="T17" s="776"/>
      <c r="U17" s="752"/>
      <c r="V17" s="85"/>
    </row>
    <row r="18" spans="2:22" ht="21" customHeight="1">
      <c r="B18" s="85"/>
      <c r="C18" s="461" t="s">
        <v>1776</v>
      </c>
      <c r="D18" s="485"/>
      <c r="E18" s="85"/>
      <c r="G18" s="85"/>
      <c r="H18" s="783"/>
      <c r="I18" s="777"/>
      <c r="J18" s="778"/>
      <c r="K18" s="778"/>
      <c r="L18" s="778"/>
      <c r="M18" s="778"/>
      <c r="N18" s="778"/>
      <c r="O18" s="778"/>
      <c r="P18" s="778"/>
      <c r="Q18" s="778"/>
      <c r="R18" s="778"/>
      <c r="S18" s="778"/>
      <c r="T18" s="778"/>
      <c r="U18" s="753"/>
      <c r="V18" s="85"/>
    </row>
    <row r="19" spans="2:22" ht="21" customHeight="1">
      <c r="B19" s="85"/>
      <c r="C19" s="461" t="s">
        <v>1728</v>
      </c>
      <c r="D19" s="464" t="s">
        <v>175</v>
      </c>
      <c r="E19" s="85"/>
      <c r="G19" s="85"/>
      <c r="H19" s="463" t="s">
        <v>1729</v>
      </c>
      <c r="I19" s="779" t="s">
        <v>1743</v>
      </c>
      <c r="J19" s="780"/>
      <c r="K19" s="781" t="s">
        <v>1730</v>
      </c>
      <c r="L19" s="781"/>
      <c r="M19" s="781"/>
      <c r="N19" s="781"/>
      <c r="O19" s="781"/>
      <c r="P19" s="781"/>
      <c r="Q19" s="781"/>
      <c r="R19" s="781"/>
      <c r="S19" s="781"/>
      <c r="T19" s="781"/>
      <c r="U19" s="481">
        <v>0</v>
      </c>
      <c r="V19" s="85"/>
    </row>
    <row r="20" spans="2:22" ht="21" customHeight="1">
      <c r="B20" s="85"/>
      <c r="C20" s="782" t="s">
        <v>1714</v>
      </c>
      <c r="D20" s="790" t="s">
        <v>1752</v>
      </c>
      <c r="E20" s="85"/>
      <c r="G20" s="85"/>
      <c r="H20" s="85"/>
      <c r="I20" s="85"/>
      <c r="J20" s="85"/>
      <c r="K20" s="85"/>
      <c r="L20" s="85"/>
      <c r="M20" s="85"/>
      <c r="N20" s="85"/>
      <c r="O20" s="85"/>
      <c r="P20" s="85"/>
      <c r="Q20" s="85"/>
      <c r="R20" s="85"/>
      <c r="S20" s="85"/>
      <c r="T20" s="85"/>
      <c r="U20" s="450"/>
      <c r="V20" s="85"/>
    </row>
    <row r="21" spans="2:22" ht="21" customHeight="1">
      <c r="B21" s="85"/>
      <c r="C21" s="782"/>
      <c r="D21" s="790"/>
      <c r="E21" s="85"/>
      <c r="G21" s="85"/>
      <c r="H21" s="86" t="s">
        <v>1732</v>
      </c>
      <c r="I21" s="474" t="s">
        <v>1724</v>
      </c>
      <c r="J21" s="475"/>
      <c r="K21" s="475"/>
      <c r="L21" s="475"/>
      <c r="M21" s="475"/>
      <c r="N21" s="475"/>
      <c r="O21" s="475"/>
      <c r="P21" s="476" t="s">
        <v>1749</v>
      </c>
      <c r="Q21" s="475"/>
      <c r="R21" s="475"/>
      <c r="S21" s="475"/>
      <c r="T21" s="475"/>
      <c r="U21" s="450"/>
      <c r="V21" s="85"/>
    </row>
    <row r="22" spans="2:22" ht="21" customHeight="1">
      <c r="B22" s="85"/>
      <c r="C22" s="783"/>
      <c r="D22" s="791"/>
      <c r="E22" s="85"/>
      <c r="G22" s="85"/>
      <c r="H22" s="761" t="s">
        <v>1732</v>
      </c>
      <c r="I22" s="796"/>
      <c r="J22" s="797"/>
      <c r="K22" s="764"/>
      <c r="L22" s="765"/>
      <c r="M22" s="764"/>
      <c r="N22" s="765"/>
      <c r="O22" s="764"/>
      <c r="P22" s="765"/>
      <c r="Q22" s="764"/>
      <c r="R22" s="765"/>
      <c r="S22" s="764"/>
      <c r="T22" s="765"/>
      <c r="U22" s="758" t="e">
        <f>HLOOKUP(Z6,AB7:AF8,2,FALSE)</f>
        <v>#VALUE!</v>
      </c>
      <c r="V22" s="85"/>
    </row>
    <row r="23" spans="2:22" ht="21" customHeight="1">
      <c r="B23" s="85"/>
      <c r="C23" s="85"/>
      <c r="D23" s="85"/>
      <c r="E23" s="85"/>
      <c r="G23" s="85"/>
      <c r="H23" s="762"/>
      <c r="I23" s="766" t="s">
        <v>1744</v>
      </c>
      <c r="J23" s="767"/>
      <c r="K23" s="768" t="s">
        <v>1745</v>
      </c>
      <c r="L23" s="769"/>
      <c r="M23" s="768" t="s">
        <v>1746</v>
      </c>
      <c r="N23" s="769"/>
      <c r="O23" s="768" t="s">
        <v>1748</v>
      </c>
      <c r="P23" s="769"/>
      <c r="Q23" s="768" t="s">
        <v>1747</v>
      </c>
      <c r="R23" s="769"/>
      <c r="S23" s="768"/>
      <c r="T23" s="769"/>
      <c r="U23" s="759"/>
      <c r="V23" s="85"/>
    </row>
    <row r="24" spans="2:22" ht="21" customHeight="1">
      <c r="B24" s="784" t="s">
        <v>1546</v>
      </c>
      <c r="C24" s="784"/>
      <c r="D24" s="784"/>
      <c r="E24" s="784"/>
      <c r="G24" s="85"/>
      <c r="H24" s="762"/>
      <c r="I24" s="454"/>
      <c r="J24" s="51"/>
      <c r="K24" s="467"/>
      <c r="L24" s="468"/>
      <c r="M24" s="467"/>
      <c r="N24" s="468"/>
      <c r="O24" s="467"/>
      <c r="P24" s="468"/>
      <c r="Q24" s="467"/>
      <c r="R24" s="468"/>
      <c r="S24" s="467"/>
      <c r="T24" s="468"/>
      <c r="U24" s="759"/>
      <c r="V24" s="85"/>
    </row>
    <row r="25" spans="2:22" ht="21" customHeight="1">
      <c r="B25" s="784"/>
      <c r="C25" s="784"/>
      <c r="D25" s="784"/>
      <c r="E25" s="784"/>
      <c r="G25" s="85"/>
      <c r="H25" s="762"/>
      <c r="I25" s="454"/>
      <c r="J25" s="51"/>
      <c r="K25" s="467"/>
      <c r="L25" s="468"/>
      <c r="M25" s="467"/>
      <c r="N25" s="468"/>
      <c r="O25" s="467"/>
      <c r="P25" s="468"/>
      <c r="Q25" s="467"/>
      <c r="R25" s="468"/>
      <c r="S25" s="467"/>
      <c r="T25" s="468"/>
      <c r="U25" s="759"/>
      <c r="V25" s="85"/>
    </row>
    <row r="26" spans="2:22" ht="21" customHeight="1">
      <c r="B26" s="85"/>
      <c r="C26" s="85"/>
      <c r="D26" s="85"/>
      <c r="E26" s="85"/>
      <c r="G26" s="85"/>
      <c r="H26" s="762"/>
      <c r="I26" s="454"/>
      <c r="J26" s="51"/>
      <c r="K26" s="467"/>
      <c r="L26" s="468"/>
      <c r="M26" s="467"/>
      <c r="N26" s="468"/>
      <c r="O26" s="467"/>
      <c r="P26" s="468"/>
      <c r="Q26" s="467"/>
      <c r="R26" s="468"/>
      <c r="S26" s="467"/>
      <c r="T26" s="468"/>
      <c r="U26" s="759"/>
      <c r="V26" s="85"/>
    </row>
    <row r="27" spans="2:22" ht="21" customHeight="1">
      <c r="B27" s="85"/>
      <c r="C27" s="785" t="s">
        <v>1603</v>
      </c>
      <c r="D27" s="787"/>
      <c r="E27" s="85"/>
      <c r="G27" s="85"/>
      <c r="H27" s="762"/>
      <c r="I27" s="454"/>
      <c r="J27" s="51"/>
      <c r="K27" s="467"/>
      <c r="L27" s="468"/>
      <c r="M27" s="467"/>
      <c r="N27" s="468"/>
      <c r="O27" s="467"/>
      <c r="P27" s="468"/>
      <c r="Q27" s="467"/>
      <c r="R27" s="468"/>
      <c r="S27" s="467"/>
      <c r="T27" s="468"/>
      <c r="U27" s="759"/>
      <c r="V27" s="85"/>
    </row>
    <row r="28" spans="2:22" ht="21" customHeight="1">
      <c r="B28" s="85"/>
      <c r="C28" s="786"/>
      <c r="D28" s="788"/>
      <c r="E28" s="85"/>
      <c r="G28" s="85"/>
      <c r="H28" s="763"/>
      <c r="I28" s="173"/>
      <c r="J28" s="455"/>
      <c r="K28" s="469"/>
      <c r="L28" s="470"/>
      <c r="M28" s="469"/>
      <c r="N28" s="470"/>
      <c r="O28" s="469"/>
      <c r="P28" s="470"/>
      <c r="Q28" s="469"/>
      <c r="R28" s="470"/>
      <c r="S28" s="469"/>
      <c r="T28" s="470"/>
      <c r="U28" s="760"/>
      <c r="V28" s="85"/>
    </row>
    <row r="29" spans="2:22" ht="21" customHeight="1">
      <c r="B29" s="85"/>
      <c r="C29" s="85"/>
      <c r="D29" s="85"/>
      <c r="E29" s="85"/>
      <c r="G29" s="85"/>
      <c r="H29" s="471"/>
      <c r="I29" s="85"/>
      <c r="J29" s="85"/>
      <c r="K29" s="85"/>
      <c r="L29" s="85"/>
      <c r="M29" s="85"/>
      <c r="N29" s="85"/>
      <c r="O29" s="85"/>
      <c r="P29" s="85"/>
      <c r="Q29" s="85"/>
      <c r="R29" s="85"/>
      <c r="S29" s="85"/>
      <c r="T29" s="85"/>
      <c r="U29" s="450"/>
      <c r="V29" s="85"/>
    </row>
    <row r="30" spans="2:22" ht="21" customHeight="1">
      <c r="G30" s="85"/>
      <c r="H30" s="86" t="s">
        <v>1733</v>
      </c>
      <c r="I30" s="85"/>
      <c r="J30" s="85"/>
      <c r="K30" s="85"/>
      <c r="L30" s="85"/>
      <c r="M30" s="85"/>
      <c r="N30" s="85"/>
      <c r="O30" s="85"/>
      <c r="P30" s="85"/>
      <c r="Q30" s="85"/>
      <c r="R30" s="85"/>
      <c r="S30" s="85"/>
      <c r="T30" s="85"/>
      <c r="U30" s="450"/>
      <c r="V30" s="85"/>
    </row>
    <row r="31" spans="2:22" ht="21" customHeight="1">
      <c r="G31" s="85"/>
      <c r="H31" s="463" t="s">
        <v>1733</v>
      </c>
      <c r="I31" s="779"/>
      <c r="J31" s="780"/>
      <c r="K31" s="780"/>
      <c r="L31" s="780"/>
      <c r="M31" s="780"/>
      <c r="N31" s="780"/>
      <c r="O31" s="780"/>
      <c r="P31" s="780"/>
      <c r="Q31" s="780"/>
      <c r="R31" s="780"/>
      <c r="S31" s="780"/>
      <c r="T31" s="780"/>
      <c r="U31" s="481" t="e">
        <f>HLOOKUP(Z7,AB10:AC11,2,FALSE)</f>
        <v>#VALUE!</v>
      </c>
      <c r="V31" s="85"/>
    </row>
    <row r="32" spans="2:22" ht="21" customHeight="1">
      <c r="G32" s="85"/>
      <c r="H32" s="85"/>
      <c r="I32" s="85"/>
      <c r="J32" s="85"/>
      <c r="K32" s="85"/>
      <c r="L32" s="85"/>
      <c r="M32" s="85"/>
      <c r="N32" s="85"/>
      <c r="O32" s="85"/>
      <c r="P32" s="85"/>
      <c r="Q32" s="85"/>
      <c r="R32" s="85"/>
      <c r="S32" s="85"/>
      <c r="T32" s="85"/>
      <c r="U32" s="450"/>
      <c r="V32" s="85"/>
    </row>
    <row r="33" spans="1:33" ht="21" customHeight="1">
      <c r="G33" s="85"/>
      <c r="H33" s="95" t="s">
        <v>1740</v>
      </c>
      <c r="I33" s="85"/>
      <c r="J33" s="85"/>
      <c r="K33" s="85"/>
      <c r="L33" s="85"/>
      <c r="M33" s="85"/>
      <c r="N33" s="85"/>
      <c r="O33" s="85"/>
      <c r="P33" s="85"/>
      <c r="Q33" s="85"/>
      <c r="R33" s="85"/>
      <c r="S33" s="85"/>
      <c r="T33" s="85"/>
      <c r="U33" s="450"/>
      <c r="V33" s="85"/>
    </row>
    <row r="34" spans="1:33" ht="21" customHeight="1">
      <c r="G34" s="85"/>
      <c r="H34" s="754" t="s">
        <v>1750</v>
      </c>
      <c r="I34" s="756" t="s">
        <v>1751</v>
      </c>
      <c r="J34" s="756"/>
      <c r="K34" s="756"/>
      <c r="L34" s="756"/>
      <c r="M34" s="756"/>
      <c r="N34" s="756"/>
      <c r="O34" s="756"/>
      <c r="P34" s="756"/>
      <c r="Q34" s="756"/>
      <c r="R34" s="756"/>
      <c r="S34" s="756"/>
      <c r="T34" s="756"/>
      <c r="U34" s="751">
        <v>0</v>
      </c>
      <c r="V34" s="85"/>
    </row>
    <row r="35" spans="1:33" ht="21" customHeight="1">
      <c r="G35" s="85"/>
      <c r="H35" s="755"/>
      <c r="I35" s="757"/>
      <c r="J35" s="757"/>
      <c r="K35" s="757"/>
      <c r="L35" s="757"/>
      <c r="M35" s="757"/>
      <c r="N35" s="757"/>
      <c r="O35" s="757"/>
      <c r="P35" s="757"/>
      <c r="Q35" s="757"/>
      <c r="R35" s="757"/>
      <c r="S35" s="757"/>
      <c r="T35" s="757"/>
      <c r="U35" s="753"/>
      <c r="V35" s="85"/>
    </row>
    <row r="36" spans="1:33" ht="21" customHeight="1">
      <c r="G36" s="85"/>
      <c r="H36" s="463" t="s">
        <v>1741</v>
      </c>
      <c r="I36" s="793" t="s">
        <v>1726</v>
      </c>
      <c r="J36" s="794"/>
      <c r="K36" s="794"/>
      <c r="L36" s="794"/>
      <c r="M36" s="794"/>
      <c r="N36" s="795" t="s">
        <v>1753</v>
      </c>
      <c r="O36" s="795"/>
      <c r="P36" s="795"/>
      <c r="Q36" s="795"/>
      <c r="R36" s="795"/>
      <c r="S36" s="795"/>
      <c r="T36" s="795"/>
      <c r="U36" s="481">
        <v>0</v>
      </c>
      <c r="V36" s="85"/>
    </row>
    <row r="37" spans="1:33" ht="21" customHeight="1">
      <c r="G37" s="85"/>
      <c r="H37" s="86"/>
      <c r="I37" s="85"/>
      <c r="J37" s="85"/>
      <c r="K37" s="85"/>
      <c r="L37" s="85"/>
      <c r="M37" s="85"/>
      <c r="N37" s="85"/>
      <c r="O37" s="85"/>
      <c r="P37" s="85"/>
      <c r="Q37" s="85"/>
      <c r="R37" s="85"/>
      <c r="S37" s="85"/>
      <c r="T37" s="85"/>
      <c r="U37" s="85"/>
      <c r="V37" s="85"/>
    </row>
    <row r="38" spans="1:33" ht="21" customHeight="1">
      <c r="G38" s="85"/>
      <c r="H38" s="86"/>
      <c r="I38" s="85"/>
      <c r="J38" s="85"/>
      <c r="K38" s="85"/>
      <c r="L38" s="85"/>
      <c r="M38" s="85"/>
      <c r="N38" s="85"/>
      <c r="O38" s="85"/>
      <c r="P38" s="85"/>
      <c r="Q38" s="85"/>
      <c r="R38" s="749" t="s">
        <v>1759</v>
      </c>
      <c r="S38" s="749"/>
      <c r="T38" s="750"/>
      <c r="U38" s="481" t="e">
        <f>HLOOKUP(Z4,AB38:AG39,2,FALSE)</f>
        <v>#VALUE!</v>
      </c>
      <c r="V38" s="85"/>
      <c r="AB38" s="451" t="s">
        <v>1717</v>
      </c>
      <c r="AC38" s="451" t="s">
        <v>1718</v>
      </c>
      <c r="AD38" s="451" t="s">
        <v>1754</v>
      </c>
      <c r="AE38" s="451" t="s">
        <v>1719</v>
      </c>
      <c r="AF38" s="451" t="s">
        <v>1720</v>
      </c>
      <c r="AG38" s="451" t="s">
        <v>1721</v>
      </c>
    </row>
    <row r="39" spans="1:33" ht="21" customHeight="1">
      <c r="G39" s="85"/>
      <c r="H39" s="85"/>
      <c r="I39" s="85"/>
      <c r="J39" s="85"/>
      <c r="K39" s="85"/>
      <c r="L39" s="85"/>
      <c r="M39" s="85"/>
      <c r="N39" s="85"/>
      <c r="O39" s="85"/>
      <c r="P39" s="85"/>
      <c r="Q39" s="85"/>
      <c r="R39" s="85"/>
      <c r="S39" s="749" t="s">
        <v>2</v>
      </c>
      <c r="T39" s="750"/>
      <c r="U39" s="482" t="e">
        <f>SUM(U4+U22+U31+U38)</f>
        <v>#VALUE!</v>
      </c>
      <c r="V39" s="85"/>
      <c r="AB39" s="452">
        <v>5000</v>
      </c>
      <c r="AC39" s="452">
        <v>5000</v>
      </c>
      <c r="AD39" s="452">
        <v>5000</v>
      </c>
      <c r="AE39" s="452">
        <v>5000</v>
      </c>
      <c r="AF39" s="452">
        <v>5000</v>
      </c>
      <c r="AG39" s="452">
        <v>15000</v>
      </c>
    </row>
    <row r="40" spans="1:33" ht="21" customHeight="1">
      <c r="G40" s="85"/>
      <c r="H40" s="85"/>
      <c r="I40" s="85"/>
      <c r="J40" s="85"/>
      <c r="K40" s="85"/>
      <c r="L40" s="85"/>
      <c r="M40" s="85"/>
      <c r="N40" s="85"/>
      <c r="O40" s="85"/>
      <c r="P40" s="85"/>
      <c r="Q40" s="85"/>
      <c r="R40" s="85"/>
      <c r="S40" s="85"/>
      <c r="T40" s="85"/>
      <c r="U40" s="85"/>
      <c r="V40" s="85"/>
    </row>
    <row r="42" spans="1:33" ht="16.5" customHeight="1">
      <c r="A42" s="748" t="s">
        <v>1309</v>
      </c>
      <c r="B42" s="748"/>
      <c r="C42" s="748"/>
      <c r="D42" s="748"/>
      <c r="E42" s="748"/>
      <c r="F42" s="748"/>
      <c r="G42" s="748"/>
      <c r="H42" s="748"/>
      <c r="I42" s="748"/>
      <c r="J42" s="748"/>
      <c r="K42" s="748"/>
      <c r="L42" s="748"/>
      <c r="M42" s="748"/>
      <c r="N42" s="748"/>
      <c r="O42" s="748"/>
      <c r="P42" s="748"/>
      <c r="Q42" s="748"/>
      <c r="R42" s="748"/>
      <c r="S42" s="748"/>
      <c r="T42" s="748"/>
      <c r="U42" s="748"/>
      <c r="V42" s="748"/>
      <c r="W42" s="484"/>
      <c r="X42" s="484"/>
      <c r="Y42" s="484"/>
      <c r="Z42" s="484"/>
      <c r="AA42" s="484"/>
      <c r="AB42" s="484"/>
    </row>
    <row r="43" spans="1:33" ht="16.5" customHeight="1">
      <c r="A43" s="748"/>
      <c r="B43" s="748"/>
      <c r="C43" s="748"/>
      <c r="D43" s="748"/>
      <c r="E43" s="748"/>
      <c r="F43" s="748"/>
      <c r="G43" s="748"/>
      <c r="H43" s="748"/>
      <c r="I43" s="748"/>
      <c r="J43" s="748"/>
      <c r="K43" s="748"/>
      <c r="L43" s="748"/>
      <c r="M43" s="748"/>
      <c r="N43" s="748"/>
      <c r="O43" s="748"/>
      <c r="P43" s="748"/>
      <c r="Q43" s="748"/>
      <c r="R43" s="748"/>
      <c r="S43" s="748"/>
      <c r="T43" s="748"/>
      <c r="U43" s="748"/>
      <c r="V43" s="748"/>
      <c r="W43" s="484"/>
      <c r="X43" s="484"/>
      <c r="Y43" s="484"/>
      <c r="Z43" s="484"/>
      <c r="AA43" s="484"/>
      <c r="AB43" s="484"/>
    </row>
    <row r="44" spans="1:33" ht="16.5" customHeight="1">
      <c r="A44" s="748"/>
      <c r="B44" s="748"/>
      <c r="C44" s="748"/>
      <c r="D44" s="748"/>
      <c r="E44" s="748"/>
      <c r="F44" s="748"/>
      <c r="G44" s="748"/>
      <c r="H44" s="748"/>
      <c r="I44" s="748"/>
      <c r="J44" s="748"/>
      <c r="K44" s="748"/>
      <c r="L44" s="748"/>
      <c r="M44" s="748"/>
      <c r="N44" s="748"/>
      <c r="O44" s="748"/>
      <c r="P44" s="748"/>
      <c r="Q44" s="748"/>
      <c r="R44" s="748"/>
      <c r="S44" s="748"/>
      <c r="T44" s="748"/>
      <c r="U44" s="748"/>
      <c r="V44" s="748"/>
      <c r="W44" s="484"/>
      <c r="X44" s="484"/>
      <c r="Y44" s="484"/>
      <c r="Z44" s="484"/>
      <c r="AA44" s="484"/>
      <c r="AB44" s="484"/>
    </row>
    <row r="45" spans="1:33" ht="16.5" customHeight="1">
      <c r="A45" s="484"/>
      <c r="B45" s="484"/>
      <c r="C45" s="484"/>
      <c r="D45" s="484"/>
      <c r="E45" s="484"/>
      <c r="F45" s="484"/>
    </row>
  </sheetData>
  <sheetProtection algorithmName="SHA-512" hashValue="JjMZxca9CYFylxO0gq1CIcbuTGpXp3EstVlFpaTc5/9HzAmPyOqtOVelJNu2lH94xWuHAqWqrGehFjoI8IfnxQ==" saltValue="NvjaHViJFayZF4wo48bhfQ==" spinCount="100000" sheet="1" objects="1" scenarios="1" selectLockedCells="1"/>
  <dataConsolidate/>
  <mergeCells count="41">
    <mergeCell ref="I36:M36"/>
    <mergeCell ref="N36:T36"/>
    <mergeCell ref="I31:T31"/>
    <mergeCell ref="I22:J22"/>
    <mergeCell ref="K22:L22"/>
    <mergeCell ref="H13:H18"/>
    <mergeCell ref="D20:D22"/>
    <mergeCell ref="H4:H10"/>
    <mergeCell ref="I5:J5"/>
    <mergeCell ref="K5:L5"/>
    <mergeCell ref="C20:C22"/>
    <mergeCell ref="M22:N22"/>
    <mergeCell ref="O22:P22"/>
    <mergeCell ref="B24:E25"/>
    <mergeCell ref="C27:C28"/>
    <mergeCell ref="D27:D28"/>
    <mergeCell ref="S5:T5"/>
    <mergeCell ref="O5:P5"/>
    <mergeCell ref="Q5:R5"/>
    <mergeCell ref="Q23:R23"/>
    <mergeCell ref="S23:T23"/>
    <mergeCell ref="I13:T18"/>
    <mergeCell ref="I19:J19"/>
    <mergeCell ref="K19:T19"/>
    <mergeCell ref="M5:N5"/>
    <mergeCell ref="A42:V44"/>
    <mergeCell ref="R38:T38"/>
    <mergeCell ref="S39:T39"/>
    <mergeCell ref="U4:U10"/>
    <mergeCell ref="H34:H35"/>
    <mergeCell ref="I34:T35"/>
    <mergeCell ref="U13:U18"/>
    <mergeCell ref="U22:U28"/>
    <mergeCell ref="U34:U35"/>
    <mergeCell ref="H22:H28"/>
    <mergeCell ref="Q22:R22"/>
    <mergeCell ref="S22:T22"/>
    <mergeCell ref="I23:J23"/>
    <mergeCell ref="K23:L23"/>
    <mergeCell ref="M23:N23"/>
    <mergeCell ref="O23:P23"/>
  </mergeCells>
  <phoneticPr fontId="8"/>
  <conditionalFormatting sqref="D12">
    <cfRule type="cellIs" dxfId="6" priority="6" operator="equal">
      <formula>"会員証カード番号（16桁）"</formula>
    </cfRule>
  </conditionalFormatting>
  <conditionalFormatting sqref="D13">
    <cfRule type="cellIs" dxfId="5" priority="5" operator="equal">
      <formula>"ご登録の電話番号"</formula>
    </cfRule>
  </conditionalFormatting>
  <conditionalFormatting sqref="D14">
    <cfRule type="cellIs" dxfId="4" priority="4" operator="equal">
      <formula>"アプリ名義のお名前"</formula>
    </cfRule>
  </conditionalFormatting>
  <conditionalFormatting sqref="D19">
    <cfRule type="cellIs" dxfId="3" priority="3" operator="notEqual">
      <formula>"選択してください"</formula>
    </cfRule>
  </conditionalFormatting>
  <dataValidations count="1">
    <dataValidation type="list" errorStyle="information" allowBlank="1" showInputMessage="1" sqref="D19"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58"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44" r:id="rId4" name="Option Button 32">
              <controlPr defaultSize="0" autoFill="0" autoLine="0" autoPict="0">
                <anchor moveWithCells="1">
                  <from>
                    <xdr:col>12</xdr:col>
                    <xdr:colOff>447675</xdr:colOff>
                    <xdr:row>33</xdr:row>
                    <xdr:rowOff>161925</xdr:rowOff>
                  </from>
                  <to>
                    <xdr:col>14</xdr:col>
                    <xdr:colOff>276225</xdr:colOff>
                    <xdr:row>34</xdr:row>
                    <xdr:rowOff>104775</xdr:rowOff>
                  </to>
                </anchor>
              </controlPr>
            </control>
          </mc:Choice>
        </mc:AlternateContent>
        <mc:AlternateContent xmlns:mc="http://schemas.openxmlformats.org/markup-compatibility/2006">
          <mc:Choice Requires="x14">
            <control shapeId="90145" r:id="rId5" name="Option Button 33">
              <controlPr defaultSize="0" autoFill="0" autoLine="0" autoPict="0">
                <anchor moveWithCells="1">
                  <from>
                    <xdr:col>15</xdr:col>
                    <xdr:colOff>476250</xdr:colOff>
                    <xdr:row>33</xdr:row>
                    <xdr:rowOff>142875</xdr:rowOff>
                  </from>
                  <to>
                    <xdr:col>17</xdr:col>
                    <xdr:colOff>304800</xdr:colOff>
                    <xdr:row>34</xdr:row>
                    <xdr:rowOff>114300</xdr:rowOff>
                  </to>
                </anchor>
              </controlPr>
            </control>
          </mc:Choice>
        </mc:AlternateContent>
        <mc:AlternateContent xmlns:mc="http://schemas.openxmlformats.org/markup-compatibility/2006">
          <mc:Choice Requires="x14">
            <control shapeId="90139" r:id="rId6" name="Group Box 27">
              <controlPr defaultSize="0" autoFill="0" autoPict="0">
                <anchor moveWithCells="1">
                  <from>
                    <xdr:col>8</xdr:col>
                    <xdr:colOff>0</xdr:colOff>
                    <xdr:row>30</xdr:row>
                    <xdr:rowOff>0</xdr:rowOff>
                  </from>
                  <to>
                    <xdr:col>20</xdr:col>
                    <xdr:colOff>0</xdr:colOff>
                    <xdr:row>31</xdr:row>
                    <xdr:rowOff>0</xdr:rowOff>
                  </to>
                </anchor>
              </controlPr>
            </control>
          </mc:Choice>
        </mc:AlternateContent>
        <mc:AlternateContent xmlns:mc="http://schemas.openxmlformats.org/markup-compatibility/2006">
          <mc:Choice Requires="x14">
            <control shapeId="90140" r:id="rId7" name="Option Button 28">
              <controlPr defaultSize="0" autoFill="0" autoLine="0" autoPict="0">
                <anchor moveWithCells="1">
                  <from>
                    <xdr:col>8</xdr:col>
                    <xdr:colOff>200025</xdr:colOff>
                    <xdr:row>30</xdr:row>
                    <xdr:rowOff>9525</xdr:rowOff>
                  </from>
                  <to>
                    <xdr:col>11</xdr:col>
                    <xdr:colOff>123825</xdr:colOff>
                    <xdr:row>30</xdr:row>
                    <xdr:rowOff>247650</xdr:rowOff>
                  </to>
                </anchor>
              </controlPr>
            </control>
          </mc:Choice>
        </mc:AlternateContent>
        <mc:AlternateContent xmlns:mc="http://schemas.openxmlformats.org/markup-compatibility/2006">
          <mc:Choice Requires="x14">
            <control shapeId="90141" r:id="rId8" name="Option Button 29">
              <controlPr defaultSize="0" autoFill="0" autoLine="0" autoPict="0">
                <anchor moveWithCells="1">
                  <from>
                    <xdr:col>11</xdr:col>
                    <xdr:colOff>285750</xdr:colOff>
                    <xdr:row>30</xdr:row>
                    <xdr:rowOff>9525</xdr:rowOff>
                  </from>
                  <to>
                    <xdr:col>14</xdr:col>
                    <xdr:colOff>85725</xdr:colOff>
                    <xdr:row>30</xdr:row>
                    <xdr:rowOff>247650</xdr:rowOff>
                  </to>
                </anchor>
              </controlPr>
            </control>
          </mc:Choice>
        </mc:AlternateContent>
        <mc:AlternateContent xmlns:mc="http://schemas.openxmlformats.org/markup-compatibility/2006">
          <mc:Choice Requires="x14">
            <control shapeId="90155" r:id="rId9" name="Group Box 43">
              <controlPr defaultSize="0" autoFill="0" autoPict="0">
                <anchor moveWithCells="1">
                  <from>
                    <xdr:col>3</xdr:col>
                    <xdr:colOff>0</xdr:colOff>
                    <xdr:row>26</xdr:row>
                    <xdr:rowOff>0</xdr:rowOff>
                  </from>
                  <to>
                    <xdr:col>4</xdr:col>
                    <xdr:colOff>0</xdr:colOff>
                    <xdr:row>28</xdr:row>
                    <xdr:rowOff>0</xdr:rowOff>
                  </to>
                </anchor>
              </controlPr>
            </control>
          </mc:Choice>
        </mc:AlternateContent>
        <mc:AlternateContent xmlns:mc="http://schemas.openxmlformats.org/markup-compatibility/2006">
          <mc:Choice Requires="x14">
            <control shapeId="90156" r:id="rId10" name="Option Button 44">
              <controlPr defaultSize="0" autoFill="0" autoLine="0" autoPict="0">
                <anchor moveWithCells="1">
                  <from>
                    <xdr:col>3</xdr:col>
                    <xdr:colOff>114300</xdr:colOff>
                    <xdr:row>26</xdr:row>
                    <xdr:rowOff>19050</xdr:rowOff>
                  </from>
                  <to>
                    <xdr:col>3</xdr:col>
                    <xdr:colOff>981075</xdr:colOff>
                    <xdr:row>26</xdr:row>
                    <xdr:rowOff>257175</xdr:rowOff>
                  </to>
                </anchor>
              </controlPr>
            </control>
          </mc:Choice>
        </mc:AlternateContent>
        <mc:AlternateContent xmlns:mc="http://schemas.openxmlformats.org/markup-compatibility/2006">
          <mc:Choice Requires="x14">
            <control shapeId="90157" r:id="rId11" name="Option Button 45">
              <controlPr defaultSize="0" autoFill="0" autoLine="0" autoPict="0">
                <anchor moveWithCells="1">
                  <from>
                    <xdr:col>3</xdr:col>
                    <xdr:colOff>1533525</xdr:colOff>
                    <xdr:row>26</xdr:row>
                    <xdr:rowOff>19050</xdr:rowOff>
                  </from>
                  <to>
                    <xdr:col>3</xdr:col>
                    <xdr:colOff>2400300</xdr:colOff>
                    <xdr:row>26</xdr:row>
                    <xdr:rowOff>257175</xdr:rowOff>
                  </to>
                </anchor>
              </controlPr>
            </control>
          </mc:Choice>
        </mc:AlternateContent>
        <mc:AlternateContent xmlns:mc="http://schemas.openxmlformats.org/markup-compatibility/2006">
          <mc:Choice Requires="x14">
            <control shapeId="90158" r:id="rId12" name="Option Button 46">
              <controlPr defaultSize="0" autoFill="0" autoLine="0" autoPict="0">
                <anchor moveWithCells="1">
                  <from>
                    <xdr:col>3</xdr:col>
                    <xdr:colOff>114300</xdr:colOff>
                    <xdr:row>26</xdr:row>
                    <xdr:rowOff>257175</xdr:rowOff>
                  </from>
                  <to>
                    <xdr:col>3</xdr:col>
                    <xdr:colOff>1228725</xdr:colOff>
                    <xdr:row>27</xdr:row>
                    <xdr:rowOff>228600</xdr:rowOff>
                  </to>
                </anchor>
              </controlPr>
            </control>
          </mc:Choice>
        </mc:AlternateContent>
        <mc:AlternateContent xmlns:mc="http://schemas.openxmlformats.org/markup-compatibility/2006">
          <mc:Choice Requires="x14">
            <control shapeId="90159" r:id="rId13" name="Option Button 47">
              <controlPr defaultSize="0" autoFill="0" autoLine="0" autoPict="0">
                <anchor moveWithCells="1">
                  <from>
                    <xdr:col>3</xdr:col>
                    <xdr:colOff>1533525</xdr:colOff>
                    <xdr:row>27</xdr:row>
                    <xdr:rowOff>0</xdr:rowOff>
                  </from>
                  <to>
                    <xdr:col>3</xdr:col>
                    <xdr:colOff>2400300</xdr:colOff>
                    <xdr:row>27</xdr:row>
                    <xdr:rowOff>238125</xdr:rowOff>
                  </to>
                </anchor>
              </controlPr>
            </control>
          </mc:Choice>
        </mc:AlternateContent>
        <mc:AlternateContent xmlns:mc="http://schemas.openxmlformats.org/markup-compatibility/2006">
          <mc:Choice Requires="x14">
            <control shapeId="90192" r:id="rId14" name="Option Button 80">
              <controlPr defaultSize="0" autoFill="0" autoLine="0" autoPict="0">
                <anchor moveWithCells="1">
                  <from>
                    <xdr:col>8</xdr:col>
                    <xdr:colOff>171450</xdr:colOff>
                    <xdr:row>3</xdr:row>
                    <xdr:rowOff>28575</xdr:rowOff>
                  </from>
                  <to>
                    <xdr:col>10</xdr:col>
                    <xdr:colOff>0</xdr:colOff>
                    <xdr:row>4</xdr:row>
                    <xdr:rowOff>0</xdr:rowOff>
                  </to>
                </anchor>
              </controlPr>
            </control>
          </mc:Choice>
        </mc:AlternateContent>
        <mc:AlternateContent xmlns:mc="http://schemas.openxmlformats.org/markup-compatibility/2006">
          <mc:Choice Requires="x14">
            <control shapeId="90193" r:id="rId15" name="Option Button 81">
              <controlPr defaultSize="0" autoFill="0" autoLine="0" autoPict="0">
                <anchor moveWithCells="1">
                  <from>
                    <xdr:col>10</xdr:col>
                    <xdr:colOff>161925</xdr:colOff>
                    <xdr:row>3</xdr:row>
                    <xdr:rowOff>28575</xdr:rowOff>
                  </from>
                  <to>
                    <xdr:col>11</xdr:col>
                    <xdr:colOff>476250</xdr:colOff>
                    <xdr:row>4</xdr:row>
                    <xdr:rowOff>0</xdr:rowOff>
                  </to>
                </anchor>
              </controlPr>
            </control>
          </mc:Choice>
        </mc:AlternateContent>
        <mc:AlternateContent xmlns:mc="http://schemas.openxmlformats.org/markup-compatibility/2006">
          <mc:Choice Requires="x14">
            <control shapeId="90194" r:id="rId16" name="Option Button 82">
              <controlPr defaultSize="0" autoFill="0" autoLine="0" autoPict="0">
                <anchor moveWithCells="1">
                  <from>
                    <xdr:col>12</xdr:col>
                    <xdr:colOff>152400</xdr:colOff>
                    <xdr:row>3</xdr:row>
                    <xdr:rowOff>28575</xdr:rowOff>
                  </from>
                  <to>
                    <xdr:col>13</xdr:col>
                    <xdr:colOff>466725</xdr:colOff>
                    <xdr:row>4</xdr:row>
                    <xdr:rowOff>0</xdr:rowOff>
                  </to>
                </anchor>
              </controlPr>
            </control>
          </mc:Choice>
        </mc:AlternateContent>
        <mc:AlternateContent xmlns:mc="http://schemas.openxmlformats.org/markup-compatibility/2006">
          <mc:Choice Requires="x14">
            <control shapeId="90195" r:id="rId17" name="Option Button 83">
              <controlPr defaultSize="0" autoFill="0" autoLine="0" autoPict="0">
                <anchor moveWithCells="1">
                  <from>
                    <xdr:col>14</xdr:col>
                    <xdr:colOff>171450</xdr:colOff>
                    <xdr:row>3</xdr:row>
                    <xdr:rowOff>28575</xdr:rowOff>
                  </from>
                  <to>
                    <xdr:col>16</xdr:col>
                    <xdr:colOff>0</xdr:colOff>
                    <xdr:row>4</xdr:row>
                    <xdr:rowOff>0</xdr:rowOff>
                  </to>
                </anchor>
              </controlPr>
            </control>
          </mc:Choice>
        </mc:AlternateContent>
        <mc:AlternateContent xmlns:mc="http://schemas.openxmlformats.org/markup-compatibility/2006">
          <mc:Choice Requires="x14">
            <control shapeId="90196" r:id="rId18" name="Option Button 84">
              <controlPr defaultSize="0" autoFill="0" autoLine="0" autoPict="0">
                <anchor moveWithCells="1">
                  <from>
                    <xdr:col>16</xdr:col>
                    <xdr:colOff>171450</xdr:colOff>
                    <xdr:row>3</xdr:row>
                    <xdr:rowOff>28575</xdr:rowOff>
                  </from>
                  <to>
                    <xdr:col>18</xdr:col>
                    <xdr:colOff>0</xdr:colOff>
                    <xdr:row>4</xdr:row>
                    <xdr:rowOff>0</xdr:rowOff>
                  </to>
                </anchor>
              </controlPr>
            </control>
          </mc:Choice>
        </mc:AlternateContent>
        <mc:AlternateContent xmlns:mc="http://schemas.openxmlformats.org/markup-compatibility/2006">
          <mc:Choice Requires="x14">
            <control shapeId="90198" r:id="rId19" name="Group Box 86">
              <controlPr defaultSize="0" autoFill="0" autoPict="0">
                <anchor moveWithCells="1">
                  <from>
                    <xdr:col>8</xdr:col>
                    <xdr:colOff>0</xdr:colOff>
                    <xdr:row>12</xdr:row>
                    <xdr:rowOff>0</xdr:rowOff>
                  </from>
                  <to>
                    <xdr:col>20</xdr:col>
                    <xdr:colOff>0</xdr:colOff>
                    <xdr:row>18</xdr:row>
                    <xdr:rowOff>0</xdr:rowOff>
                  </to>
                </anchor>
              </controlPr>
            </control>
          </mc:Choice>
        </mc:AlternateContent>
        <mc:AlternateContent xmlns:mc="http://schemas.openxmlformats.org/markup-compatibility/2006">
          <mc:Choice Requires="x14">
            <control shapeId="90199" r:id="rId20" name="Option Button 87">
              <controlPr defaultSize="0" autoFill="0" autoLine="0" autoPict="0">
                <anchor moveWithCells="1">
                  <from>
                    <xdr:col>8</xdr:col>
                    <xdr:colOff>295275</xdr:colOff>
                    <xdr:row>12</xdr:row>
                    <xdr:rowOff>38100</xdr:rowOff>
                  </from>
                  <to>
                    <xdr:col>10</xdr:col>
                    <xdr:colOff>19050</xdr:colOff>
                    <xdr:row>13</xdr:row>
                    <xdr:rowOff>9525</xdr:rowOff>
                  </to>
                </anchor>
              </controlPr>
            </control>
          </mc:Choice>
        </mc:AlternateContent>
        <mc:AlternateContent xmlns:mc="http://schemas.openxmlformats.org/markup-compatibility/2006">
          <mc:Choice Requires="x14">
            <control shapeId="90200" r:id="rId21" name="Option Button 88">
              <controlPr defaultSize="0" autoFill="0" autoLine="0" autoPict="0">
                <anchor moveWithCells="1">
                  <from>
                    <xdr:col>10</xdr:col>
                    <xdr:colOff>66675</xdr:colOff>
                    <xdr:row>12</xdr:row>
                    <xdr:rowOff>38100</xdr:rowOff>
                  </from>
                  <to>
                    <xdr:col>11</xdr:col>
                    <xdr:colOff>276225</xdr:colOff>
                    <xdr:row>13</xdr:row>
                    <xdr:rowOff>9525</xdr:rowOff>
                  </to>
                </anchor>
              </controlPr>
            </control>
          </mc:Choice>
        </mc:AlternateContent>
        <mc:AlternateContent xmlns:mc="http://schemas.openxmlformats.org/markup-compatibility/2006">
          <mc:Choice Requires="x14">
            <control shapeId="90201" r:id="rId22" name="Option Button 89">
              <controlPr defaultSize="0" autoFill="0" autoLine="0" autoPict="0">
                <anchor moveWithCells="1">
                  <from>
                    <xdr:col>11</xdr:col>
                    <xdr:colOff>352425</xdr:colOff>
                    <xdr:row>12</xdr:row>
                    <xdr:rowOff>38100</xdr:rowOff>
                  </from>
                  <to>
                    <xdr:col>13</xdr:col>
                    <xdr:colOff>76200</xdr:colOff>
                    <xdr:row>13</xdr:row>
                    <xdr:rowOff>9525</xdr:rowOff>
                  </to>
                </anchor>
              </controlPr>
            </control>
          </mc:Choice>
        </mc:AlternateContent>
        <mc:AlternateContent xmlns:mc="http://schemas.openxmlformats.org/markup-compatibility/2006">
          <mc:Choice Requires="x14">
            <control shapeId="90202" r:id="rId23" name="Option Button 90">
              <controlPr defaultSize="0" autoFill="0" autoLine="0" autoPict="0">
                <anchor moveWithCells="1">
                  <from>
                    <xdr:col>13</xdr:col>
                    <xdr:colOff>171450</xdr:colOff>
                    <xdr:row>12</xdr:row>
                    <xdr:rowOff>38100</xdr:rowOff>
                  </from>
                  <to>
                    <xdr:col>14</xdr:col>
                    <xdr:colOff>381000</xdr:colOff>
                    <xdr:row>13</xdr:row>
                    <xdr:rowOff>9525</xdr:rowOff>
                  </to>
                </anchor>
              </controlPr>
            </control>
          </mc:Choice>
        </mc:AlternateContent>
        <mc:AlternateContent xmlns:mc="http://schemas.openxmlformats.org/markup-compatibility/2006">
          <mc:Choice Requires="x14">
            <control shapeId="90203" r:id="rId24" name="Option Button 91">
              <controlPr defaultSize="0" autoFill="0" autoLine="0" autoPict="0">
                <anchor moveWithCells="1">
                  <from>
                    <xdr:col>14</xdr:col>
                    <xdr:colOff>457200</xdr:colOff>
                    <xdr:row>12</xdr:row>
                    <xdr:rowOff>38100</xdr:rowOff>
                  </from>
                  <to>
                    <xdr:col>16</xdr:col>
                    <xdr:colOff>180975</xdr:colOff>
                    <xdr:row>13</xdr:row>
                    <xdr:rowOff>9525</xdr:rowOff>
                  </to>
                </anchor>
              </controlPr>
            </control>
          </mc:Choice>
        </mc:AlternateContent>
        <mc:AlternateContent xmlns:mc="http://schemas.openxmlformats.org/markup-compatibility/2006">
          <mc:Choice Requires="x14">
            <control shapeId="90204" r:id="rId25" name="Option Button 92">
              <controlPr defaultSize="0" autoFill="0" autoLine="0" autoPict="0">
                <anchor moveWithCells="1">
                  <from>
                    <xdr:col>16</xdr:col>
                    <xdr:colOff>361950</xdr:colOff>
                    <xdr:row>12</xdr:row>
                    <xdr:rowOff>38100</xdr:rowOff>
                  </from>
                  <to>
                    <xdr:col>18</xdr:col>
                    <xdr:colOff>85725</xdr:colOff>
                    <xdr:row>13</xdr:row>
                    <xdr:rowOff>9525</xdr:rowOff>
                  </to>
                </anchor>
              </controlPr>
            </control>
          </mc:Choice>
        </mc:AlternateContent>
        <mc:AlternateContent xmlns:mc="http://schemas.openxmlformats.org/markup-compatibility/2006">
          <mc:Choice Requires="x14">
            <control shapeId="90205" r:id="rId26" name="Option Button 93">
              <controlPr defaultSize="0" autoFill="0" autoLine="0" autoPict="0">
                <anchor moveWithCells="1">
                  <from>
                    <xdr:col>18</xdr:col>
                    <xdr:colOff>142875</xdr:colOff>
                    <xdr:row>12</xdr:row>
                    <xdr:rowOff>38100</xdr:rowOff>
                  </from>
                  <to>
                    <xdr:col>19</xdr:col>
                    <xdr:colOff>352425</xdr:colOff>
                    <xdr:row>13</xdr:row>
                    <xdr:rowOff>9525</xdr:rowOff>
                  </to>
                </anchor>
              </controlPr>
            </control>
          </mc:Choice>
        </mc:AlternateContent>
        <mc:AlternateContent xmlns:mc="http://schemas.openxmlformats.org/markup-compatibility/2006">
          <mc:Choice Requires="x14">
            <control shapeId="90191" r:id="rId27" name="Group Box 79">
              <controlPr defaultSize="0" autoFill="0" autoPict="0">
                <anchor moveWithCells="1">
                  <from>
                    <xdr:col>8</xdr:col>
                    <xdr:colOff>0</xdr:colOff>
                    <xdr:row>3</xdr:row>
                    <xdr:rowOff>0</xdr:rowOff>
                  </from>
                  <to>
                    <xdr:col>20</xdr:col>
                    <xdr:colOff>0</xdr:colOff>
                    <xdr:row>10</xdr:row>
                    <xdr:rowOff>0</xdr:rowOff>
                  </to>
                </anchor>
              </controlPr>
            </control>
          </mc:Choice>
        </mc:AlternateContent>
        <mc:AlternateContent xmlns:mc="http://schemas.openxmlformats.org/markup-compatibility/2006">
          <mc:Choice Requires="x14">
            <control shapeId="90210" r:id="rId28" name="Option Button 98">
              <controlPr defaultSize="0" autoFill="0" autoLine="0" autoPict="0">
                <anchor moveWithCells="1">
                  <from>
                    <xdr:col>8</xdr:col>
                    <xdr:colOff>285750</xdr:colOff>
                    <xdr:row>21</xdr:row>
                    <xdr:rowOff>28575</xdr:rowOff>
                  </from>
                  <to>
                    <xdr:col>9</xdr:col>
                    <xdr:colOff>466725</xdr:colOff>
                    <xdr:row>22</xdr:row>
                    <xdr:rowOff>0</xdr:rowOff>
                  </to>
                </anchor>
              </controlPr>
            </control>
          </mc:Choice>
        </mc:AlternateContent>
        <mc:AlternateContent xmlns:mc="http://schemas.openxmlformats.org/markup-compatibility/2006">
          <mc:Choice Requires="x14">
            <control shapeId="90213" r:id="rId29" name="Option Button 101">
              <controlPr defaultSize="0" autoFill="0" autoLine="0" autoPict="0">
                <anchor moveWithCells="1">
                  <from>
                    <xdr:col>10</xdr:col>
                    <xdr:colOff>19050</xdr:colOff>
                    <xdr:row>21</xdr:row>
                    <xdr:rowOff>28575</xdr:rowOff>
                  </from>
                  <to>
                    <xdr:col>12</xdr:col>
                    <xdr:colOff>47625</xdr:colOff>
                    <xdr:row>22</xdr:row>
                    <xdr:rowOff>0</xdr:rowOff>
                  </to>
                </anchor>
              </controlPr>
            </control>
          </mc:Choice>
        </mc:AlternateContent>
        <mc:AlternateContent xmlns:mc="http://schemas.openxmlformats.org/markup-compatibility/2006">
          <mc:Choice Requires="x14">
            <control shapeId="90214" r:id="rId30" name="Option Button 102">
              <controlPr defaultSize="0" autoFill="0" autoLine="0" autoPict="0">
                <anchor moveWithCells="1">
                  <from>
                    <xdr:col>12</xdr:col>
                    <xdr:colOff>57150</xdr:colOff>
                    <xdr:row>21</xdr:row>
                    <xdr:rowOff>28575</xdr:rowOff>
                  </from>
                  <to>
                    <xdr:col>13</xdr:col>
                    <xdr:colOff>466725</xdr:colOff>
                    <xdr:row>22</xdr:row>
                    <xdr:rowOff>0</xdr:rowOff>
                  </to>
                </anchor>
              </controlPr>
            </control>
          </mc:Choice>
        </mc:AlternateContent>
        <mc:AlternateContent xmlns:mc="http://schemas.openxmlformats.org/markup-compatibility/2006">
          <mc:Choice Requires="x14">
            <control shapeId="90220" r:id="rId31" name="Option Button 108">
              <controlPr defaultSize="0" autoFill="0" autoLine="0" autoPict="0">
                <anchor moveWithCells="1">
                  <from>
                    <xdr:col>14</xdr:col>
                    <xdr:colOff>114300</xdr:colOff>
                    <xdr:row>21</xdr:row>
                    <xdr:rowOff>28575</xdr:rowOff>
                  </from>
                  <to>
                    <xdr:col>15</xdr:col>
                    <xdr:colOff>361950</xdr:colOff>
                    <xdr:row>22</xdr:row>
                    <xdr:rowOff>0</xdr:rowOff>
                  </to>
                </anchor>
              </controlPr>
            </control>
          </mc:Choice>
        </mc:AlternateContent>
        <mc:AlternateContent xmlns:mc="http://schemas.openxmlformats.org/markup-compatibility/2006">
          <mc:Choice Requires="x14">
            <control shapeId="90227" r:id="rId32" name="Option Button 115">
              <controlPr defaultSize="0" autoFill="0" autoLine="0" autoPict="0">
                <anchor moveWithCells="1">
                  <from>
                    <xdr:col>16</xdr:col>
                    <xdr:colOff>142875</xdr:colOff>
                    <xdr:row>21</xdr:row>
                    <xdr:rowOff>28575</xdr:rowOff>
                  </from>
                  <to>
                    <xdr:col>18</xdr:col>
                    <xdr:colOff>28575</xdr:colOff>
                    <xdr:row>22</xdr:row>
                    <xdr:rowOff>0</xdr:rowOff>
                  </to>
                </anchor>
              </controlPr>
            </control>
          </mc:Choice>
        </mc:AlternateContent>
        <mc:AlternateContent xmlns:mc="http://schemas.openxmlformats.org/markup-compatibility/2006">
          <mc:Choice Requires="x14">
            <control shapeId="90209" r:id="rId33" name="Group Box 97">
              <controlPr defaultSize="0" autoFill="0" autoPict="0">
                <anchor moveWithCells="1">
                  <from>
                    <xdr:col>8</xdr:col>
                    <xdr:colOff>0</xdr:colOff>
                    <xdr:row>21</xdr:row>
                    <xdr:rowOff>0</xdr:rowOff>
                  </from>
                  <to>
                    <xdr:col>20</xdr:col>
                    <xdr:colOff>0</xdr:colOff>
                    <xdr:row>28</xdr:row>
                    <xdr:rowOff>0</xdr:rowOff>
                  </to>
                </anchor>
              </controlPr>
            </control>
          </mc:Choice>
        </mc:AlternateContent>
        <mc:AlternateContent xmlns:mc="http://schemas.openxmlformats.org/markup-compatibility/2006">
          <mc:Choice Requires="x14">
            <control shapeId="90146" r:id="rId34" name="Group Box 34">
              <controlPr defaultSize="0" autoFill="0" autoPict="0">
                <anchor moveWithCells="1">
                  <from>
                    <xdr:col>8</xdr:col>
                    <xdr:colOff>0</xdr:colOff>
                    <xdr:row>33</xdr:row>
                    <xdr:rowOff>0</xdr:rowOff>
                  </from>
                  <to>
                    <xdr:col>20</xdr:col>
                    <xdr:colOff>0</xdr:colOff>
                    <xdr:row>35</xdr:row>
                    <xdr:rowOff>0</xdr:rowOff>
                  </to>
                </anchor>
              </controlPr>
            </control>
          </mc:Choice>
        </mc:AlternateContent>
        <mc:AlternateContent xmlns:mc="http://schemas.openxmlformats.org/markup-compatibility/2006">
          <mc:Choice Requires="x14">
            <control shapeId="90228" r:id="rId35" name="Option Button 116">
              <controlPr defaultSize="0" autoFill="0" autoLine="0" autoPict="0">
                <anchor moveWithCells="1">
                  <from>
                    <xdr:col>18</xdr:col>
                    <xdr:colOff>142875</xdr:colOff>
                    <xdr:row>3</xdr:row>
                    <xdr:rowOff>28575</xdr:rowOff>
                  </from>
                  <to>
                    <xdr:col>19</xdr:col>
                    <xdr:colOff>457200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4" width="9" customWidth="1"/>
    <col min="35" max="35" width="9" hidden="1" customWidth="1"/>
    <col min="36" max="36" width="16.25" hidden="1" customWidth="1"/>
    <col min="37" max="40" width="9" hidden="1" customWidth="1"/>
    <col min="41" max="44" width="9.875" hidden="1" customWidth="1"/>
    <col min="45" max="45" width="14" hidden="1" customWidth="1"/>
    <col min="46" max="46" width="8.875" hidden="1" customWidth="1"/>
    <col min="47" max="47" width="10.5" hidden="1" customWidth="1"/>
    <col min="48" max="48" width="7.875" hidden="1" customWidth="1"/>
    <col min="49" max="49" width="9.125" hidden="1" customWidth="1"/>
    <col min="50" max="50" width="10" hidden="1" customWidth="1"/>
    <col min="51" max="52" width="9" hidden="1" customWidth="1"/>
    <col min="53" max="53" width="7.75" hidden="1" customWidth="1"/>
    <col min="54" max="66" width="7.75" customWidth="1"/>
    <col min="67" max="67" width="7.625" customWidth="1"/>
    <col min="68" max="87" width="7.375" customWidth="1"/>
  </cols>
  <sheetData>
    <row r="1" spans="1:148" s="2" customFormat="1" ht="19.5" customHeight="1">
      <c r="A1" s="294"/>
      <c r="B1" s="295"/>
      <c r="C1" s="295"/>
      <c r="D1" s="296"/>
      <c r="E1" s="297"/>
      <c r="F1" s="298"/>
      <c r="G1" s="299"/>
      <c r="H1" s="300"/>
      <c r="I1" s="301"/>
      <c r="J1" s="302"/>
      <c r="K1" s="302"/>
      <c r="L1" s="303"/>
      <c r="M1" s="304"/>
      <c r="N1" s="303"/>
      <c r="O1" s="303"/>
      <c r="P1" s="303"/>
      <c r="Q1" s="303"/>
      <c r="R1" s="305"/>
      <c r="S1" s="306" t="s">
        <v>1620</v>
      </c>
      <c r="T1" s="307" t="s">
        <v>1620</v>
      </c>
      <c r="U1" s="308" t="s">
        <v>1621</v>
      </c>
      <c r="V1" s="309"/>
      <c r="W1" s="310" t="s">
        <v>1622</v>
      </c>
      <c r="X1" s="311"/>
      <c r="Y1" s="311"/>
      <c r="Z1" s="311"/>
      <c r="AA1" s="311"/>
      <c r="AB1" s="311"/>
      <c r="AC1" s="812" t="s">
        <v>1623</v>
      </c>
      <c r="AD1" s="813"/>
      <c r="AE1" s="813"/>
      <c r="AF1" s="813"/>
      <c r="AG1" s="812" t="s">
        <v>1624</v>
      </c>
      <c r="AH1" s="813"/>
      <c r="AI1" s="312" t="s">
        <v>1625</v>
      </c>
      <c r="AJ1" s="814" t="s">
        <v>1626</v>
      </c>
      <c r="AK1" s="815"/>
      <c r="AL1" s="816"/>
      <c r="AM1" s="817" t="s">
        <v>1627</v>
      </c>
      <c r="AN1" s="818"/>
      <c r="AO1" s="818"/>
      <c r="AP1" s="818"/>
      <c r="AQ1" s="818"/>
      <c r="AR1" s="313"/>
      <c r="AS1" s="314" t="s">
        <v>1628</v>
      </c>
      <c r="AT1" s="315"/>
      <c r="AU1" s="315"/>
      <c r="AV1" s="315"/>
      <c r="AW1" s="315"/>
      <c r="AX1" s="315"/>
      <c r="AY1" s="316"/>
      <c r="AZ1" s="315"/>
      <c r="BA1" s="317"/>
      <c r="BB1" s="317"/>
      <c r="BC1" s="317"/>
      <c r="BD1" s="318"/>
      <c r="BE1" s="809" t="s">
        <v>1629</v>
      </c>
      <c r="BF1" s="811"/>
      <c r="BG1" s="809" t="s">
        <v>1630</v>
      </c>
      <c r="BH1" s="810"/>
      <c r="BI1" s="810"/>
      <c r="BJ1" s="811"/>
      <c r="BK1" s="320"/>
      <c r="BL1" s="319" t="s">
        <v>1631</v>
      </c>
      <c r="BM1" s="799" t="s">
        <v>1632</v>
      </c>
      <c r="BN1" s="800"/>
      <c r="BO1" s="800"/>
      <c r="BP1" s="800"/>
      <c r="BQ1" s="799" t="s">
        <v>19</v>
      </c>
      <c r="BR1" s="800"/>
      <c r="BS1" s="800"/>
      <c r="BT1" s="801"/>
      <c r="BU1" s="800" t="s">
        <v>20</v>
      </c>
      <c r="BV1" s="800"/>
      <c r="BW1" s="800"/>
      <c r="BX1" s="800"/>
      <c r="BY1" s="802" t="s">
        <v>1633</v>
      </c>
      <c r="BZ1" s="803"/>
      <c r="CA1" s="804" t="s">
        <v>1634</v>
      </c>
      <c r="CB1" s="805"/>
      <c r="CC1" s="321" t="s">
        <v>1635</v>
      </c>
      <c r="CD1" s="806" t="s">
        <v>1636</v>
      </c>
      <c r="CE1" s="807"/>
      <c r="CF1" s="808"/>
      <c r="CG1" s="322"/>
      <c r="CH1" s="323"/>
      <c r="CI1" s="324"/>
      <c r="CJ1" s="325"/>
      <c r="CK1" s="325"/>
      <c r="CL1" s="326">
        <v>2014</v>
      </c>
      <c r="CM1" s="327">
        <v>2015</v>
      </c>
      <c r="CN1" s="328">
        <v>2016</v>
      </c>
      <c r="CO1" s="329">
        <v>2017</v>
      </c>
      <c r="CP1" s="330">
        <v>2018</v>
      </c>
      <c r="CQ1" s="331">
        <v>2019</v>
      </c>
      <c r="CR1" s="332">
        <v>2020</v>
      </c>
      <c r="CS1" s="333">
        <v>2021</v>
      </c>
      <c r="CT1" s="334">
        <v>2022</v>
      </c>
      <c r="CU1" s="335">
        <v>2023</v>
      </c>
      <c r="CV1" s="336">
        <v>2024</v>
      </c>
      <c r="CW1" s="327"/>
      <c r="CX1" s="327"/>
      <c r="CY1" s="327"/>
      <c r="CZ1" s="327"/>
      <c r="DA1" s="327"/>
      <c r="DB1" s="327"/>
      <c r="DC1" s="327"/>
      <c r="DD1" s="327"/>
      <c r="DE1" s="327"/>
      <c r="DF1" s="327"/>
      <c r="DG1" s="327"/>
      <c r="DH1" s="327"/>
      <c r="DI1" s="327"/>
      <c r="DJ1" s="327"/>
      <c r="DK1" s="327"/>
      <c r="DL1" s="327"/>
      <c r="DM1" s="327"/>
      <c r="DN1" s="327"/>
      <c r="DO1" s="327"/>
      <c r="DP1" s="327"/>
      <c r="DQ1" s="327"/>
      <c r="DR1" s="327"/>
      <c r="DS1" s="327"/>
      <c r="DT1" s="327"/>
      <c r="DU1" s="327"/>
      <c r="DV1" s="327"/>
      <c r="DW1" s="327"/>
      <c r="DX1" s="327"/>
      <c r="DY1" s="327"/>
      <c r="DZ1" s="337">
        <v>2016</v>
      </c>
      <c r="EA1" s="337">
        <v>2017</v>
      </c>
      <c r="EB1" s="337">
        <v>2018</v>
      </c>
      <c r="EC1" s="337"/>
      <c r="ED1" s="337">
        <v>2017</v>
      </c>
      <c r="EE1" s="337">
        <v>2018</v>
      </c>
      <c r="EF1" s="338"/>
      <c r="EG1" s="338"/>
      <c r="EH1" s="798" t="s">
        <v>1637</v>
      </c>
      <c r="EI1" s="798"/>
      <c r="EJ1" s="339" t="s">
        <v>1638</v>
      </c>
      <c r="EK1" s="339" t="s">
        <v>1639</v>
      </c>
      <c r="EL1" s="339" t="s">
        <v>1640</v>
      </c>
      <c r="EM1" s="339" t="s">
        <v>1641</v>
      </c>
      <c r="EN1" s="339" t="s">
        <v>1642</v>
      </c>
      <c r="EO1" s="339" t="s">
        <v>1643</v>
      </c>
      <c r="EP1" s="339" t="s">
        <v>1644</v>
      </c>
      <c r="EQ1" s="339" t="s">
        <v>1645</v>
      </c>
      <c r="ER1" s="339" t="s">
        <v>1646</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93" t="s">
        <v>12</v>
      </c>
      <c r="BB2" s="49" t="s">
        <v>37</v>
      </c>
      <c r="BC2" s="49" t="s">
        <v>1</v>
      </c>
      <c r="BD2" s="49" t="s">
        <v>16</v>
      </c>
      <c r="BE2" s="49" t="s">
        <v>15</v>
      </c>
      <c r="BF2" s="49" t="s">
        <v>17</v>
      </c>
      <c r="BG2" s="49" t="s">
        <v>18</v>
      </c>
      <c r="BH2" s="49" t="s">
        <v>248</v>
      </c>
      <c r="BI2" s="49" t="s">
        <v>249</v>
      </c>
      <c r="BJ2" s="49" t="s">
        <v>39</v>
      </c>
      <c r="BK2" s="49" t="s">
        <v>33</v>
      </c>
      <c r="BL2" s="49" t="s">
        <v>33</v>
      </c>
      <c r="BM2" s="218" t="s">
        <v>34</v>
      </c>
      <c r="BN2" s="219" t="s">
        <v>8</v>
      </c>
      <c r="BO2" s="220" t="s">
        <v>9</v>
      </c>
      <c r="BP2" s="221" t="s">
        <v>10</v>
      </c>
      <c r="BQ2" s="218" t="s">
        <v>19</v>
      </c>
      <c r="BR2" s="219" t="s">
        <v>8</v>
      </c>
      <c r="BS2" s="220" t="s">
        <v>9</v>
      </c>
      <c r="BT2" s="222" t="s">
        <v>10</v>
      </c>
      <c r="BU2" s="223" t="s">
        <v>20</v>
      </c>
      <c r="BV2" s="219" t="s">
        <v>8</v>
      </c>
      <c r="BW2" s="220" t="s">
        <v>9</v>
      </c>
      <c r="BX2" s="221" t="s">
        <v>10</v>
      </c>
      <c r="BY2" s="224" t="s">
        <v>9</v>
      </c>
      <c r="BZ2" s="225" t="s">
        <v>10</v>
      </c>
      <c r="CA2" s="226" t="s">
        <v>9</v>
      </c>
      <c r="CB2" s="227" t="s">
        <v>10</v>
      </c>
      <c r="CC2" s="228" t="s">
        <v>35</v>
      </c>
      <c r="CD2" s="229" t="s">
        <v>36</v>
      </c>
      <c r="CE2" s="230" t="s">
        <v>9</v>
      </c>
      <c r="CF2" s="231" t="s">
        <v>10</v>
      </c>
      <c r="CG2" s="232" t="s">
        <v>35</v>
      </c>
      <c r="CH2" s="233" t="s">
        <v>14</v>
      </c>
      <c r="CI2" s="234" t="s">
        <v>2</v>
      </c>
    </row>
    <row r="3" spans="1:148" s="2" customFormat="1" ht="19.5" customHeight="1">
      <c r="A3" s="3"/>
      <c r="B3" s="17">
        <v>2025</v>
      </c>
      <c r="C3" s="17"/>
      <c r="D3" s="18"/>
      <c r="E3" s="215" t="str">
        <f>'オーダーシート '!I4</f>
        <v>原則4日前の15時までにご注文ください</v>
      </c>
      <c r="F3" s="17"/>
      <c r="G3" s="52" t="str">
        <f>'オーダーシート '!I5</f>
        <v>選択してください</v>
      </c>
      <c r="H3" s="20"/>
      <c r="I3" s="27" t="e">
        <f>'オーダーシート '!AG12</f>
        <v>#VALUE!</v>
      </c>
      <c r="J3" s="28"/>
      <c r="K3" s="28"/>
      <c r="L3" s="28"/>
      <c r="M3" s="29">
        <f>'オーダーシート '!C39</f>
        <v>0</v>
      </c>
      <c r="N3" s="28"/>
      <c r="O3" s="28"/>
      <c r="P3" s="28"/>
      <c r="Q3" s="28"/>
      <c r="R3" s="30"/>
      <c r="S3" s="34"/>
      <c r="T3" s="35"/>
      <c r="U3" s="36"/>
      <c r="V3" s="9"/>
      <c r="W3" s="10">
        <f>'オーダーシート '!D4</f>
        <v>0</v>
      </c>
      <c r="X3" s="10">
        <f>'オーダーシート '!D5</f>
        <v>0</v>
      </c>
      <c r="Y3" s="10">
        <f>'オーダーシート '!D6</f>
        <v>0</v>
      </c>
      <c r="Z3" s="10">
        <f>'オーダーシート '!D7</f>
        <v>0</v>
      </c>
      <c r="AA3" s="10">
        <f>'オーダーシート '!D8</f>
        <v>0</v>
      </c>
      <c r="AB3" s="10">
        <f>'オーダーシート '!D9</f>
        <v>0</v>
      </c>
      <c r="AC3" s="37">
        <f>'オーダーシート '!D12</f>
        <v>0</v>
      </c>
      <c r="AD3" s="37">
        <f>'オーダーシート '!D13</f>
        <v>0</v>
      </c>
      <c r="AE3" s="435">
        <f>'オーダーシート '!D14</f>
        <v>0</v>
      </c>
      <c r="AF3" s="37">
        <f>'オーダーシート '!D15</f>
        <v>0</v>
      </c>
      <c r="AG3" s="37" t="e">
        <f>'オーダーシート '!AJ17</f>
        <v>#VALUE!</v>
      </c>
      <c r="AH3" s="37" t="e">
        <f>'オーダーシート '!AG12</f>
        <v>#VALUE!</v>
      </c>
      <c r="AI3" s="42"/>
      <c r="AJ3" s="217">
        <f>'オーダーシート '!D18</f>
        <v>0</v>
      </c>
      <c r="AK3" s="43">
        <f>'オーダーシート '!D19</f>
        <v>0</v>
      </c>
      <c r="AL3" s="43">
        <f>'オーダーシート '!D20</f>
        <v>0</v>
      </c>
      <c r="AM3" s="10"/>
      <c r="AN3" s="10"/>
      <c r="AO3" s="10"/>
      <c r="AP3" s="10"/>
      <c r="AQ3" s="10"/>
      <c r="AR3" s="10"/>
      <c r="AS3" s="44">
        <f>'オーダーシート '!D23</f>
        <v>0</v>
      </c>
      <c r="AT3" s="44">
        <f>'オーダーシート '!D24</f>
        <v>0</v>
      </c>
      <c r="AU3" s="44">
        <f>'オーダーシート '!D25</f>
        <v>0</v>
      </c>
      <c r="AV3" s="44">
        <f>'オーダーシート '!D26</f>
        <v>0</v>
      </c>
      <c r="AW3" s="44">
        <f>'オーダーシート '!D27</f>
        <v>0</v>
      </c>
      <c r="AX3" s="44">
        <f>'オーダーシート '!D28</f>
        <v>0</v>
      </c>
      <c r="AY3" s="45" t="e">
        <f>AZ3</f>
        <v>#VALUE!</v>
      </c>
      <c r="AZ3" s="45" t="e">
        <f>'オーダーシート '!AG3</f>
        <v>#VALUE!</v>
      </c>
      <c r="BA3" s="37" t="e">
        <f>'オーダーシート '!#REF!</f>
        <v>#REF!</v>
      </c>
      <c r="BB3" s="37" t="e">
        <f>'オーダーシート '!AG5</f>
        <v>#VALUE!</v>
      </c>
      <c r="BC3" s="37" t="e">
        <f>'オーダーシート '!AG6</f>
        <v>#VALUE!</v>
      </c>
      <c r="BD3" s="37" t="e">
        <f>'オーダーシート '!AG7</f>
        <v>#VALUE!</v>
      </c>
      <c r="BE3" s="37"/>
      <c r="BF3" s="37" t="e">
        <f>'オーダーシート '!AG2</f>
        <v>#VALUE!</v>
      </c>
      <c r="BG3" s="37" t="e">
        <f>'オーダーシート '!AG8</f>
        <v>#VALUE!</v>
      </c>
      <c r="BH3" s="37" t="e">
        <f>'オーダーシート '!AJ20</f>
        <v>#VALUE!</v>
      </c>
      <c r="BI3" s="37" t="e">
        <f>'オーダーシート '!AJ19</f>
        <v>#VALUE!</v>
      </c>
      <c r="BJ3" s="37" t="e">
        <f>'オーダーシート '!AJ21</f>
        <v>#VALUE!</v>
      </c>
      <c r="BK3" s="37">
        <f>'オーダーシート '!C53</f>
        <v>0</v>
      </c>
      <c r="BL3" s="37"/>
      <c r="BM3" s="17" t="e">
        <f>'オーダーシート '!AG4</f>
        <v>#VALUE!</v>
      </c>
      <c r="BN3" s="54" t="e">
        <f>'オーダーシート '!R48</f>
        <v>#VALUE!</v>
      </c>
      <c r="BO3" s="17">
        <v>1</v>
      </c>
      <c r="BP3" s="17" t="e">
        <f>BN3*BO3</f>
        <v>#VALUE!</v>
      </c>
      <c r="BQ3" s="17"/>
      <c r="BR3" s="17"/>
      <c r="BS3" s="17"/>
      <c r="BT3" s="17"/>
      <c r="BU3" s="17"/>
      <c r="BV3" s="17"/>
      <c r="BW3" s="17"/>
      <c r="BX3" s="17"/>
      <c r="BY3" s="42">
        <v>1</v>
      </c>
      <c r="BZ3" s="55" t="e">
        <f>'オーダーシート '!R49</f>
        <v>#VALUE!</v>
      </c>
      <c r="CA3" s="17"/>
      <c r="CB3" s="17"/>
      <c r="CC3" s="17"/>
      <c r="CD3" s="55" t="e">
        <f>'オーダーシート '!R50</f>
        <v>#N/A</v>
      </c>
      <c r="CE3" s="42">
        <v>1</v>
      </c>
      <c r="CF3" s="42"/>
      <c r="CG3" s="17"/>
      <c r="CH3" s="17"/>
      <c r="CI3" s="17"/>
    </row>
    <row r="4" spans="1:148" ht="9.75" customHeight="1"/>
    <row r="5" spans="1:148" ht="21" customHeight="1">
      <c r="G5" s="216"/>
      <c r="W5" s="33" t="s">
        <v>243</v>
      </c>
      <c r="X5" s="33" t="s">
        <v>244</v>
      </c>
      <c r="Y5" s="33" t="s">
        <v>245</v>
      </c>
      <c r="Z5" s="33" t="s">
        <v>246</v>
      </c>
      <c r="AA5" s="32" t="s">
        <v>246</v>
      </c>
    </row>
    <row r="6" spans="1:148" ht="21" customHeight="1">
      <c r="W6" s="37">
        <f>'オーダーシート '!D12</f>
        <v>0</v>
      </c>
      <c r="X6" s="37">
        <f>'オーダーシート '!D13</f>
        <v>0</v>
      </c>
      <c r="Y6" s="435">
        <f>'オーダーシート '!D14</f>
        <v>0</v>
      </c>
      <c r="Z6" s="37">
        <f>'オーダーシート '!D15</f>
        <v>0</v>
      </c>
      <c r="AA6" s="35" t="e">
        <f>'オーダーシート '!AJ17</f>
        <v>#VALUE!</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 t="shared" ref="W9:AB9" si="0">AS3</f>
        <v>0</v>
      </c>
      <c r="X9" s="44">
        <f t="shared" si="0"/>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 t="shared" ref="X12:AG12" si="1">BB3</f>
        <v>#VALUE!</v>
      </c>
      <c r="Y12" s="37" t="e">
        <f t="shared" si="1"/>
        <v>#VALUE!</v>
      </c>
      <c r="Z12" s="37" t="e">
        <f t="shared" si="1"/>
        <v>#VALUE!</v>
      </c>
      <c r="AA12" s="37">
        <f t="shared" si="1"/>
        <v>0</v>
      </c>
      <c r="AB12" s="37" t="e">
        <f t="shared" si="1"/>
        <v>#VALUE!</v>
      </c>
      <c r="AC12" s="37" t="e">
        <f t="shared" si="1"/>
        <v>#VALUE!</v>
      </c>
      <c r="AD12" s="37" t="e">
        <f t="shared" si="1"/>
        <v>#VALUE!</v>
      </c>
      <c r="AE12" s="37" t="e">
        <f t="shared" si="1"/>
        <v>#VALUE!</v>
      </c>
      <c r="AF12" s="37" t="e">
        <f t="shared" si="1"/>
        <v>#VALUE!</v>
      </c>
      <c r="AG12" s="37">
        <f t="shared" si="1"/>
        <v>0</v>
      </c>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93"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胡蝶蘭オーダーシート!I5</f>
        <v>原則4日前の15時までにご注文ください</v>
      </c>
      <c r="F15" s="17"/>
      <c r="G15" s="52" t="str">
        <f>胡蝶蘭オーダーシート!I6</f>
        <v>選択してください</v>
      </c>
      <c r="H15" s="20"/>
      <c r="I15" s="27" t="e">
        <f>胡蝶蘭オーダーシート!AE11</f>
        <v>#VALUE!</v>
      </c>
      <c r="J15" s="28"/>
      <c r="K15" s="28"/>
      <c r="L15" s="28"/>
      <c r="M15" s="29">
        <f>胡蝶蘭オーダーシート!C41</f>
        <v>0</v>
      </c>
      <c r="N15" s="28"/>
      <c r="O15" s="28"/>
      <c r="P15" s="28"/>
      <c r="Q15" s="28"/>
      <c r="R15" s="30"/>
      <c r="S15" s="34" t="e">
        <f>胡蝶蘭オーダーシート!AE4</f>
        <v>#VALUE!</v>
      </c>
      <c r="T15" s="35"/>
      <c r="U15" s="36"/>
      <c r="V15" s="9"/>
      <c r="W15" s="10">
        <f>胡蝶蘭オーダーシート!D5</f>
        <v>0</v>
      </c>
      <c r="X15" s="10">
        <f>胡蝶蘭オーダーシート!D6</f>
        <v>0</v>
      </c>
      <c r="Y15" s="10">
        <f>胡蝶蘭オーダーシート!D7</f>
        <v>0</v>
      </c>
      <c r="Z15" s="10">
        <f>胡蝶蘭オーダーシート!D8</f>
        <v>0</v>
      </c>
      <c r="AA15" s="10">
        <f>胡蝶蘭オーダーシート!D9</f>
        <v>0</v>
      </c>
      <c r="AB15" s="10">
        <f>胡蝶蘭オーダーシート!D10</f>
        <v>0</v>
      </c>
      <c r="AC15" s="37">
        <f>胡蝶蘭オーダーシート!D13</f>
        <v>0</v>
      </c>
      <c r="AD15" s="37">
        <f>胡蝶蘭オーダーシート!D14</f>
        <v>0</v>
      </c>
      <c r="AE15" s="37">
        <f>胡蝶蘭オーダーシート!D15</f>
        <v>0</v>
      </c>
      <c r="AF15" s="37">
        <f>胡蝶蘭オーダーシート!D16</f>
        <v>0</v>
      </c>
      <c r="AG15" s="37" t="e">
        <f>胡蝶蘭オーダーシート!AE12</f>
        <v>#VALUE!</v>
      </c>
      <c r="AH15" s="37" t="e">
        <f>胡蝶蘭オーダーシート!AE11</f>
        <v>#VALUE!</v>
      </c>
      <c r="AI15" s="42"/>
      <c r="AJ15" s="217">
        <f>胡蝶蘭オーダーシート!D19</f>
        <v>0</v>
      </c>
      <c r="AK15" s="43">
        <f>胡蝶蘭オーダーシート!D20</f>
        <v>0</v>
      </c>
      <c r="AL15" s="43">
        <f>胡蝶蘭オーダーシート!D21</f>
        <v>0</v>
      </c>
      <c r="AM15" s="10"/>
      <c r="AN15" s="10"/>
      <c r="AO15" s="10"/>
      <c r="AP15" s="10"/>
      <c r="AQ15" s="10"/>
      <c r="AR15" s="10"/>
      <c r="AS15" s="44">
        <f>胡蝶蘭オーダーシート!D24</f>
        <v>0</v>
      </c>
      <c r="AT15" s="44">
        <f>胡蝶蘭オーダーシート!D25</f>
        <v>0</v>
      </c>
      <c r="AU15" s="44">
        <f>胡蝶蘭オーダーシート!D26</f>
        <v>0</v>
      </c>
      <c r="AV15" s="44">
        <f>胡蝶蘭オーダーシート!D27</f>
        <v>0</v>
      </c>
      <c r="AW15" s="44">
        <f>胡蝶蘭オーダーシート!D28</f>
        <v>0</v>
      </c>
      <c r="AX15" s="44">
        <f>胡蝶蘭オーダーシート!D29</f>
        <v>0</v>
      </c>
      <c r="AY15" s="45">
        <f>AZ15</f>
        <v>0</v>
      </c>
      <c r="AZ15" s="45">
        <f>胡蝶蘭オーダーシート!D30</f>
        <v>0</v>
      </c>
      <c r="BA15" s="37"/>
      <c r="BB15" s="37"/>
      <c r="BC15" s="37"/>
      <c r="BD15" s="37" t="e">
        <f>胡蝶蘭オーダーシート!AE5</f>
        <v>#VALUE!</v>
      </c>
      <c r="BE15" s="37"/>
      <c r="BF15" s="37" t="e">
        <f>胡蝶蘭オーダーシート!AE3</f>
        <v>#VALUE!</v>
      </c>
      <c r="BG15" s="37" t="e">
        <f>胡蝶蘭オーダーシート!AE7</f>
        <v>#VALUE!</v>
      </c>
      <c r="BH15" s="37" t="e">
        <f>胡蝶蘭オーダーシート!AE8</f>
        <v>#VALUE!</v>
      </c>
      <c r="BI15" s="37" t="e">
        <f>胡蝶蘭オーダーシート!AE9</f>
        <v>#VALUE!</v>
      </c>
      <c r="BJ15" s="37" t="e">
        <f>胡蝶蘭オーダーシート!AE10</f>
        <v>#VALUE!</v>
      </c>
      <c r="BK15" s="37">
        <f>胡蝶蘭オーダーシート!C55</f>
        <v>0</v>
      </c>
      <c r="BL15" s="37"/>
      <c r="BM15" s="17" t="e">
        <f>胡蝶蘭オーダーシート!AE6</f>
        <v>#VALUE!</v>
      </c>
      <c r="BN15" s="54" t="e">
        <f>胡蝶蘭オーダーシート!R40</f>
        <v>#VALUE!</v>
      </c>
      <c r="BO15" s="17">
        <v>1</v>
      </c>
      <c r="BP15" s="17" t="e">
        <f>BN15*BO15</f>
        <v>#VALUE!</v>
      </c>
      <c r="BQ15" s="17" t="s">
        <v>1287</v>
      </c>
      <c r="BR15" s="54" t="e">
        <f>胡蝶蘭オーダーシート!R42</f>
        <v>#VALUE!</v>
      </c>
      <c r="BS15" s="17">
        <v>1</v>
      </c>
      <c r="BT15" s="17" t="e">
        <f>BR15*BS15</f>
        <v>#VALUE!</v>
      </c>
      <c r="BU15" s="17"/>
      <c r="BV15" s="17"/>
      <c r="BW15" s="17"/>
      <c r="BX15" s="17"/>
      <c r="BY15" s="42">
        <v>1</v>
      </c>
      <c r="BZ15" s="55" t="e">
        <f>胡蝶蘭オーダーシート!R41</f>
        <v>#VALUE!</v>
      </c>
      <c r="CA15" s="17">
        <v>1</v>
      </c>
      <c r="CB15" s="54" t="e">
        <f>胡蝶蘭オーダーシート!V42</f>
        <v>#N/A</v>
      </c>
      <c r="CC15" s="17"/>
      <c r="CD15" s="55"/>
      <c r="CE15" s="42"/>
      <c r="CF15" s="42"/>
      <c r="CG15" s="17"/>
      <c r="CH15" s="17"/>
      <c r="CI15" s="17"/>
    </row>
  </sheetData>
  <sheetProtection selectLockedCells="1" selectUnlockedCells="1"/>
  <mergeCells count="13">
    <mergeCell ref="BG1:BJ1"/>
    <mergeCell ref="AC1:AF1"/>
    <mergeCell ref="AG1:AH1"/>
    <mergeCell ref="AJ1:AL1"/>
    <mergeCell ref="AM1:AQ1"/>
    <mergeCell ref="BE1:BF1"/>
    <mergeCell ref="EH1:EI1"/>
    <mergeCell ref="BM1:BP1"/>
    <mergeCell ref="BQ1:BT1"/>
    <mergeCell ref="BU1:BX1"/>
    <mergeCell ref="BY1:BZ1"/>
    <mergeCell ref="CA1:CB1"/>
    <mergeCell ref="CD1:C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16" customWidth="1"/>
    <col min="2" max="2" width="9.125" style="116" customWidth="1"/>
    <col min="3" max="3" width="9.125" style="136" customWidth="1"/>
    <col min="4" max="5" width="8.375" style="137" customWidth="1"/>
    <col min="6" max="6" width="9.75" style="137" customWidth="1"/>
    <col min="7" max="7" width="10.75" style="137" customWidth="1"/>
    <col min="8" max="8" width="12.375" style="137" customWidth="1"/>
    <col min="9" max="9" width="2.875" style="101" customWidth="1"/>
    <col min="10" max="10" width="14" style="116" customWidth="1"/>
    <col min="11" max="11" width="9.125" style="116" customWidth="1"/>
    <col min="12" max="12" width="9.125" style="136" customWidth="1"/>
    <col min="13" max="13" width="2.875" style="101" customWidth="1"/>
    <col min="14" max="14" width="10.125" style="116" customWidth="1"/>
    <col min="15" max="15" width="13.5" style="136" customWidth="1"/>
    <col min="16" max="16" width="9.75" style="137" customWidth="1"/>
    <col min="17" max="17" width="17.875" style="137" customWidth="1"/>
    <col min="18" max="18" width="2.75" style="101" customWidth="1"/>
    <col min="19" max="19" width="16.375" style="116" customWidth="1"/>
    <col min="20" max="20" width="9.125" style="116" customWidth="1"/>
    <col min="21" max="22" width="10.375" style="138" customWidth="1"/>
    <col min="23" max="26" width="10.375" style="139" customWidth="1"/>
    <col min="27" max="27" width="28.125" style="137" bestFit="1" customWidth="1"/>
    <col min="28" max="28" width="2.75" style="101" customWidth="1"/>
    <col min="29" max="29" width="10.125" style="116" customWidth="1"/>
    <col min="30" max="30" width="28.125" style="136" bestFit="1" customWidth="1"/>
    <col min="31" max="31" width="9.75" style="137" customWidth="1"/>
    <col min="32" max="32" width="17.875" style="137" customWidth="1"/>
    <col min="33" max="33" width="2.75" style="101" customWidth="1"/>
    <col min="34" max="34" width="43.875" style="136" customWidth="1"/>
    <col min="35" max="35" width="12.5" style="137" customWidth="1"/>
    <col min="36" max="36" width="2.75" style="101" customWidth="1"/>
    <col min="37" max="37" width="28.125" style="115" customWidth="1"/>
    <col min="38" max="38" width="32.875" style="115" customWidth="1"/>
    <col min="39" max="39" width="14.5" style="115" customWidth="1"/>
    <col min="40" max="40" width="36.875" style="115" customWidth="1"/>
    <col min="41" max="41" width="9.625" style="115" customWidth="1"/>
    <col min="42" max="42" width="13.375" style="115" bestFit="1" customWidth="1"/>
    <col min="43" max="43" width="8.375" style="115" customWidth="1"/>
    <col min="44" max="44" width="28.875" style="116" bestFit="1" customWidth="1"/>
    <col min="45" max="45" width="31.625" style="116" bestFit="1" customWidth="1"/>
    <col min="46" max="46" width="8.625" style="116" customWidth="1"/>
    <col min="47" max="51" width="2.875" style="116" customWidth="1"/>
    <col min="52" max="16384" width="9" style="116"/>
  </cols>
  <sheetData>
    <row r="1" spans="1:51" s="144" customFormat="1" ht="27.75" customHeight="1">
      <c r="A1" s="140" t="s">
        <v>425</v>
      </c>
      <c r="B1" s="141"/>
      <c r="C1" s="142"/>
      <c r="D1" s="143"/>
      <c r="E1" s="143"/>
      <c r="F1" s="143"/>
      <c r="G1" s="143"/>
      <c r="H1" s="143"/>
      <c r="J1" s="140" t="s">
        <v>425</v>
      </c>
      <c r="K1" s="141"/>
      <c r="L1" s="142"/>
      <c r="N1" s="140" t="s">
        <v>425</v>
      </c>
      <c r="O1" s="142"/>
      <c r="P1" s="143"/>
      <c r="Q1" s="143"/>
      <c r="S1" s="140" t="s">
        <v>426</v>
      </c>
      <c r="T1" s="141"/>
      <c r="U1" s="145"/>
      <c r="V1" s="145"/>
      <c r="W1" s="146"/>
      <c r="X1" s="146"/>
      <c r="Y1" s="146"/>
      <c r="Z1" s="146"/>
      <c r="AA1" s="143"/>
      <c r="AC1" s="140" t="s">
        <v>426</v>
      </c>
      <c r="AD1" s="142"/>
      <c r="AE1" s="143"/>
      <c r="AF1" s="143"/>
      <c r="AH1" s="147" t="s">
        <v>1254</v>
      </c>
      <c r="AI1" s="143"/>
      <c r="AK1" s="148" t="s">
        <v>1255</v>
      </c>
      <c r="AL1" s="149"/>
      <c r="AM1" s="149"/>
      <c r="AN1" s="149"/>
      <c r="AO1" s="149"/>
      <c r="AP1" s="149"/>
      <c r="AQ1" s="149"/>
      <c r="AR1" s="141"/>
      <c r="AS1" s="141"/>
      <c r="AT1" s="141"/>
    </row>
    <row r="2" spans="1:51" s="153" customFormat="1" ht="36.75" customHeight="1">
      <c r="A2" s="824" t="s">
        <v>176</v>
      </c>
      <c r="B2" s="824"/>
      <c r="C2" s="824"/>
      <c r="D2" s="824"/>
      <c r="E2" s="824"/>
      <c r="F2" s="824"/>
      <c r="G2" s="824"/>
      <c r="H2" s="150" t="s">
        <v>295</v>
      </c>
      <c r="I2" s="151"/>
      <c r="J2" s="824" t="s">
        <v>1537</v>
      </c>
      <c r="K2" s="824"/>
      <c r="L2" s="824"/>
      <c r="M2" s="151"/>
      <c r="N2" s="824" t="s">
        <v>177</v>
      </c>
      <c r="O2" s="824"/>
      <c r="P2" s="824"/>
      <c r="Q2" s="824"/>
      <c r="R2" s="151"/>
      <c r="S2" s="824" t="s">
        <v>176</v>
      </c>
      <c r="T2" s="824"/>
      <c r="U2" s="824"/>
      <c r="V2" s="824"/>
      <c r="W2" s="824"/>
      <c r="X2" s="824"/>
      <c r="Y2" s="824"/>
      <c r="Z2" s="824"/>
      <c r="AA2" s="150" t="s">
        <v>295</v>
      </c>
      <c r="AB2" s="151"/>
      <c r="AC2" s="824" t="s">
        <v>177</v>
      </c>
      <c r="AD2" s="824"/>
      <c r="AE2" s="824"/>
      <c r="AF2" s="824"/>
      <c r="AG2" s="151"/>
      <c r="AH2" s="150" t="s">
        <v>97</v>
      </c>
      <c r="AI2" s="152" t="s">
        <v>441</v>
      </c>
      <c r="AJ2" s="151"/>
      <c r="AK2" s="151"/>
      <c r="AL2" s="151"/>
      <c r="AM2" s="151"/>
      <c r="AN2" s="151"/>
      <c r="AO2" s="151"/>
      <c r="AP2" s="151"/>
      <c r="AQ2" s="151"/>
      <c r="AR2" s="151"/>
      <c r="AS2" s="151"/>
      <c r="AT2" s="151"/>
      <c r="AU2" s="151"/>
      <c r="AV2" s="151"/>
      <c r="AW2" s="151"/>
      <c r="AX2" s="151"/>
      <c r="AY2" s="151"/>
    </row>
    <row r="3" spans="1:51" s="158" customFormat="1" ht="46.5" customHeight="1">
      <c r="A3" s="150"/>
      <c r="B3" s="150" t="s">
        <v>53</v>
      </c>
      <c r="C3" s="152" t="s">
        <v>52</v>
      </c>
      <c r="D3" s="154" t="s">
        <v>149</v>
      </c>
      <c r="E3" s="154" t="s">
        <v>150</v>
      </c>
      <c r="F3" s="154" t="s">
        <v>151</v>
      </c>
      <c r="G3" s="154" t="s">
        <v>152</v>
      </c>
      <c r="H3" s="154"/>
      <c r="I3" s="155"/>
      <c r="J3" s="150"/>
      <c r="K3" s="150" t="s">
        <v>53</v>
      </c>
      <c r="L3" s="152" t="s">
        <v>52</v>
      </c>
      <c r="M3" s="155"/>
      <c r="N3" s="150" t="s">
        <v>53</v>
      </c>
      <c r="O3" s="152" t="s">
        <v>189</v>
      </c>
      <c r="P3" s="154" t="s">
        <v>188</v>
      </c>
      <c r="Q3" s="154"/>
      <c r="R3" s="155"/>
      <c r="S3" s="150"/>
      <c r="T3" s="150" t="s">
        <v>53</v>
      </c>
      <c r="U3" s="154" t="s">
        <v>1323</v>
      </c>
      <c r="V3" s="154">
        <v>30000</v>
      </c>
      <c r="W3" s="154" t="s">
        <v>1324</v>
      </c>
      <c r="X3" s="154" t="s">
        <v>427</v>
      </c>
      <c r="Y3" s="154" t="s">
        <v>1325</v>
      </c>
      <c r="Z3" s="154" t="s">
        <v>428</v>
      </c>
      <c r="AA3" s="154"/>
      <c r="AB3" s="155"/>
      <c r="AC3" s="150" t="s">
        <v>53</v>
      </c>
      <c r="AD3" s="152" t="s">
        <v>189</v>
      </c>
      <c r="AE3" s="154" t="s">
        <v>188</v>
      </c>
      <c r="AF3" s="154"/>
      <c r="AG3" s="155"/>
      <c r="AH3" s="150" t="s">
        <v>97</v>
      </c>
      <c r="AI3" s="152" t="s">
        <v>441</v>
      </c>
      <c r="AJ3" s="155"/>
      <c r="AK3" s="156" t="s">
        <v>97</v>
      </c>
      <c r="AL3" s="156" t="s">
        <v>283</v>
      </c>
      <c r="AM3" s="156"/>
      <c r="AN3" s="156" t="s">
        <v>402</v>
      </c>
      <c r="AO3" s="269"/>
      <c r="AP3" s="156" t="s">
        <v>1616</v>
      </c>
      <c r="AQ3" s="156"/>
      <c r="AR3" s="267" t="s">
        <v>1252</v>
      </c>
      <c r="AS3" s="157" t="s">
        <v>1544</v>
      </c>
      <c r="AT3" s="156" t="s">
        <v>1544</v>
      </c>
      <c r="AU3" s="155"/>
      <c r="AV3" s="155"/>
      <c r="AW3" s="155"/>
      <c r="AX3" s="155"/>
      <c r="AY3" s="155"/>
    </row>
    <row r="4" spans="1:51" ht="16.5" customHeight="1">
      <c r="A4" s="103" t="s">
        <v>44</v>
      </c>
      <c r="B4" s="104" t="s">
        <v>44</v>
      </c>
      <c r="C4" s="105">
        <v>1958</v>
      </c>
      <c r="D4" s="106"/>
      <c r="E4" s="106"/>
      <c r="F4" s="106"/>
      <c r="G4" s="106" t="s">
        <v>148</v>
      </c>
      <c r="H4" s="107" t="s">
        <v>294</v>
      </c>
      <c r="I4" s="100"/>
      <c r="J4" s="103" t="s">
        <v>44</v>
      </c>
      <c r="K4" s="104" t="s">
        <v>44</v>
      </c>
      <c r="L4" s="105">
        <v>2650</v>
      </c>
      <c r="M4" s="100"/>
      <c r="N4" s="104" t="s">
        <v>178</v>
      </c>
      <c r="O4" s="106" t="s">
        <v>292</v>
      </c>
      <c r="P4" s="108">
        <v>2530</v>
      </c>
      <c r="Q4" s="831" t="s">
        <v>215</v>
      </c>
      <c r="R4" s="100"/>
      <c r="S4" s="103" t="s">
        <v>44</v>
      </c>
      <c r="T4" s="104" t="s">
        <v>44</v>
      </c>
      <c r="U4" s="109">
        <v>8745</v>
      </c>
      <c r="V4" s="109">
        <v>6985</v>
      </c>
      <c r="W4" s="110">
        <v>5500</v>
      </c>
      <c r="X4" s="110">
        <v>2090</v>
      </c>
      <c r="Y4" s="110">
        <v>1760</v>
      </c>
      <c r="Z4" s="110">
        <v>1430</v>
      </c>
      <c r="AA4" s="107" t="s">
        <v>1285</v>
      </c>
      <c r="AB4" s="100"/>
      <c r="AC4" s="104" t="s">
        <v>178</v>
      </c>
      <c r="AD4" s="106" t="s">
        <v>292</v>
      </c>
      <c r="AE4" s="108">
        <v>3850</v>
      </c>
      <c r="AF4" s="831" t="s">
        <v>215</v>
      </c>
      <c r="AG4" s="100"/>
      <c r="AH4" s="111" t="s">
        <v>1328</v>
      </c>
      <c r="AI4" s="112">
        <v>8745</v>
      </c>
      <c r="AJ4" s="100"/>
      <c r="AK4" s="102"/>
      <c r="AL4" s="102" t="s">
        <v>1547</v>
      </c>
      <c r="AM4" s="102"/>
      <c r="AN4" s="113" t="s">
        <v>1327</v>
      </c>
      <c r="AO4" s="261">
        <v>55000</v>
      </c>
      <c r="AP4" s="268">
        <v>55000</v>
      </c>
      <c r="AQ4" s="268">
        <v>2750</v>
      </c>
      <c r="AR4" s="262" t="s">
        <v>1295</v>
      </c>
      <c r="AS4" s="159" t="s">
        <v>1677</v>
      </c>
      <c r="AT4" s="114">
        <v>0</v>
      </c>
      <c r="AU4" s="115"/>
      <c r="AV4" s="115"/>
      <c r="AW4" s="115"/>
      <c r="AX4" s="115"/>
      <c r="AY4" s="115"/>
    </row>
    <row r="5" spans="1:51" ht="16.5" customHeight="1">
      <c r="A5" s="820" t="s">
        <v>47</v>
      </c>
      <c r="B5" s="104" t="s">
        <v>55</v>
      </c>
      <c r="C5" s="105">
        <v>1320</v>
      </c>
      <c r="D5" s="106" t="s">
        <v>148</v>
      </c>
      <c r="E5" s="106" t="s">
        <v>148</v>
      </c>
      <c r="F5" s="106"/>
      <c r="G5" s="106"/>
      <c r="H5" s="107" t="s">
        <v>294</v>
      </c>
      <c r="I5" s="100"/>
      <c r="J5" s="820" t="s">
        <v>47</v>
      </c>
      <c r="K5" s="104" t="s">
        <v>55</v>
      </c>
      <c r="L5" s="105">
        <v>2650</v>
      </c>
      <c r="M5" s="100"/>
      <c r="N5" s="104" t="s">
        <v>179</v>
      </c>
      <c r="O5" s="106" t="s">
        <v>292</v>
      </c>
      <c r="P5" s="108">
        <v>2530</v>
      </c>
      <c r="Q5" s="832"/>
      <c r="R5" s="100"/>
      <c r="S5" s="825" t="s">
        <v>429</v>
      </c>
      <c r="T5" s="117" t="s">
        <v>55</v>
      </c>
      <c r="U5" s="109">
        <v>7095</v>
      </c>
      <c r="V5" s="109">
        <v>5390</v>
      </c>
      <c r="W5" s="110">
        <v>4565</v>
      </c>
      <c r="X5" s="110">
        <v>1815</v>
      </c>
      <c r="Y5" s="110">
        <v>1485</v>
      </c>
      <c r="Z5" s="110">
        <v>1155</v>
      </c>
      <c r="AA5" s="107" t="s">
        <v>1285</v>
      </c>
      <c r="AB5" s="100"/>
      <c r="AC5" s="104" t="s">
        <v>179</v>
      </c>
      <c r="AD5" s="106" t="s">
        <v>292</v>
      </c>
      <c r="AE5" s="108">
        <v>3850</v>
      </c>
      <c r="AF5" s="832"/>
      <c r="AG5" s="100"/>
      <c r="AH5" s="111" t="s">
        <v>1329</v>
      </c>
      <c r="AI5" s="112">
        <v>8745</v>
      </c>
      <c r="AJ5" s="100"/>
      <c r="AK5" s="113" t="s">
        <v>270</v>
      </c>
      <c r="AL5" s="113" t="s">
        <v>270</v>
      </c>
      <c r="AM5" s="118" t="s">
        <v>1259</v>
      </c>
      <c r="AN5" s="113" t="s">
        <v>1326</v>
      </c>
      <c r="AO5" s="261">
        <v>49500</v>
      </c>
      <c r="AP5" s="268">
        <v>49500</v>
      </c>
      <c r="AQ5" s="268">
        <v>2750</v>
      </c>
      <c r="AR5" s="262" t="s">
        <v>1296</v>
      </c>
      <c r="AS5" s="159" t="s">
        <v>1678</v>
      </c>
      <c r="AT5" s="114">
        <v>0</v>
      </c>
      <c r="AU5" s="115"/>
      <c r="AV5" s="115"/>
      <c r="AW5" s="115"/>
      <c r="AX5" s="115"/>
      <c r="AY5" s="115"/>
    </row>
    <row r="6" spans="1:51" ht="16.5" customHeight="1">
      <c r="A6" s="820"/>
      <c r="B6" s="104" t="s">
        <v>56</v>
      </c>
      <c r="C6" s="105">
        <v>1320</v>
      </c>
      <c r="D6" s="106" t="s">
        <v>148</v>
      </c>
      <c r="E6" s="106" t="s">
        <v>148</v>
      </c>
      <c r="F6" s="106"/>
      <c r="G6" s="106"/>
      <c r="H6" s="107" t="s">
        <v>294</v>
      </c>
      <c r="I6" s="100"/>
      <c r="J6" s="820"/>
      <c r="K6" s="104" t="s">
        <v>56</v>
      </c>
      <c r="L6" s="105">
        <v>2650</v>
      </c>
      <c r="M6" s="100"/>
      <c r="N6" s="104" t="s">
        <v>180</v>
      </c>
      <c r="O6" s="106" t="s">
        <v>292</v>
      </c>
      <c r="P6" s="108">
        <v>2530</v>
      </c>
      <c r="Q6" s="832"/>
      <c r="R6" s="100"/>
      <c r="S6" s="826"/>
      <c r="T6" s="117" t="s">
        <v>56</v>
      </c>
      <c r="U6" s="109">
        <v>7095</v>
      </c>
      <c r="V6" s="109">
        <v>5390</v>
      </c>
      <c r="W6" s="110">
        <v>4565</v>
      </c>
      <c r="X6" s="110">
        <v>1815</v>
      </c>
      <c r="Y6" s="110">
        <v>1485</v>
      </c>
      <c r="Z6" s="110">
        <v>1155</v>
      </c>
      <c r="AA6" s="107" t="s">
        <v>1285</v>
      </c>
      <c r="AB6" s="100"/>
      <c r="AC6" s="104" t="s">
        <v>180</v>
      </c>
      <c r="AD6" s="106" t="s">
        <v>292</v>
      </c>
      <c r="AE6" s="108">
        <v>3850</v>
      </c>
      <c r="AF6" s="832"/>
      <c r="AG6" s="100"/>
      <c r="AH6" s="111" t="s">
        <v>442</v>
      </c>
      <c r="AI6" s="112">
        <v>8745</v>
      </c>
      <c r="AJ6" s="100"/>
      <c r="AK6" s="113" t="s">
        <v>1527</v>
      </c>
      <c r="AL6" s="113" t="s">
        <v>1527</v>
      </c>
      <c r="AM6" s="118" t="s">
        <v>1259</v>
      </c>
      <c r="AN6" s="113" t="s">
        <v>403</v>
      </c>
      <c r="AO6" s="261">
        <v>41800</v>
      </c>
      <c r="AP6" s="268">
        <v>41800</v>
      </c>
      <c r="AQ6" s="268">
        <v>2750</v>
      </c>
      <c r="AR6" s="262" t="s">
        <v>1297</v>
      </c>
      <c r="AS6" s="159" t="s">
        <v>1594</v>
      </c>
      <c r="AT6" s="114">
        <v>1650</v>
      </c>
      <c r="AU6" s="115"/>
      <c r="AV6" s="115"/>
      <c r="AW6" s="115"/>
      <c r="AX6" s="115"/>
      <c r="AY6" s="115"/>
    </row>
    <row r="7" spans="1:51" ht="16.5" customHeight="1">
      <c r="A7" s="820"/>
      <c r="B7" s="104" t="s">
        <v>58</v>
      </c>
      <c r="C7" s="105">
        <v>1320</v>
      </c>
      <c r="D7" s="106" t="s">
        <v>148</v>
      </c>
      <c r="E7" s="106" t="s">
        <v>148</v>
      </c>
      <c r="F7" s="106"/>
      <c r="G7" s="106"/>
      <c r="H7" s="107" t="s">
        <v>294</v>
      </c>
      <c r="I7" s="100"/>
      <c r="J7" s="820"/>
      <c r="K7" s="104" t="s">
        <v>58</v>
      </c>
      <c r="L7" s="105">
        <v>2650</v>
      </c>
      <c r="M7" s="100"/>
      <c r="N7" s="104" t="s">
        <v>181</v>
      </c>
      <c r="O7" s="106" t="s">
        <v>292</v>
      </c>
      <c r="P7" s="108">
        <v>2530</v>
      </c>
      <c r="Q7" s="832"/>
      <c r="R7" s="100"/>
      <c r="S7" s="827"/>
      <c r="T7" s="117" t="s">
        <v>98</v>
      </c>
      <c r="U7" s="109">
        <v>7095</v>
      </c>
      <c r="V7" s="109">
        <v>5390</v>
      </c>
      <c r="W7" s="110">
        <v>4565</v>
      </c>
      <c r="X7" s="110">
        <v>1815</v>
      </c>
      <c r="Y7" s="110">
        <v>1485</v>
      </c>
      <c r="Z7" s="110">
        <v>1155</v>
      </c>
      <c r="AA7" s="107" t="s">
        <v>1285</v>
      </c>
      <c r="AB7" s="100"/>
      <c r="AC7" s="104" t="s">
        <v>181</v>
      </c>
      <c r="AD7" s="106" t="s">
        <v>292</v>
      </c>
      <c r="AE7" s="108">
        <v>3850</v>
      </c>
      <c r="AF7" s="832"/>
      <c r="AG7" s="100"/>
      <c r="AH7" s="111" t="s">
        <v>443</v>
      </c>
      <c r="AI7" s="112">
        <v>6985</v>
      </c>
      <c r="AJ7" s="100"/>
      <c r="AK7" s="113" t="s">
        <v>1528</v>
      </c>
      <c r="AL7" s="113" t="s">
        <v>1672</v>
      </c>
      <c r="AM7" s="118" t="s">
        <v>1259</v>
      </c>
      <c r="AN7" s="113" t="s">
        <v>404</v>
      </c>
      <c r="AO7" s="261">
        <v>33000</v>
      </c>
      <c r="AP7" s="268">
        <v>33000</v>
      </c>
      <c r="AQ7" s="268">
        <v>2750</v>
      </c>
      <c r="AR7" s="263" t="s">
        <v>1298</v>
      </c>
      <c r="AS7" s="159" t="s">
        <v>1595</v>
      </c>
      <c r="AT7" s="114">
        <v>1650</v>
      </c>
      <c r="AU7" s="115"/>
      <c r="AV7" s="115"/>
      <c r="AW7" s="115"/>
      <c r="AX7" s="115"/>
      <c r="AY7" s="115"/>
    </row>
    <row r="8" spans="1:51" ht="16.5" customHeight="1">
      <c r="A8" s="820"/>
      <c r="B8" s="104" t="s">
        <v>98</v>
      </c>
      <c r="C8" s="105">
        <v>1320</v>
      </c>
      <c r="D8" s="106" t="s">
        <v>148</v>
      </c>
      <c r="E8" s="106" t="s">
        <v>148</v>
      </c>
      <c r="F8" s="106"/>
      <c r="G8" s="106"/>
      <c r="H8" s="107" t="s">
        <v>294</v>
      </c>
      <c r="I8" s="100"/>
      <c r="J8" s="820"/>
      <c r="K8" s="104" t="s">
        <v>98</v>
      </c>
      <c r="L8" s="105">
        <v>2650</v>
      </c>
      <c r="M8" s="100"/>
      <c r="N8" s="104" t="s">
        <v>182</v>
      </c>
      <c r="O8" s="106" t="s">
        <v>292</v>
      </c>
      <c r="P8" s="108">
        <v>2530</v>
      </c>
      <c r="Q8" s="832"/>
      <c r="R8" s="100"/>
      <c r="S8" s="825" t="s">
        <v>221</v>
      </c>
      <c r="T8" s="104" t="s">
        <v>58</v>
      </c>
      <c r="U8" s="109">
        <v>6600</v>
      </c>
      <c r="V8" s="109">
        <v>5060</v>
      </c>
      <c r="W8" s="110">
        <v>4290</v>
      </c>
      <c r="X8" s="110">
        <v>1705</v>
      </c>
      <c r="Y8" s="110">
        <v>1375</v>
      </c>
      <c r="Z8" s="110">
        <v>1045</v>
      </c>
      <c r="AA8" s="107" t="s">
        <v>1285</v>
      </c>
      <c r="AB8" s="100"/>
      <c r="AC8" s="104" t="s">
        <v>182</v>
      </c>
      <c r="AD8" s="106" t="s">
        <v>292</v>
      </c>
      <c r="AE8" s="108">
        <v>3850</v>
      </c>
      <c r="AF8" s="832"/>
      <c r="AG8" s="100"/>
      <c r="AH8" s="119" t="s">
        <v>444</v>
      </c>
      <c r="AI8" s="120">
        <v>5500</v>
      </c>
      <c r="AJ8" s="100"/>
      <c r="AK8" s="113" t="s">
        <v>273</v>
      </c>
      <c r="AL8" s="113" t="s">
        <v>273</v>
      </c>
      <c r="AM8" s="118" t="s">
        <v>1259</v>
      </c>
      <c r="AN8" s="113" t="s">
        <v>405</v>
      </c>
      <c r="AO8" s="261">
        <v>27500</v>
      </c>
      <c r="AP8" s="268">
        <v>27500</v>
      </c>
      <c r="AQ8" s="268">
        <v>2200</v>
      </c>
      <c r="AR8" s="264" t="s">
        <v>1299</v>
      </c>
      <c r="AS8" s="159" t="s">
        <v>1596</v>
      </c>
      <c r="AT8" s="114">
        <v>1650</v>
      </c>
      <c r="AU8" s="115"/>
      <c r="AV8" s="115"/>
      <c r="AW8" s="115"/>
      <c r="AX8" s="115"/>
      <c r="AY8" s="115"/>
    </row>
    <row r="9" spans="1:51" ht="16.5" customHeight="1">
      <c r="A9" s="820"/>
      <c r="B9" s="104" t="s">
        <v>57</v>
      </c>
      <c r="C9" s="105">
        <v>1320</v>
      </c>
      <c r="D9" s="106" t="s">
        <v>148</v>
      </c>
      <c r="E9" s="106"/>
      <c r="F9" s="106"/>
      <c r="G9" s="106"/>
      <c r="H9" s="107" t="s">
        <v>294</v>
      </c>
      <c r="I9" s="100"/>
      <c r="J9" s="820"/>
      <c r="K9" s="104" t="s">
        <v>57</v>
      </c>
      <c r="L9" s="105">
        <v>2650</v>
      </c>
      <c r="M9" s="100"/>
      <c r="N9" s="104" t="s">
        <v>183</v>
      </c>
      <c r="O9" s="106" t="s">
        <v>292</v>
      </c>
      <c r="P9" s="108">
        <v>2530</v>
      </c>
      <c r="Q9" s="832"/>
      <c r="R9" s="100"/>
      <c r="S9" s="826"/>
      <c r="T9" s="104" t="s">
        <v>57</v>
      </c>
      <c r="U9" s="109">
        <v>6600</v>
      </c>
      <c r="V9" s="109">
        <v>5060</v>
      </c>
      <c r="W9" s="110">
        <v>4290</v>
      </c>
      <c r="X9" s="110">
        <v>1705</v>
      </c>
      <c r="Y9" s="110">
        <v>1375</v>
      </c>
      <c r="Z9" s="110">
        <v>1045</v>
      </c>
      <c r="AA9" s="107" t="s">
        <v>1285</v>
      </c>
      <c r="AB9" s="100"/>
      <c r="AC9" s="104" t="s">
        <v>183</v>
      </c>
      <c r="AD9" s="106" t="s">
        <v>292</v>
      </c>
      <c r="AE9" s="108">
        <v>3850</v>
      </c>
      <c r="AF9" s="832"/>
      <c r="AG9" s="100"/>
      <c r="AH9" s="119" t="s">
        <v>445</v>
      </c>
      <c r="AI9" s="120">
        <v>5500</v>
      </c>
      <c r="AJ9" s="100"/>
      <c r="AK9" s="113" t="s">
        <v>274</v>
      </c>
      <c r="AL9" s="113" t="s">
        <v>274</v>
      </c>
      <c r="AM9" s="121" t="s">
        <v>1260</v>
      </c>
      <c r="AN9" s="113" t="s">
        <v>406</v>
      </c>
      <c r="AO9" s="261">
        <v>22000</v>
      </c>
      <c r="AP9" s="268">
        <v>22000</v>
      </c>
      <c r="AQ9" s="268">
        <v>2200</v>
      </c>
      <c r="AR9" s="264" t="s">
        <v>1300</v>
      </c>
      <c r="AS9" s="159" t="s">
        <v>1597</v>
      </c>
      <c r="AT9" s="114">
        <v>1650</v>
      </c>
      <c r="AU9" s="115"/>
      <c r="AV9" s="115"/>
      <c r="AW9" s="115"/>
      <c r="AX9" s="115"/>
      <c r="AY9" s="115"/>
    </row>
    <row r="10" spans="1:51" ht="16.5" customHeight="1">
      <c r="A10" s="820"/>
      <c r="B10" s="104" t="s">
        <v>59</v>
      </c>
      <c r="C10" s="105">
        <v>1320</v>
      </c>
      <c r="D10" s="106" t="s">
        <v>148</v>
      </c>
      <c r="E10" s="106"/>
      <c r="F10" s="106"/>
      <c r="G10" s="106"/>
      <c r="H10" s="107" t="s">
        <v>294</v>
      </c>
      <c r="I10" s="100"/>
      <c r="J10" s="820"/>
      <c r="K10" s="104" t="s">
        <v>59</v>
      </c>
      <c r="L10" s="105">
        <v>2650</v>
      </c>
      <c r="M10" s="100"/>
      <c r="N10" s="104" t="s">
        <v>184</v>
      </c>
      <c r="O10" s="106" t="s">
        <v>292</v>
      </c>
      <c r="P10" s="108">
        <v>2530</v>
      </c>
      <c r="Q10" s="832"/>
      <c r="R10" s="100"/>
      <c r="S10" s="827"/>
      <c r="T10" s="104" t="s">
        <v>59</v>
      </c>
      <c r="U10" s="109">
        <v>6600</v>
      </c>
      <c r="V10" s="109">
        <v>5060</v>
      </c>
      <c r="W10" s="110">
        <v>4290</v>
      </c>
      <c r="X10" s="110">
        <v>1705</v>
      </c>
      <c r="Y10" s="110">
        <v>1375</v>
      </c>
      <c r="Z10" s="110">
        <v>1045</v>
      </c>
      <c r="AA10" s="107" t="s">
        <v>1285</v>
      </c>
      <c r="AB10" s="100"/>
      <c r="AC10" s="104" t="s">
        <v>184</v>
      </c>
      <c r="AD10" s="106" t="s">
        <v>292</v>
      </c>
      <c r="AE10" s="108">
        <v>3850</v>
      </c>
      <c r="AF10" s="832"/>
      <c r="AG10" s="100"/>
      <c r="AH10" s="119" t="s">
        <v>446</v>
      </c>
      <c r="AI10" s="120">
        <v>5500</v>
      </c>
      <c r="AJ10" s="100"/>
      <c r="AK10" s="113" t="s">
        <v>275</v>
      </c>
      <c r="AL10" s="113" t="s">
        <v>275</v>
      </c>
      <c r="AM10" s="121" t="s">
        <v>1260</v>
      </c>
      <c r="AN10" s="113" t="s">
        <v>407</v>
      </c>
      <c r="AO10" s="261">
        <v>20900</v>
      </c>
      <c r="AP10" s="268">
        <v>20900</v>
      </c>
      <c r="AQ10" s="268">
        <v>2200</v>
      </c>
      <c r="AR10" s="264" t="s">
        <v>1301</v>
      </c>
      <c r="AS10" s="159" t="s">
        <v>1698</v>
      </c>
      <c r="AT10" s="114">
        <v>0</v>
      </c>
      <c r="AU10" s="115"/>
      <c r="AV10" s="115"/>
      <c r="AW10" s="115"/>
      <c r="AX10" s="115"/>
      <c r="AY10" s="115"/>
    </row>
    <row r="11" spans="1:51" ht="16.5" customHeight="1">
      <c r="A11" s="825" t="s">
        <v>41</v>
      </c>
      <c r="B11" s="104" t="s">
        <v>99</v>
      </c>
      <c r="C11" s="105">
        <v>1320</v>
      </c>
      <c r="D11" s="106" t="s">
        <v>148</v>
      </c>
      <c r="E11" s="106"/>
      <c r="F11" s="106"/>
      <c r="G11" s="106"/>
      <c r="H11" s="107" t="s">
        <v>294</v>
      </c>
      <c r="I11" s="100"/>
      <c r="J11" s="825" t="s">
        <v>41</v>
      </c>
      <c r="K11" s="104" t="s">
        <v>99</v>
      </c>
      <c r="L11" s="105">
        <v>2650</v>
      </c>
      <c r="M11" s="100"/>
      <c r="N11" s="104" t="s">
        <v>185</v>
      </c>
      <c r="O11" s="106" t="s">
        <v>292</v>
      </c>
      <c r="P11" s="108">
        <v>2530</v>
      </c>
      <c r="Q11" s="832"/>
      <c r="R11" s="100"/>
      <c r="S11" s="825" t="s">
        <v>41</v>
      </c>
      <c r="T11" s="104" t="s">
        <v>99</v>
      </c>
      <c r="U11" s="109">
        <v>4895</v>
      </c>
      <c r="V11" s="109">
        <v>3795</v>
      </c>
      <c r="W11" s="110">
        <v>3245</v>
      </c>
      <c r="X11" s="110">
        <v>1705</v>
      </c>
      <c r="Y11" s="110">
        <v>1375</v>
      </c>
      <c r="Z11" s="110">
        <v>1045</v>
      </c>
      <c r="AA11" s="107" t="s">
        <v>1285</v>
      </c>
      <c r="AB11" s="100"/>
      <c r="AC11" s="104" t="s">
        <v>185</v>
      </c>
      <c r="AD11" s="106" t="s">
        <v>292</v>
      </c>
      <c r="AE11" s="108">
        <v>3850</v>
      </c>
      <c r="AF11" s="832"/>
      <c r="AG11" s="100"/>
      <c r="AH11" s="122" t="s">
        <v>447</v>
      </c>
      <c r="AI11" s="123">
        <v>2090</v>
      </c>
      <c r="AJ11" s="100"/>
      <c r="AK11" s="113" t="s">
        <v>276</v>
      </c>
      <c r="AL11" s="113" t="s">
        <v>1679</v>
      </c>
      <c r="AM11" s="118" t="s">
        <v>1259</v>
      </c>
      <c r="AN11" s="113" t="s">
        <v>408</v>
      </c>
      <c r="AO11" s="261">
        <v>25300</v>
      </c>
      <c r="AP11" s="268">
        <v>25300</v>
      </c>
      <c r="AQ11" s="268">
        <v>1100</v>
      </c>
      <c r="AR11" s="115"/>
      <c r="AS11" s="159"/>
      <c r="AT11" s="114"/>
      <c r="AU11" s="115"/>
      <c r="AV11" s="115"/>
      <c r="AW11" s="115"/>
      <c r="AX11" s="115"/>
      <c r="AY11" s="115"/>
    </row>
    <row r="12" spans="1:51" ht="16.5" customHeight="1">
      <c r="A12" s="826"/>
      <c r="B12" s="104" t="s">
        <v>61</v>
      </c>
      <c r="C12" s="105">
        <v>1320</v>
      </c>
      <c r="D12" s="106" t="s">
        <v>148</v>
      </c>
      <c r="E12" s="106"/>
      <c r="F12" s="106"/>
      <c r="G12" s="106"/>
      <c r="H12" s="107" t="s">
        <v>294</v>
      </c>
      <c r="I12" s="100"/>
      <c r="J12" s="826"/>
      <c r="K12" s="104" t="s">
        <v>61</v>
      </c>
      <c r="L12" s="105">
        <v>2650</v>
      </c>
      <c r="M12" s="100"/>
      <c r="N12" s="104" t="s">
        <v>186</v>
      </c>
      <c r="O12" s="106" t="s">
        <v>292</v>
      </c>
      <c r="P12" s="108">
        <v>2530</v>
      </c>
      <c r="Q12" s="832"/>
      <c r="R12" s="100"/>
      <c r="S12" s="826"/>
      <c r="T12" s="104" t="s">
        <v>61</v>
      </c>
      <c r="U12" s="109">
        <v>4895</v>
      </c>
      <c r="V12" s="109">
        <v>3795</v>
      </c>
      <c r="W12" s="110">
        <v>3245</v>
      </c>
      <c r="X12" s="110">
        <v>1705</v>
      </c>
      <c r="Y12" s="110">
        <v>1375</v>
      </c>
      <c r="Z12" s="110">
        <v>1045</v>
      </c>
      <c r="AA12" s="107" t="s">
        <v>1285</v>
      </c>
      <c r="AB12" s="100"/>
      <c r="AC12" s="104" t="s">
        <v>186</v>
      </c>
      <c r="AD12" s="106" t="s">
        <v>292</v>
      </c>
      <c r="AE12" s="108">
        <v>3850</v>
      </c>
      <c r="AF12" s="832"/>
      <c r="AG12" s="100"/>
      <c r="AH12" s="122" t="s">
        <v>448</v>
      </c>
      <c r="AI12" s="123">
        <v>2090</v>
      </c>
      <c r="AJ12" s="100"/>
      <c r="AK12" s="113" t="s">
        <v>277</v>
      </c>
      <c r="AL12" s="113" t="s">
        <v>1680</v>
      </c>
      <c r="AM12" s="121" t="s">
        <v>1260</v>
      </c>
      <c r="AN12" s="113" t="s">
        <v>409</v>
      </c>
      <c r="AO12" s="261">
        <v>16500</v>
      </c>
      <c r="AP12" s="268">
        <v>16500</v>
      </c>
      <c r="AQ12" s="268">
        <v>1100</v>
      </c>
      <c r="AR12" s="115"/>
      <c r="AS12" s="115"/>
      <c r="AT12" s="115"/>
      <c r="AU12" s="115"/>
      <c r="AV12" s="115"/>
      <c r="AW12" s="115"/>
      <c r="AX12" s="115"/>
      <c r="AY12" s="115"/>
    </row>
    <row r="13" spans="1:51" ht="16.5" customHeight="1">
      <c r="A13" s="826"/>
      <c r="B13" s="104" t="s">
        <v>60</v>
      </c>
      <c r="C13" s="105">
        <v>1320</v>
      </c>
      <c r="D13" s="106" t="s">
        <v>148</v>
      </c>
      <c r="E13" s="106"/>
      <c r="F13" s="106"/>
      <c r="G13" s="106"/>
      <c r="H13" s="107" t="s">
        <v>294</v>
      </c>
      <c r="I13" s="100"/>
      <c r="J13" s="826"/>
      <c r="K13" s="104" t="s">
        <v>60</v>
      </c>
      <c r="L13" s="105">
        <v>2650</v>
      </c>
      <c r="M13" s="100"/>
      <c r="N13" s="104" t="s">
        <v>187</v>
      </c>
      <c r="O13" s="106" t="s">
        <v>292</v>
      </c>
      <c r="P13" s="108">
        <v>2530</v>
      </c>
      <c r="Q13" s="833"/>
      <c r="R13" s="100"/>
      <c r="S13" s="826"/>
      <c r="T13" s="104" t="s">
        <v>60</v>
      </c>
      <c r="U13" s="109">
        <v>4895</v>
      </c>
      <c r="V13" s="109">
        <v>3795</v>
      </c>
      <c r="W13" s="110">
        <v>3245</v>
      </c>
      <c r="X13" s="110">
        <v>1705</v>
      </c>
      <c r="Y13" s="110">
        <v>1375</v>
      </c>
      <c r="Z13" s="110">
        <v>1045</v>
      </c>
      <c r="AA13" s="107" t="s">
        <v>1285</v>
      </c>
      <c r="AB13" s="100"/>
      <c r="AC13" s="104" t="s">
        <v>187</v>
      </c>
      <c r="AD13" s="106" t="s">
        <v>292</v>
      </c>
      <c r="AE13" s="108">
        <v>3850</v>
      </c>
      <c r="AF13" s="833"/>
      <c r="AG13" s="100"/>
      <c r="AH13" s="124" t="s">
        <v>449</v>
      </c>
      <c r="AI13" s="125">
        <v>1760</v>
      </c>
      <c r="AJ13" s="100"/>
      <c r="AK13" s="113" t="s">
        <v>1590</v>
      </c>
      <c r="AL13" s="113" t="s">
        <v>1590</v>
      </c>
      <c r="AM13" s="118" t="s">
        <v>1259</v>
      </c>
      <c r="AN13" s="113" t="s">
        <v>410</v>
      </c>
      <c r="AO13" s="261">
        <v>14300</v>
      </c>
      <c r="AP13" s="268">
        <v>14300</v>
      </c>
      <c r="AQ13" s="268">
        <v>990</v>
      </c>
      <c r="AR13" s="115"/>
      <c r="AS13" s="115"/>
      <c r="AT13" s="115"/>
      <c r="AU13" s="115"/>
      <c r="AV13" s="115"/>
      <c r="AW13" s="115"/>
      <c r="AX13" s="115"/>
      <c r="AY13" s="115"/>
    </row>
    <row r="14" spans="1:51" ht="16.5" customHeight="1">
      <c r="A14" s="826"/>
      <c r="B14" s="104" t="s">
        <v>62</v>
      </c>
      <c r="C14" s="105">
        <v>1320</v>
      </c>
      <c r="D14" s="106" t="s">
        <v>148</v>
      </c>
      <c r="E14" s="106"/>
      <c r="F14" s="106"/>
      <c r="G14" s="106"/>
      <c r="H14" s="107" t="s">
        <v>294</v>
      </c>
      <c r="I14" s="100"/>
      <c r="J14" s="826"/>
      <c r="K14" s="104" t="s">
        <v>62</v>
      </c>
      <c r="L14" s="105">
        <v>2650</v>
      </c>
      <c r="M14" s="100"/>
      <c r="N14" s="104" t="s">
        <v>296</v>
      </c>
      <c r="O14" s="107" t="s">
        <v>294</v>
      </c>
      <c r="P14" s="108"/>
      <c r="Q14" s="106"/>
      <c r="R14" s="100"/>
      <c r="S14" s="826"/>
      <c r="T14" s="104" t="s">
        <v>62</v>
      </c>
      <c r="U14" s="109">
        <v>4895</v>
      </c>
      <c r="V14" s="109">
        <v>3795</v>
      </c>
      <c r="W14" s="110">
        <v>3245</v>
      </c>
      <c r="X14" s="110">
        <v>1705</v>
      </c>
      <c r="Y14" s="110">
        <v>1375</v>
      </c>
      <c r="Z14" s="110">
        <v>1045</v>
      </c>
      <c r="AA14" s="107" t="s">
        <v>1285</v>
      </c>
      <c r="AB14" s="100"/>
      <c r="AC14" s="104" t="s">
        <v>296</v>
      </c>
      <c r="AD14" s="106" t="s">
        <v>292</v>
      </c>
      <c r="AE14" s="108">
        <v>5500</v>
      </c>
      <c r="AF14" s="106"/>
      <c r="AG14" s="100"/>
      <c r="AH14" s="126" t="s">
        <v>450</v>
      </c>
      <c r="AI14" s="127">
        <v>1430</v>
      </c>
      <c r="AJ14" s="100"/>
      <c r="AK14" s="113" t="s">
        <v>278</v>
      </c>
      <c r="AL14" s="113" t="s">
        <v>278</v>
      </c>
      <c r="AM14" s="118" t="s">
        <v>1259</v>
      </c>
      <c r="AN14" s="113" t="s">
        <v>411</v>
      </c>
      <c r="AO14" s="261">
        <v>7700</v>
      </c>
      <c r="AP14" s="268">
        <v>7700</v>
      </c>
      <c r="AQ14" s="268">
        <v>770</v>
      </c>
      <c r="AR14" s="115"/>
      <c r="AS14" s="115"/>
      <c r="AT14" s="115"/>
      <c r="AU14" s="115"/>
      <c r="AV14" s="115"/>
      <c r="AW14" s="115"/>
      <c r="AX14" s="115"/>
      <c r="AY14" s="115"/>
    </row>
    <row r="15" spans="1:51" ht="16.5" customHeight="1">
      <c r="A15" s="826"/>
      <c r="B15" s="104" t="s">
        <v>64</v>
      </c>
      <c r="C15" s="105">
        <v>1320</v>
      </c>
      <c r="D15" s="106" t="s">
        <v>148</v>
      </c>
      <c r="E15" s="106"/>
      <c r="F15" s="106"/>
      <c r="G15" s="106"/>
      <c r="H15" s="107" t="s">
        <v>294</v>
      </c>
      <c r="I15" s="100"/>
      <c r="J15" s="826"/>
      <c r="K15" s="104" t="s">
        <v>64</v>
      </c>
      <c r="L15" s="105">
        <v>2650</v>
      </c>
      <c r="M15" s="100"/>
      <c r="N15" s="104" t="s">
        <v>297</v>
      </c>
      <c r="O15" s="107" t="s">
        <v>294</v>
      </c>
      <c r="P15" s="108"/>
      <c r="Q15" s="106"/>
      <c r="R15" s="100"/>
      <c r="S15" s="826"/>
      <c r="T15" s="104" t="s">
        <v>64</v>
      </c>
      <c r="U15" s="109">
        <v>4895</v>
      </c>
      <c r="V15" s="109">
        <v>3795</v>
      </c>
      <c r="W15" s="110">
        <v>3245</v>
      </c>
      <c r="X15" s="110">
        <v>1705</v>
      </c>
      <c r="Y15" s="110">
        <v>1375</v>
      </c>
      <c r="Z15" s="110">
        <v>1045</v>
      </c>
      <c r="AA15" s="107" t="s">
        <v>1285</v>
      </c>
      <c r="AB15" s="100"/>
      <c r="AC15" s="104" t="s">
        <v>297</v>
      </c>
      <c r="AD15" s="107" t="s">
        <v>1285</v>
      </c>
      <c r="AE15" s="108"/>
      <c r="AF15" s="106"/>
      <c r="AG15" s="100"/>
      <c r="AH15" s="111" t="s">
        <v>1420</v>
      </c>
      <c r="AI15" s="112">
        <v>7095</v>
      </c>
      <c r="AJ15" s="100"/>
      <c r="AK15" s="113" t="s">
        <v>1529</v>
      </c>
      <c r="AL15" s="113" t="s">
        <v>1529</v>
      </c>
      <c r="AM15" s="118" t="s">
        <v>1259</v>
      </c>
      <c r="AR15" s="115"/>
      <c r="AS15" s="115"/>
      <c r="AT15" s="115"/>
      <c r="AU15" s="115"/>
      <c r="AV15" s="115"/>
      <c r="AW15" s="115"/>
      <c r="AX15" s="115"/>
      <c r="AY15" s="115"/>
    </row>
    <row r="16" spans="1:51" ht="16.5" customHeight="1">
      <c r="A16" s="826"/>
      <c r="B16" s="104" t="s">
        <v>54</v>
      </c>
      <c r="C16" s="105">
        <v>1260</v>
      </c>
      <c r="D16" s="106" t="s">
        <v>148</v>
      </c>
      <c r="E16" s="106"/>
      <c r="F16" s="106"/>
      <c r="G16" s="106"/>
      <c r="H16" s="106" t="s">
        <v>292</v>
      </c>
      <c r="I16" s="100"/>
      <c r="J16" s="826"/>
      <c r="K16" s="104" t="s">
        <v>54</v>
      </c>
      <c r="L16" s="105">
        <v>2650</v>
      </c>
      <c r="M16" s="100"/>
      <c r="N16" s="104" t="s">
        <v>298</v>
      </c>
      <c r="O16" s="107" t="s">
        <v>294</v>
      </c>
      <c r="P16" s="108"/>
      <c r="Q16" s="106"/>
      <c r="R16" s="100"/>
      <c r="S16" s="826"/>
      <c r="T16" s="104" t="s">
        <v>54</v>
      </c>
      <c r="U16" s="109">
        <v>4895</v>
      </c>
      <c r="V16" s="109">
        <v>3795</v>
      </c>
      <c r="W16" s="110">
        <v>3245</v>
      </c>
      <c r="X16" s="110">
        <v>1705</v>
      </c>
      <c r="Y16" s="110">
        <v>1375</v>
      </c>
      <c r="Z16" s="110">
        <v>1045</v>
      </c>
      <c r="AA16" s="106" t="s">
        <v>292</v>
      </c>
      <c r="AB16" s="100"/>
      <c r="AC16" s="104" t="s">
        <v>298</v>
      </c>
      <c r="AD16" s="106" t="s">
        <v>292</v>
      </c>
      <c r="AE16" s="108">
        <v>5500</v>
      </c>
      <c r="AF16" s="106"/>
      <c r="AG16" s="100"/>
      <c r="AH16" s="111" t="s">
        <v>1330</v>
      </c>
      <c r="AI16" s="112">
        <v>7095</v>
      </c>
      <c r="AJ16" s="100"/>
      <c r="AK16" s="113" t="s">
        <v>272</v>
      </c>
      <c r="AL16" s="113" t="s">
        <v>1588</v>
      </c>
      <c r="AM16" s="118" t="s">
        <v>1259</v>
      </c>
      <c r="AR16" s="115"/>
      <c r="AS16" s="1"/>
      <c r="AT16" s="1"/>
      <c r="AU16" s="115"/>
      <c r="AV16" s="115"/>
      <c r="AW16" s="115"/>
      <c r="AX16" s="115"/>
      <c r="AY16" s="115"/>
    </row>
    <row r="17" spans="1:51" ht="16.5" customHeight="1">
      <c r="A17" s="827"/>
      <c r="B17" s="104" t="s">
        <v>95</v>
      </c>
      <c r="C17" s="105">
        <v>1320</v>
      </c>
      <c r="D17" s="106" t="s">
        <v>148</v>
      </c>
      <c r="E17" s="106"/>
      <c r="F17" s="106"/>
      <c r="G17" s="106"/>
      <c r="H17" s="107" t="s">
        <v>294</v>
      </c>
      <c r="I17" s="100"/>
      <c r="J17" s="827"/>
      <c r="K17" s="104" t="s">
        <v>95</v>
      </c>
      <c r="L17" s="105">
        <v>2650</v>
      </c>
      <c r="M17" s="100"/>
      <c r="N17" s="104" t="s">
        <v>299</v>
      </c>
      <c r="O17" s="107" t="s">
        <v>294</v>
      </c>
      <c r="P17" s="108"/>
      <c r="Q17" s="106"/>
      <c r="R17" s="100"/>
      <c r="S17" s="827"/>
      <c r="T17" s="104" t="s">
        <v>95</v>
      </c>
      <c r="U17" s="109">
        <v>4895</v>
      </c>
      <c r="V17" s="109">
        <v>3795</v>
      </c>
      <c r="W17" s="110">
        <v>3245</v>
      </c>
      <c r="X17" s="110">
        <v>1705</v>
      </c>
      <c r="Y17" s="110">
        <v>1375</v>
      </c>
      <c r="Z17" s="110">
        <v>1045</v>
      </c>
      <c r="AA17" s="107" t="s">
        <v>1285</v>
      </c>
      <c r="AB17" s="100"/>
      <c r="AC17" s="104" t="s">
        <v>299</v>
      </c>
      <c r="AD17" s="107" t="s">
        <v>1285</v>
      </c>
      <c r="AE17" s="108"/>
      <c r="AF17" s="106"/>
      <c r="AG17" s="100"/>
      <c r="AH17" s="111" t="s">
        <v>451</v>
      </c>
      <c r="AI17" s="112">
        <v>7095</v>
      </c>
      <c r="AJ17" s="100"/>
      <c r="AK17" s="113" t="s">
        <v>271</v>
      </c>
      <c r="AL17" s="113" t="s">
        <v>271</v>
      </c>
      <c r="AM17" s="118" t="s">
        <v>1259</v>
      </c>
      <c r="AR17" s="115"/>
      <c r="AS17" s="1"/>
      <c r="AT17" s="1"/>
      <c r="AU17" s="115"/>
      <c r="AV17" s="115"/>
      <c r="AW17" s="115"/>
      <c r="AX17" s="115"/>
      <c r="AY17" s="115"/>
    </row>
    <row r="18" spans="1:51" ht="16.5" customHeight="1">
      <c r="A18" s="820" t="s">
        <v>48</v>
      </c>
      <c r="B18" s="104" t="s">
        <v>65</v>
      </c>
      <c r="C18" s="105">
        <v>1320</v>
      </c>
      <c r="D18" s="106" t="s">
        <v>148</v>
      </c>
      <c r="E18" s="106"/>
      <c r="F18" s="106"/>
      <c r="G18" s="106"/>
      <c r="H18" s="107" t="s">
        <v>294</v>
      </c>
      <c r="I18" s="100"/>
      <c r="J18" s="820" t="s">
        <v>48</v>
      </c>
      <c r="K18" s="104" t="s">
        <v>65</v>
      </c>
      <c r="L18" s="105">
        <v>2650</v>
      </c>
      <c r="M18" s="100"/>
      <c r="N18" s="104" t="s">
        <v>300</v>
      </c>
      <c r="O18" s="107" t="s">
        <v>294</v>
      </c>
      <c r="P18" s="108"/>
      <c r="Q18" s="106"/>
      <c r="R18" s="100"/>
      <c r="S18" s="820" t="s">
        <v>48</v>
      </c>
      <c r="T18" s="104" t="s">
        <v>65</v>
      </c>
      <c r="U18" s="109">
        <v>6380</v>
      </c>
      <c r="V18" s="109">
        <v>4895</v>
      </c>
      <c r="W18" s="110">
        <v>4180</v>
      </c>
      <c r="X18" s="110">
        <v>1705</v>
      </c>
      <c r="Y18" s="110">
        <v>1375</v>
      </c>
      <c r="Z18" s="110">
        <v>1045</v>
      </c>
      <c r="AA18" s="107" t="s">
        <v>1285</v>
      </c>
      <c r="AB18" s="100"/>
      <c r="AC18" s="104" t="s">
        <v>300</v>
      </c>
      <c r="AD18" s="107" t="s">
        <v>1285</v>
      </c>
      <c r="AE18" s="108"/>
      <c r="AF18" s="106"/>
      <c r="AG18" s="100"/>
      <c r="AH18" s="111" t="s">
        <v>452</v>
      </c>
      <c r="AI18" s="112">
        <v>5390</v>
      </c>
      <c r="AJ18" s="100"/>
      <c r="AK18" s="113" t="s">
        <v>279</v>
      </c>
      <c r="AL18" s="113" t="s">
        <v>279</v>
      </c>
      <c r="AM18" s="118" t="s">
        <v>1259</v>
      </c>
      <c r="AR18" s="115"/>
      <c r="AS18" s="1"/>
      <c r="AT18" s="1"/>
      <c r="AU18" s="115"/>
      <c r="AV18" s="115"/>
      <c r="AW18" s="115"/>
      <c r="AX18" s="115"/>
      <c r="AY18" s="115"/>
    </row>
    <row r="19" spans="1:51" ht="16.5" customHeight="1">
      <c r="A19" s="820"/>
      <c r="B19" s="104" t="s">
        <v>67</v>
      </c>
      <c r="C19" s="105">
        <v>1320</v>
      </c>
      <c r="D19" s="106" t="s">
        <v>148</v>
      </c>
      <c r="E19" s="106"/>
      <c r="F19" s="106"/>
      <c r="G19" s="106"/>
      <c r="H19" s="107" t="s">
        <v>294</v>
      </c>
      <c r="J19" s="820"/>
      <c r="K19" s="104" t="s">
        <v>67</v>
      </c>
      <c r="L19" s="105">
        <v>2650</v>
      </c>
      <c r="N19" s="104" t="s">
        <v>301</v>
      </c>
      <c r="O19" s="107" t="s">
        <v>294</v>
      </c>
      <c r="P19" s="108"/>
      <c r="Q19" s="106"/>
      <c r="S19" s="820"/>
      <c r="T19" s="104" t="s">
        <v>67</v>
      </c>
      <c r="U19" s="109">
        <v>6380</v>
      </c>
      <c r="V19" s="109">
        <v>4895</v>
      </c>
      <c r="W19" s="110">
        <v>4180</v>
      </c>
      <c r="X19" s="110">
        <v>1705</v>
      </c>
      <c r="Y19" s="110">
        <v>1375</v>
      </c>
      <c r="Z19" s="110">
        <v>1045</v>
      </c>
      <c r="AA19" s="107" t="s">
        <v>1285</v>
      </c>
      <c r="AC19" s="104" t="s">
        <v>301</v>
      </c>
      <c r="AD19" s="106" t="s">
        <v>292</v>
      </c>
      <c r="AE19" s="108">
        <v>3850</v>
      </c>
      <c r="AF19" s="106"/>
      <c r="AH19" s="119" t="s">
        <v>453</v>
      </c>
      <c r="AI19" s="120">
        <v>4565</v>
      </c>
      <c r="AK19" s="113" t="s">
        <v>280</v>
      </c>
      <c r="AL19" s="113" t="s">
        <v>424</v>
      </c>
      <c r="AM19" s="118"/>
      <c r="AS19" s="1"/>
      <c r="AT19" s="1"/>
    </row>
    <row r="20" spans="1:51" ht="16.5" customHeight="1">
      <c r="A20" s="820" t="s">
        <v>49</v>
      </c>
      <c r="B20" s="104" t="s">
        <v>68</v>
      </c>
      <c r="C20" s="105">
        <v>1320</v>
      </c>
      <c r="D20" s="106" t="s">
        <v>148</v>
      </c>
      <c r="E20" s="106"/>
      <c r="F20" s="106"/>
      <c r="G20" s="106"/>
      <c r="H20" s="107" t="s">
        <v>294</v>
      </c>
      <c r="J20" s="820" t="s">
        <v>49</v>
      </c>
      <c r="K20" s="104" t="s">
        <v>68</v>
      </c>
      <c r="L20" s="105">
        <v>2650</v>
      </c>
      <c r="N20" s="104" t="s">
        <v>302</v>
      </c>
      <c r="O20" s="107" t="s">
        <v>294</v>
      </c>
      <c r="P20" s="108"/>
      <c r="Q20" s="106"/>
      <c r="S20" s="820" t="s">
        <v>49</v>
      </c>
      <c r="T20" s="104" t="s">
        <v>68</v>
      </c>
      <c r="U20" s="109">
        <v>6380</v>
      </c>
      <c r="V20" s="109">
        <v>4895</v>
      </c>
      <c r="W20" s="110">
        <v>4180</v>
      </c>
      <c r="X20" s="110">
        <v>1705</v>
      </c>
      <c r="Y20" s="110">
        <v>1375</v>
      </c>
      <c r="Z20" s="110">
        <v>1045</v>
      </c>
      <c r="AA20" s="107" t="s">
        <v>1285</v>
      </c>
      <c r="AC20" s="104" t="s">
        <v>302</v>
      </c>
      <c r="AD20" s="107" t="s">
        <v>1285</v>
      </c>
      <c r="AE20" s="108"/>
      <c r="AF20" s="106"/>
      <c r="AH20" s="119" t="s">
        <v>454</v>
      </c>
      <c r="AI20" s="120">
        <v>4565</v>
      </c>
      <c r="AK20" s="113" t="s">
        <v>1530</v>
      </c>
      <c r="AL20" s="113" t="s">
        <v>1530</v>
      </c>
      <c r="AM20" s="118" t="s">
        <v>1259</v>
      </c>
    </row>
    <row r="21" spans="1:51" ht="16.5" customHeight="1">
      <c r="A21" s="820"/>
      <c r="B21" s="104" t="s">
        <v>69</v>
      </c>
      <c r="C21" s="105">
        <v>1320</v>
      </c>
      <c r="D21" s="106" t="s">
        <v>148</v>
      </c>
      <c r="E21" s="106"/>
      <c r="F21" s="106"/>
      <c r="G21" s="106"/>
      <c r="H21" s="107" t="s">
        <v>294</v>
      </c>
      <c r="J21" s="820"/>
      <c r="K21" s="104" t="s">
        <v>69</v>
      </c>
      <c r="L21" s="105">
        <v>2650</v>
      </c>
      <c r="N21" s="104" t="s">
        <v>303</v>
      </c>
      <c r="O21" s="107" t="s">
        <v>294</v>
      </c>
      <c r="P21" s="108"/>
      <c r="Q21" s="106"/>
      <c r="S21" s="820"/>
      <c r="T21" s="104" t="s">
        <v>69</v>
      </c>
      <c r="U21" s="109">
        <v>6380</v>
      </c>
      <c r="V21" s="109">
        <v>4895</v>
      </c>
      <c r="W21" s="110">
        <v>4180</v>
      </c>
      <c r="X21" s="110">
        <v>1705</v>
      </c>
      <c r="Y21" s="110">
        <v>1375</v>
      </c>
      <c r="Z21" s="110">
        <v>1045</v>
      </c>
      <c r="AA21" s="107" t="s">
        <v>1285</v>
      </c>
      <c r="AC21" s="104" t="s">
        <v>303</v>
      </c>
      <c r="AD21" s="107" t="s">
        <v>1285</v>
      </c>
      <c r="AE21" s="108"/>
      <c r="AF21" s="106"/>
      <c r="AH21" s="119" t="s">
        <v>455</v>
      </c>
      <c r="AI21" s="120">
        <v>4565</v>
      </c>
      <c r="AK21" s="113" t="s">
        <v>281</v>
      </c>
      <c r="AL21" s="113" t="s">
        <v>281</v>
      </c>
      <c r="AM21" s="121" t="s">
        <v>1260</v>
      </c>
    </row>
    <row r="22" spans="1:51" ht="16.5" customHeight="1">
      <c r="A22" s="820"/>
      <c r="B22" s="104" t="s">
        <v>63</v>
      </c>
      <c r="C22" s="105">
        <v>1320</v>
      </c>
      <c r="D22" s="106" t="s">
        <v>148</v>
      </c>
      <c r="E22" s="106"/>
      <c r="F22" s="106"/>
      <c r="G22" s="106"/>
      <c r="H22" s="107" t="s">
        <v>294</v>
      </c>
      <c r="J22" s="820"/>
      <c r="K22" s="104" t="s">
        <v>63</v>
      </c>
      <c r="L22" s="105">
        <v>2650</v>
      </c>
      <c r="N22" s="104" t="s">
        <v>304</v>
      </c>
      <c r="O22" s="107" t="s">
        <v>294</v>
      </c>
      <c r="P22" s="108"/>
      <c r="Q22" s="106"/>
      <c r="S22" s="820"/>
      <c r="T22" s="104" t="s">
        <v>63</v>
      </c>
      <c r="U22" s="109">
        <v>6380</v>
      </c>
      <c r="V22" s="109">
        <v>4895</v>
      </c>
      <c r="W22" s="110">
        <v>4180</v>
      </c>
      <c r="X22" s="110">
        <v>1705</v>
      </c>
      <c r="Y22" s="110">
        <v>1375</v>
      </c>
      <c r="Z22" s="110">
        <v>1045</v>
      </c>
      <c r="AA22" s="107" t="s">
        <v>1285</v>
      </c>
      <c r="AC22" s="104" t="s">
        <v>304</v>
      </c>
      <c r="AD22" s="107" t="s">
        <v>1285</v>
      </c>
      <c r="AE22" s="108"/>
      <c r="AF22" s="106"/>
      <c r="AH22" s="122" t="s">
        <v>456</v>
      </c>
      <c r="AI22" s="123">
        <v>1815</v>
      </c>
      <c r="AK22" s="113" t="s">
        <v>282</v>
      </c>
      <c r="AL22" s="113" t="s">
        <v>282</v>
      </c>
      <c r="AM22" s="118"/>
    </row>
    <row r="23" spans="1:51" ht="16.5" customHeight="1">
      <c r="A23" s="820"/>
      <c r="B23" s="104" t="s">
        <v>66</v>
      </c>
      <c r="C23" s="105">
        <v>1320</v>
      </c>
      <c r="D23" s="106" t="s">
        <v>148</v>
      </c>
      <c r="E23" s="106"/>
      <c r="F23" s="106"/>
      <c r="G23" s="106"/>
      <c r="H23" s="107" t="s">
        <v>294</v>
      </c>
      <c r="J23" s="820"/>
      <c r="K23" s="104" t="s">
        <v>66</v>
      </c>
      <c r="L23" s="105">
        <v>2650</v>
      </c>
      <c r="N23" s="104" t="s">
        <v>305</v>
      </c>
      <c r="O23" s="107" t="s">
        <v>294</v>
      </c>
      <c r="P23" s="108"/>
      <c r="Q23" s="106"/>
      <c r="S23" s="820"/>
      <c r="T23" s="104" t="s">
        <v>66</v>
      </c>
      <c r="U23" s="109">
        <v>6380</v>
      </c>
      <c r="V23" s="109">
        <v>4895</v>
      </c>
      <c r="W23" s="110">
        <v>4180</v>
      </c>
      <c r="X23" s="110">
        <v>1705</v>
      </c>
      <c r="Y23" s="110">
        <v>1375</v>
      </c>
      <c r="Z23" s="110">
        <v>1045</v>
      </c>
      <c r="AA23" s="107" t="s">
        <v>1285</v>
      </c>
      <c r="AC23" s="104" t="s">
        <v>305</v>
      </c>
      <c r="AD23" s="107" t="s">
        <v>1285</v>
      </c>
      <c r="AE23" s="108"/>
      <c r="AF23" s="106"/>
      <c r="AH23" s="122" t="s">
        <v>457</v>
      </c>
      <c r="AI23" s="123">
        <v>1815</v>
      </c>
      <c r="AK23" s="113" t="s">
        <v>1591</v>
      </c>
      <c r="AL23" s="113" t="s">
        <v>1591</v>
      </c>
      <c r="AM23" s="118" t="s">
        <v>1259</v>
      </c>
    </row>
    <row r="24" spans="1:51" ht="16.5" customHeight="1">
      <c r="A24" s="820" t="s">
        <v>50</v>
      </c>
      <c r="B24" s="104" t="s">
        <v>70</v>
      </c>
      <c r="C24" s="105">
        <v>1320</v>
      </c>
      <c r="D24" s="106" t="s">
        <v>148</v>
      </c>
      <c r="E24" s="106"/>
      <c r="F24" s="106"/>
      <c r="G24" s="106"/>
      <c r="H24" s="107" t="s">
        <v>294</v>
      </c>
      <c r="J24" s="820" t="s">
        <v>50</v>
      </c>
      <c r="K24" s="104" t="s">
        <v>70</v>
      </c>
      <c r="L24" s="105">
        <v>2650</v>
      </c>
      <c r="N24" s="104" t="s">
        <v>306</v>
      </c>
      <c r="O24" s="107" t="s">
        <v>294</v>
      </c>
      <c r="P24" s="108"/>
      <c r="Q24" s="106"/>
      <c r="S24" s="820" t="s">
        <v>50</v>
      </c>
      <c r="T24" s="104" t="s">
        <v>70</v>
      </c>
      <c r="U24" s="109">
        <v>6380</v>
      </c>
      <c r="V24" s="109">
        <v>4895</v>
      </c>
      <c r="W24" s="110">
        <v>4180</v>
      </c>
      <c r="X24" s="110">
        <v>1705</v>
      </c>
      <c r="Y24" s="110">
        <v>1375</v>
      </c>
      <c r="Z24" s="110">
        <v>1045</v>
      </c>
      <c r="AA24" s="107" t="s">
        <v>1285</v>
      </c>
      <c r="AC24" s="104" t="s">
        <v>306</v>
      </c>
      <c r="AD24" s="107" t="s">
        <v>1285</v>
      </c>
      <c r="AE24" s="108"/>
      <c r="AF24" s="106"/>
      <c r="AH24" s="124" t="s">
        <v>458</v>
      </c>
      <c r="AI24" s="125">
        <v>1485</v>
      </c>
      <c r="AK24" s="113" t="s">
        <v>1592</v>
      </c>
      <c r="AL24" s="113" t="s">
        <v>1592</v>
      </c>
      <c r="AM24" s="121" t="s">
        <v>1260</v>
      </c>
    </row>
    <row r="25" spans="1:51" ht="16.5" customHeight="1">
      <c r="A25" s="820"/>
      <c r="B25" s="104" t="s">
        <v>71</v>
      </c>
      <c r="C25" s="105">
        <v>1320</v>
      </c>
      <c r="D25" s="106" t="s">
        <v>148</v>
      </c>
      <c r="E25" s="106"/>
      <c r="F25" s="106"/>
      <c r="G25" s="106"/>
      <c r="H25" s="107" t="s">
        <v>294</v>
      </c>
      <c r="J25" s="820"/>
      <c r="K25" s="104" t="s">
        <v>71</v>
      </c>
      <c r="L25" s="105">
        <v>2650</v>
      </c>
      <c r="N25" s="104" t="s">
        <v>307</v>
      </c>
      <c r="O25" s="107" t="s">
        <v>294</v>
      </c>
      <c r="P25" s="108"/>
      <c r="Q25" s="106"/>
      <c r="S25" s="820"/>
      <c r="T25" s="104" t="s">
        <v>71</v>
      </c>
      <c r="U25" s="109">
        <v>6380</v>
      </c>
      <c r="V25" s="109">
        <v>4895</v>
      </c>
      <c r="W25" s="110">
        <v>4180</v>
      </c>
      <c r="X25" s="110">
        <v>1705</v>
      </c>
      <c r="Y25" s="110">
        <v>1375</v>
      </c>
      <c r="Z25" s="110">
        <v>1045</v>
      </c>
      <c r="AA25" s="107" t="s">
        <v>1285</v>
      </c>
      <c r="AC25" s="104" t="s">
        <v>307</v>
      </c>
      <c r="AD25" s="107" t="s">
        <v>1285</v>
      </c>
      <c r="AE25" s="108"/>
      <c r="AF25" s="106"/>
      <c r="AH25" s="126" t="s">
        <v>459</v>
      </c>
      <c r="AI25" s="127">
        <v>1155</v>
      </c>
      <c r="AK25" s="113" t="s">
        <v>1589</v>
      </c>
      <c r="AL25" s="113" t="s">
        <v>1589</v>
      </c>
      <c r="AM25" s="118" t="s">
        <v>1259</v>
      </c>
    </row>
    <row r="26" spans="1:51" ht="16.5" customHeight="1">
      <c r="A26" s="820"/>
      <c r="B26" s="104" t="s">
        <v>72</v>
      </c>
      <c r="C26" s="105">
        <v>1320</v>
      </c>
      <c r="D26" s="106" t="s">
        <v>148</v>
      </c>
      <c r="E26" s="106"/>
      <c r="F26" s="106"/>
      <c r="G26" s="106"/>
      <c r="H26" s="107" t="s">
        <v>294</v>
      </c>
      <c r="J26" s="820"/>
      <c r="K26" s="104" t="s">
        <v>72</v>
      </c>
      <c r="L26" s="105">
        <v>2650</v>
      </c>
      <c r="N26" s="104" t="s">
        <v>293</v>
      </c>
      <c r="O26" s="107" t="s">
        <v>294</v>
      </c>
      <c r="P26" s="108"/>
      <c r="Q26" s="106"/>
      <c r="S26" s="820"/>
      <c r="T26" s="104" t="s">
        <v>72</v>
      </c>
      <c r="U26" s="109">
        <v>6380</v>
      </c>
      <c r="V26" s="109">
        <v>4895</v>
      </c>
      <c r="W26" s="110">
        <v>4180</v>
      </c>
      <c r="X26" s="110">
        <v>1705</v>
      </c>
      <c r="Y26" s="110">
        <v>1375</v>
      </c>
      <c r="Z26" s="110">
        <v>1045</v>
      </c>
      <c r="AA26" s="107" t="s">
        <v>1285</v>
      </c>
      <c r="AC26" s="104" t="s">
        <v>293</v>
      </c>
      <c r="AD26" s="107" t="s">
        <v>1285</v>
      </c>
      <c r="AE26" s="108"/>
      <c r="AF26" s="106"/>
      <c r="AH26" s="111" t="s">
        <v>1421</v>
      </c>
      <c r="AI26" s="112">
        <v>7095</v>
      </c>
    </row>
    <row r="27" spans="1:51" ht="16.5" customHeight="1">
      <c r="A27" s="820"/>
      <c r="B27" s="104" t="s">
        <v>73</v>
      </c>
      <c r="C27" s="105">
        <v>1320</v>
      </c>
      <c r="D27" s="106" t="s">
        <v>148</v>
      </c>
      <c r="E27" s="106"/>
      <c r="F27" s="106"/>
      <c r="G27" s="106"/>
      <c r="H27" s="107" t="s">
        <v>294</v>
      </c>
      <c r="J27" s="820"/>
      <c r="K27" s="104" t="s">
        <v>73</v>
      </c>
      <c r="L27" s="105">
        <v>2650</v>
      </c>
      <c r="N27" s="104" t="s">
        <v>308</v>
      </c>
      <c r="O27" s="107" t="s">
        <v>294</v>
      </c>
      <c r="P27" s="108"/>
      <c r="Q27" s="106"/>
      <c r="S27" s="820"/>
      <c r="T27" s="104" t="s">
        <v>73</v>
      </c>
      <c r="U27" s="109">
        <v>6380</v>
      </c>
      <c r="V27" s="109">
        <v>4895</v>
      </c>
      <c r="W27" s="110">
        <v>4180</v>
      </c>
      <c r="X27" s="110">
        <v>1705</v>
      </c>
      <c r="Y27" s="110">
        <v>1375</v>
      </c>
      <c r="Z27" s="110">
        <v>1045</v>
      </c>
      <c r="AA27" s="107" t="s">
        <v>1285</v>
      </c>
      <c r="AC27" s="104" t="s">
        <v>308</v>
      </c>
      <c r="AD27" s="107" t="s">
        <v>1285</v>
      </c>
      <c r="AE27" s="108"/>
      <c r="AF27" s="106"/>
      <c r="AH27" s="111" t="s">
        <v>1331</v>
      </c>
      <c r="AI27" s="112">
        <v>7095</v>
      </c>
    </row>
    <row r="28" spans="1:51" ht="16.5" customHeight="1">
      <c r="A28" s="820" t="s">
        <v>42</v>
      </c>
      <c r="B28" s="104" t="s">
        <v>74</v>
      </c>
      <c r="C28" s="105">
        <v>1458</v>
      </c>
      <c r="D28" s="106" t="s">
        <v>148</v>
      </c>
      <c r="E28" s="106" t="s">
        <v>148</v>
      </c>
      <c r="F28" s="106"/>
      <c r="G28" s="106"/>
      <c r="H28" s="107" t="s">
        <v>294</v>
      </c>
      <c r="J28" s="820" t="s">
        <v>42</v>
      </c>
      <c r="K28" s="104" t="s">
        <v>74</v>
      </c>
      <c r="L28" s="105">
        <v>2650</v>
      </c>
      <c r="N28" s="104" t="s">
        <v>309</v>
      </c>
      <c r="O28" s="107" t="s">
        <v>294</v>
      </c>
      <c r="P28" s="108"/>
      <c r="Q28" s="106"/>
      <c r="S28" s="820" t="s">
        <v>42</v>
      </c>
      <c r="T28" s="104" t="s">
        <v>74</v>
      </c>
      <c r="U28" s="109">
        <v>6380</v>
      </c>
      <c r="V28" s="109">
        <v>5005</v>
      </c>
      <c r="W28" s="110">
        <v>4180</v>
      </c>
      <c r="X28" s="110">
        <v>1760</v>
      </c>
      <c r="Y28" s="110">
        <v>1430</v>
      </c>
      <c r="Z28" s="110">
        <v>1100</v>
      </c>
      <c r="AA28" s="107" t="s">
        <v>1285</v>
      </c>
      <c r="AC28" s="104" t="s">
        <v>309</v>
      </c>
      <c r="AD28" s="107" t="s">
        <v>1285</v>
      </c>
      <c r="AE28" s="108"/>
      <c r="AF28" s="106"/>
      <c r="AH28" s="111" t="s">
        <v>460</v>
      </c>
      <c r="AI28" s="112">
        <v>7095</v>
      </c>
    </row>
    <row r="29" spans="1:51" ht="16.5" customHeight="1">
      <c r="A29" s="820"/>
      <c r="B29" s="104" t="s">
        <v>100</v>
      </c>
      <c r="C29" s="105">
        <v>1458</v>
      </c>
      <c r="D29" s="106" t="s">
        <v>148</v>
      </c>
      <c r="E29" s="106" t="s">
        <v>148</v>
      </c>
      <c r="F29" s="106"/>
      <c r="G29" s="106"/>
      <c r="H29" s="107" t="s">
        <v>294</v>
      </c>
      <c r="J29" s="820"/>
      <c r="K29" s="104" t="s">
        <v>100</v>
      </c>
      <c r="L29" s="105">
        <v>2650</v>
      </c>
      <c r="N29" s="104" t="s">
        <v>310</v>
      </c>
      <c r="O29" s="107" t="s">
        <v>294</v>
      </c>
      <c r="P29" s="108"/>
      <c r="Q29" s="106"/>
      <c r="S29" s="820"/>
      <c r="T29" s="104" t="s">
        <v>100</v>
      </c>
      <c r="U29" s="109">
        <v>6380</v>
      </c>
      <c r="V29" s="109">
        <v>5005</v>
      </c>
      <c r="W29" s="110">
        <v>4180</v>
      </c>
      <c r="X29" s="110">
        <v>1760</v>
      </c>
      <c r="Y29" s="110">
        <v>1430</v>
      </c>
      <c r="Z29" s="110">
        <v>1100</v>
      </c>
      <c r="AA29" s="107" t="s">
        <v>1285</v>
      </c>
      <c r="AC29" s="104" t="s">
        <v>310</v>
      </c>
      <c r="AD29" s="107" t="s">
        <v>1285</v>
      </c>
      <c r="AE29" s="108"/>
      <c r="AF29" s="106"/>
      <c r="AH29" s="111" t="s">
        <v>461</v>
      </c>
      <c r="AI29" s="112">
        <v>5390</v>
      </c>
    </row>
    <row r="30" spans="1:51" ht="16.5" customHeight="1">
      <c r="A30" s="820"/>
      <c r="B30" s="104" t="s">
        <v>101</v>
      </c>
      <c r="C30" s="105">
        <v>1458</v>
      </c>
      <c r="D30" s="106" t="s">
        <v>148</v>
      </c>
      <c r="E30" s="106" t="s">
        <v>148</v>
      </c>
      <c r="F30" s="106"/>
      <c r="G30" s="106"/>
      <c r="H30" s="107" t="s">
        <v>294</v>
      </c>
      <c r="J30" s="820"/>
      <c r="K30" s="104" t="s">
        <v>101</v>
      </c>
      <c r="L30" s="105">
        <v>2650</v>
      </c>
      <c r="N30" s="104" t="s">
        <v>311</v>
      </c>
      <c r="O30" s="107" t="s">
        <v>294</v>
      </c>
      <c r="P30" s="108"/>
      <c r="Q30" s="106"/>
      <c r="S30" s="820"/>
      <c r="T30" s="104" t="s">
        <v>101</v>
      </c>
      <c r="U30" s="109">
        <v>6380</v>
      </c>
      <c r="V30" s="109">
        <v>5005</v>
      </c>
      <c r="W30" s="110">
        <v>4180</v>
      </c>
      <c r="X30" s="110">
        <v>1760</v>
      </c>
      <c r="Y30" s="110">
        <v>1430</v>
      </c>
      <c r="Z30" s="110">
        <v>1100</v>
      </c>
      <c r="AA30" s="107" t="s">
        <v>1285</v>
      </c>
      <c r="AC30" s="104" t="s">
        <v>311</v>
      </c>
      <c r="AD30" s="107" t="s">
        <v>1285</v>
      </c>
      <c r="AE30" s="108"/>
      <c r="AF30" s="106"/>
      <c r="AH30" s="119" t="s">
        <v>462</v>
      </c>
      <c r="AI30" s="120">
        <v>4565</v>
      </c>
    </row>
    <row r="31" spans="1:51" ht="16.5" customHeight="1">
      <c r="A31" s="820"/>
      <c r="B31" s="104" t="s">
        <v>77</v>
      </c>
      <c r="C31" s="105">
        <v>1458</v>
      </c>
      <c r="D31" s="106" t="s">
        <v>148</v>
      </c>
      <c r="E31" s="106" t="s">
        <v>148</v>
      </c>
      <c r="F31" s="106"/>
      <c r="G31" s="106"/>
      <c r="H31" s="107" t="s">
        <v>294</v>
      </c>
      <c r="J31" s="820"/>
      <c r="K31" s="104" t="s">
        <v>77</v>
      </c>
      <c r="L31" s="105">
        <v>2650</v>
      </c>
      <c r="N31" s="104" t="s">
        <v>312</v>
      </c>
      <c r="O31" s="107" t="s">
        <v>294</v>
      </c>
      <c r="P31" s="108"/>
      <c r="Q31" s="106"/>
      <c r="S31" s="820"/>
      <c r="T31" s="104" t="s">
        <v>77</v>
      </c>
      <c r="U31" s="109">
        <v>6380</v>
      </c>
      <c r="V31" s="109">
        <v>5005</v>
      </c>
      <c r="W31" s="110">
        <v>4180</v>
      </c>
      <c r="X31" s="110">
        <v>1760</v>
      </c>
      <c r="Y31" s="110">
        <v>1430</v>
      </c>
      <c r="Z31" s="110">
        <v>1100</v>
      </c>
      <c r="AA31" s="107" t="s">
        <v>1285</v>
      </c>
      <c r="AC31" s="104" t="s">
        <v>312</v>
      </c>
      <c r="AD31" s="107" t="s">
        <v>1285</v>
      </c>
      <c r="AE31" s="108"/>
      <c r="AF31" s="106"/>
      <c r="AH31" s="119" t="s">
        <v>463</v>
      </c>
      <c r="AI31" s="120">
        <v>4565</v>
      </c>
    </row>
    <row r="32" spans="1:51" ht="16.5" customHeight="1">
      <c r="A32" s="820"/>
      <c r="B32" s="104" t="s">
        <v>75</v>
      </c>
      <c r="C32" s="105">
        <v>1458</v>
      </c>
      <c r="D32" s="106" t="s">
        <v>148</v>
      </c>
      <c r="E32" s="106" t="s">
        <v>148</v>
      </c>
      <c r="F32" s="106"/>
      <c r="G32" s="106"/>
      <c r="H32" s="107" t="s">
        <v>294</v>
      </c>
      <c r="J32" s="820"/>
      <c r="K32" s="104" t="s">
        <v>75</v>
      </c>
      <c r="L32" s="105">
        <v>2650</v>
      </c>
      <c r="N32" s="104" t="s">
        <v>313</v>
      </c>
      <c r="O32" s="107" t="s">
        <v>294</v>
      </c>
      <c r="P32" s="108"/>
      <c r="Q32" s="106"/>
      <c r="S32" s="820"/>
      <c r="T32" s="104" t="s">
        <v>75</v>
      </c>
      <c r="U32" s="109">
        <v>6380</v>
      </c>
      <c r="V32" s="109">
        <v>5005</v>
      </c>
      <c r="W32" s="110">
        <v>4180</v>
      </c>
      <c r="X32" s="110">
        <v>1760</v>
      </c>
      <c r="Y32" s="110">
        <v>1430</v>
      </c>
      <c r="Z32" s="110">
        <v>1100</v>
      </c>
      <c r="AA32" s="107" t="s">
        <v>1285</v>
      </c>
      <c r="AC32" s="104" t="s">
        <v>313</v>
      </c>
      <c r="AD32" s="107" t="s">
        <v>1285</v>
      </c>
      <c r="AE32" s="108"/>
      <c r="AF32" s="106"/>
      <c r="AH32" s="119" t="s">
        <v>464</v>
      </c>
      <c r="AI32" s="120">
        <v>4565</v>
      </c>
    </row>
    <row r="33" spans="1:35" ht="16.5" customHeight="1">
      <c r="A33" s="820"/>
      <c r="B33" s="104" t="s">
        <v>76</v>
      </c>
      <c r="C33" s="105">
        <v>1458</v>
      </c>
      <c r="D33" s="106" t="s">
        <v>148</v>
      </c>
      <c r="E33" s="106" t="s">
        <v>148</v>
      </c>
      <c r="F33" s="106"/>
      <c r="G33" s="106"/>
      <c r="H33" s="107" t="s">
        <v>294</v>
      </c>
      <c r="J33" s="820"/>
      <c r="K33" s="104" t="s">
        <v>76</v>
      </c>
      <c r="L33" s="105">
        <v>2650</v>
      </c>
      <c r="N33" s="104" t="s">
        <v>314</v>
      </c>
      <c r="O33" s="107" t="s">
        <v>294</v>
      </c>
      <c r="P33" s="108"/>
      <c r="Q33" s="106"/>
      <c r="S33" s="820"/>
      <c r="T33" s="104" t="s">
        <v>76</v>
      </c>
      <c r="U33" s="109">
        <v>6380</v>
      </c>
      <c r="V33" s="109">
        <v>5005</v>
      </c>
      <c r="W33" s="110">
        <v>4180</v>
      </c>
      <c r="X33" s="110">
        <v>1760</v>
      </c>
      <c r="Y33" s="110">
        <v>1430</v>
      </c>
      <c r="Z33" s="110">
        <v>1100</v>
      </c>
      <c r="AA33" s="107" t="s">
        <v>1285</v>
      </c>
      <c r="AC33" s="104" t="s">
        <v>314</v>
      </c>
      <c r="AD33" s="107" t="s">
        <v>1285</v>
      </c>
      <c r="AE33" s="108"/>
      <c r="AF33" s="106"/>
      <c r="AH33" s="122" t="s">
        <v>465</v>
      </c>
      <c r="AI33" s="123">
        <v>1815</v>
      </c>
    </row>
    <row r="34" spans="1:35" ht="16.5" customHeight="1">
      <c r="A34" s="820" t="s">
        <v>51</v>
      </c>
      <c r="B34" s="104" t="s">
        <v>78</v>
      </c>
      <c r="C34" s="105">
        <v>1590</v>
      </c>
      <c r="D34" s="106"/>
      <c r="E34" s="106" t="s">
        <v>148</v>
      </c>
      <c r="F34" s="106" t="s">
        <v>148</v>
      </c>
      <c r="G34" s="106"/>
      <c r="H34" s="107" t="s">
        <v>294</v>
      </c>
      <c r="J34" s="820" t="s">
        <v>51</v>
      </c>
      <c r="K34" s="104" t="s">
        <v>78</v>
      </c>
      <c r="L34" s="105">
        <v>2650</v>
      </c>
      <c r="N34" s="104" t="s">
        <v>315</v>
      </c>
      <c r="O34" s="107" t="s">
        <v>294</v>
      </c>
      <c r="P34" s="108"/>
      <c r="Q34" s="106"/>
      <c r="S34" s="820" t="s">
        <v>51</v>
      </c>
      <c r="T34" s="104" t="s">
        <v>78</v>
      </c>
      <c r="U34" s="109">
        <v>7095</v>
      </c>
      <c r="V34" s="109">
        <v>5445</v>
      </c>
      <c r="W34" s="110">
        <v>4565</v>
      </c>
      <c r="X34" s="110">
        <v>1870</v>
      </c>
      <c r="Y34" s="110">
        <v>1540</v>
      </c>
      <c r="Z34" s="110">
        <v>1210</v>
      </c>
      <c r="AA34" s="107" t="s">
        <v>1285</v>
      </c>
      <c r="AC34" s="104" t="s">
        <v>315</v>
      </c>
      <c r="AD34" s="107" t="s">
        <v>1285</v>
      </c>
      <c r="AE34" s="108"/>
      <c r="AF34" s="106"/>
      <c r="AH34" s="122" t="s">
        <v>466</v>
      </c>
      <c r="AI34" s="123">
        <v>1815</v>
      </c>
    </row>
    <row r="35" spans="1:35" ht="16.5" customHeight="1">
      <c r="A35" s="820"/>
      <c r="B35" s="104" t="s">
        <v>79</v>
      </c>
      <c r="C35" s="105">
        <v>1590</v>
      </c>
      <c r="D35" s="106"/>
      <c r="E35" s="106" t="s">
        <v>148</v>
      </c>
      <c r="F35" s="106" t="s">
        <v>148</v>
      </c>
      <c r="G35" s="106"/>
      <c r="H35" s="107" t="s">
        <v>294</v>
      </c>
      <c r="J35" s="820"/>
      <c r="K35" s="104" t="s">
        <v>79</v>
      </c>
      <c r="L35" s="105">
        <v>2650</v>
      </c>
      <c r="N35" s="104" t="s">
        <v>316</v>
      </c>
      <c r="O35" s="107" t="s">
        <v>294</v>
      </c>
      <c r="P35" s="108"/>
      <c r="Q35" s="106"/>
      <c r="S35" s="820"/>
      <c r="T35" s="104" t="s">
        <v>79</v>
      </c>
      <c r="U35" s="109">
        <v>7095</v>
      </c>
      <c r="V35" s="109">
        <v>5445</v>
      </c>
      <c r="W35" s="110">
        <v>4565</v>
      </c>
      <c r="X35" s="110">
        <v>1870</v>
      </c>
      <c r="Y35" s="110">
        <v>1540</v>
      </c>
      <c r="Z35" s="110">
        <v>1210</v>
      </c>
      <c r="AA35" s="107" t="s">
        <v>1285</v>
      </c>
      <c r="AC35" s="104" t="s">
        <v>316</v>
      </c>
      <c r="AD35" s="107" t="s">
        <v>1285</v>
      </c>
      <c r="AE35" s="108"/>
      <c r="AF35" s="106"/>
      <c r="AH35" s="124" t="s">
        <v>467</v>
      </c>
      <c r="AI35" s="125">
        <v>1485</v>
      </c>
    </row>
    <row r="36" spans="1:35" ht="16.5" customHeight="1">
      <c r="A36" s="820"/>
      <c r="B36" s="104" t="s">
        <v>80</v>
      </c>
      <c r="C36" s="105">
        <v>1590</v>
      </c>
      <c r="D36" s="106"/>
      <c r="E36" s="106" t="s">
        <v>148</v>
      </c>
      <c r="F36" s="106" t="s">
        <v>148</v>
      </c>
      <c r="G36" s="106"/>
      <c r="H36" s="107" t="s">
        <v>294</v>
      </c>
      <c r="J36" s="820"/>
      <c r="K36" s="104" t="s">
        <v>80</v>
      </c>
      <c r="L36" s="105">
        <v>2650</v>
      </c>
      <c r="N36" s="104" t="s">
        <v>317</v>
      </c>
      <c r="O36" s="107" t="s">
        <v>294</v>
      </c>
      <c r="P36" s="108"/>
      <c r="Q36" s="106"/>
      <c r="S36" s="820"/>
      <c r="T36" s="104" t="s">
        <v>80</v>
      </c>
      <c r="U36" s="109">
        <v>7095</v>
      </c>
      <c r="V36" s="109">
        <v>5445</v>
      </c>
      <c r="W36" s="110">
        <v>4565</v>
      </c>
      <c r="X36" s="110">
        <v>1870</v>
      </c>
      <c r="Y36" s="110">
        <v>1540</v>
      </c>
      <c r="Z36" s="110">
        <v>1210</v>
      </c>
      <c r="AA36" s="107" t="s">
        <v>1285</v>
      </c>
      <c r="AC36" s="104" t="s">
        <v>317</v>
      </c>
      <c r="AD36" s="107" t="s">
        <v>1285</v>
      </c>
      <c r="AE36" s="108"/>
      <c r="AF36" s="106"/>
      <c r="AH36" s="126" t="s">
        <v>468</v>
      </c>
      <c r="AI36" s="127">
        <v>1155</v>
      </c>
    </row>
    <row r="37" spans="1:35" ht="16.5" customHeight="1">
      <c r="A37" s="820"/>
      <c r="B37" s="104" t="s">
        <v>81</v>
      </c>
      <c r="C37" s="105">
        <v>1590</v>
      </c>
      <c r="D37" s="106"/>
      <c r="E37" s="106" t="s">
        <v>148</v>
      </c>
      <c r="F37" s="106" t="s">
        <v>148</v>
      </c>
      <c r="G37" s="106"/>
      <c r="H37" s="107" t="s">
        <v>294</v>
      </c>
      <c r="J37" s="820"/>
      <c r="K37" s="104" t="s">
        <v>81</v>
      </c>
      <c r="L37" s="105">
        <v>2650</v>
      </c>
      <c r="N37" s="104" t="s">
        <v>318</v>
      </c>
      <c r="O37" s="107" t="s">
        <v>294</v>
      </c>
      <c r="P37" s="108"/>
      <c r="Q37" s="106"/>
      <c r="S37" s="820"/>
      <c r="T37" s="104" t="s">
        <v>81</v>
      </c>
      <c r="U37" s="109">
        <v>7095</v>
      </c>
      <c r="V37" s="109">
        <v>5445</v>
      </c>
      <c r="W37" s="110">
        <v>4565</v>
      </c>
      <c r="X37" s="110">
        <v>1870</v>
      </c>
      <c r="Y37" s="110">
        <v>1540</v>
      </c>
      <c r="Z37" s="110">
        <v>1210</v>
      </c>
      <c r="AA37" s="107" t="s">
        <v>1285</v>
      </c>
      <c r="AC37" s="104" t="s">
        <v>318</v>
      </c>
      <c r="AD37" s="107" t="s">
        <v>1285</v>
      </c>
      <c r="AE37" s="108"/>
      <c r="AF37" s="106"/>
      <c r="AH37" s="111" t="s">
        <v>1422</v>
      </c>
      <c r="AI37" s="112">
        <v>7095</v>
      </c>
    </row>
    <row r="38" spans="1:35" ht="16.5" customHeight="1">
      <c r="A38" s="820"/>
      <c r="B38" s="104" t="s">
        <v>82</v>
      </c>
      <c r="C38" s="105">
        <v>1590</v>
      </c>
      <c r="D38" s="106"/>
      <c r="E38" s="106" t="s">
        <v>148</v>
      </c>
      <c r="F38" s="106" t="s">
        <v>148</v>
      </c>
      <c r="G38" s="106"/>
      <c r="H38" s="107" t="s">
        <v>294</v>
      </c>
      <c r="J38" s="820"/>
      <c r="K38" s="104" t="s">
        <v>82</v>
      </c>
      <c r="L38" s="105">
        <v>2650</v>
      </c>
      <c r="N38" s="104" t="s">
        <v>319</v>
      </c>
      <c r="O38" s="107" t="s">
        <v>294</v>
      </c>
      <c r="P38" s="108"/>
      <c r="Q38" s="106"/>
      <c r="S38" s="820"/>
      <c r="T38" s="104" t="s">
        <v>82</v>
      </c>
      <c r="U38" s="109">
        <v>7095</v>
      </c>
      <c r="V38" s="109">
        <v>5445</v>
      </c>
      <c r="W38" s="110">
        <v>4565</v>
      </c>
      <c r="X38" s="110">
        <v>1870</v>
      </c>
      <c r="Y38" s="110">
        <v>1540</v>
      </c>
      <c r="Z38" s="110">
        <v>1210</v>
      </c>
      <c r="AA38" s="107" t="s">
        <v>1285</v>
      </c>
      <c r="AC38" s="104" t="s">
        <v>319</v>
      </c>
      <c r="AD38" s="107" t="s">
        <v>1285</v>
      </c>
      <c r="AE38" s="108"/>
      <c r="AF38" s="106"/>
      <c r="AH38" s="111" t="s">
        <v>1332</v>
      </c>
      <c r="AI38" s="112">
        <v>7095</v>
      </c>
    </row>
    <row r="39" spans="1:35" ht="16.5" customHeight="1">
      <c r="A39" s="820" t="s">
        <v>43</v>
      </c>
      <c r="B39" s="104" t="s">
        <v>84</v>
      </c>
      <c r="C39" s="105">
        <v>1590</v>
      </c>
      <c r="D39" s="106"/>
      <c r="E39" s="106" t="s">
        <v>148</v>
      </c>
      <c r="F39" s="106" t="s">
        <v>148</v>
      </c>
      <c r="G39" s="106"/>
      <c r="H39" s="107" t="s">
        <v>294</v>
      </c>
      <c r="J39" s="820" t="s">
        <v>43</v>
      </c>
      <c r="K39" s="104" t="s">
        <v>84</v>
      </c>
      <c r="L39" s="105">
        <v>2650</v>
      </c>
      <c r="N39" s="104" t="s">
        <v>320</v>
      </c>
      <c r="O39" s="107" t="s">
        <v>294</v>
      </c>
      <c r="P39" s="108"/>
      <c r="Q39" s="106"/>
      <c r="S39" s="820" t="s">
        <v>43</v>
      </c>
      <c r="T39" s="104" t="s">
        <v>84</v>
      </c>
      <c r="U39" s="109">
        <v>7095</v>
      </c>
      <c r="V39" s="109">
        <v>5445</v>
      </c>
      <c r="W39" s="110">
        <v>4565</v>
      </c>
      <c r="X39" s="110">
        <v>1980</v>
      </c>
      <c r="Y39" s="110">
        <v>1650</v>
      </c>
      <c r="Z39" s="110">
        <v>1320</v>
      </c>
      <c r="AA39" s="107" t="s">
        <v>1285</v>
      </c>
      <c r="AC39" s="104" t="s">
        <v>320</v>
      </c>
      <c r="AD39" s="107" t="s">
        <v>1285</v>
      </c>
      <c r="AE39" s="108"/>
      <c r="AF39" s="106"/>
      <c r="AH39" s="111" t="s">
        <v>469</v>
      </c>
      <c r="AI39" s="112">
        <v>7095</v>
      </c>
    </row>
    <row r="40" spans="1:35" ht="16.5" customHeight="1">
      <c r="A40" s="820"/>
      <c r="B40" s="104" t="s">
        <v>83</v>
      </c>
      <c r="C40" s="105">
        <v>1590</v>
      </c>
      <c r="D40" s="106"/>
      <c r="E40" s="106" t="s">
        <v>148</v>
      </c>
      <c r="F40" s="106" t="s">
        <v>148</v>
      </c>
      <c r="G40" s="106"/>
      <c r="H40" s="107" t="s">
        <v>294</v>
      </c>
      <c r="J40" s="820"/>
      <c r="K40" s="104" t="s">
        <v>83</v>
      </c>
      <c r="L40" s="105">
        <v>2650</v>
      </c>
      <c r="N40" s="104" t="s">
        <v>321</v>
      </c>
      <c r="O40" s="107" t="s">
        <v>294</v>
      </c>
      <c r="P40" s="108"/>
      <c r="Q40" s="106"/>
      <c r="S40" s="820"/>
      <c r="T40" s="104" t="s">
        <v>83</v>
      </c>
      <c r="U40" s="109">
        <v>7095</v>
      </c>
      <c r="V40" s="109">
        <v>5445</v>
      </c>
      <c r="W40" s="110">
        <v>4565</v>
      </c>
      <c r="X40" s="110">
        <v>1980</v>
      </c>
      <c r="Y40" s="110">
        <v>1650</v>
      </c>
      <c r="Z40" s="110">
        <v>1320</v>
      </c>
      <c r="AA40" s="107" t="s">
        <v>1285</v>
      </c>
      <c r="AC40" s="104" t="s">
        <v>321</v>
      </c>
      <c r="AD40" s="107" t="s">
        <v>1285</v>
      </c>
      <c r="AE40" s="108"/>
      <c r="AF40" s="106"/>
      <c r="AH40" s="111" t="s">
        <v>470</v>
      </c>
      <c r="AI40" s="112">
        <v>5390</v>
      </c>
    </row>
    <row r="41" spans="1:35" ht="16.5" customHeight="1">
      <c r="A41" s="820"/>
      <c r="B41" s="104" t="s">
        <v>85</v>
      </c>
      <c r="C41" s="105">
        <v>1590</v>
      </c>
      <c r="D41" s="106"/>
      <c r="E41" s="106" t="s">
        <v>148</v>
      </c>
      <c r="F41" s="106" t="s">
        <v>148</v>
      </c>
      <c r="G41" s="106"/>
      <c r="H41" s="107" t="s">
        <v>294</v>
      </c>
      <c r="J41" s="820"/>
      <c r="K41" s="104" t="s">
        <v>85</v>
      </c>
      <c r="L41" s="105">
        <v>2650</v>
      </c>
      <c r="N41" s="104" t="s">
        <v>322</v>
      </c>
      <c r="O41" s="107" t="s">
        <v>294</v>
      </c>
      <c r="P41" s="108"/>
      <c r="Q41" s="106"/>
      <c r="S41" s="820"/>
      <c r="T41" s="104" t="s">
        <v>85</v>
      </c>
      <c r="U41" s="109">
        <v>7095</v>
      </c>
      <c r="V41" s="109">
        <v>5445</v>
      </c>
      <c r="W41" s="110">
        <v>4565</v>
      </c>
      <c r="X41" s="110">
        <v>1980</v>
      </c>
      <c r="Y41" s="110">
        <v>1650</v>
      </c>
      <c r="Z41" s="110">
        <v>1320</v>
      </c>
      <c r="AA41" s="107" t="s">
        <v>1285</v>
      </c>
      <c r="AC41" s="104" t="s">
        <v>322</v>
      </c>
      <c r="AD41" s="107" t="s">
        <v>1285</v>
      </c>
      <c r="AE41" s="108"/>
      <c r="AF41" s="106"/>
      <c r="AH41" s="119" t="s">
        <v>471</v>
      </c>
      <c r="AI41" s="120">
        <v>4565</v>
      </c>
    </row>
    <row r="42" spans="1:35" ht="16.5" customHeight="1">
      <c r="A42" s="820"/>
      <c r="B42" s="104" t="s">
        <v>86</v>
      </c>
      <c r="C42" s="105">
        <v>1590</v>
      </c>
      <c r="D42" s="106"/>
      <c r="E42" s="106" t="s">
        <v>148</v>
      </c>
      <c r="F42" s="106" t="s">
        <v>148</v>
      </c>
      <c r="G42" s="106"/>
      <c r="H42" s="107" t="s">
        <v>294</v>
      </c>
      <c r="J42" s="820"/>
      <c r="K42" s="104" t="s">
        <v>86</v>
      </c>
      <c r="L42" s="105">
        <v>2650</v>
      </c>
      <c r="N42" s="104" t="s">
        <v>323</v>
      </c>
      <c r="O42" s="107" t="s">
        <v>294</v>
      </c>
      <c r="P42" s="108"/>
      <c r="Q42" s="106"/>
      <c r="S42" s="820"/>
      <c r="T42" s="104" t="s">
        <v>86</v>
      </c>
      <c r="U42" s="109">
        <v>7095</v>
      </c>
      <c r="V42" s="109">
        <v>5445</v>
      </c>
      <c r="W42" s="110">
        <v>4565</v>
      </c>
      <c r="X42" s="110">
        <v>1980</v>
      </c>
      <c r="Y42" s="110">
        <v>1650</v>
      </c>
      <c r="Z42" s="110">
        <v>1320</v>
      </c>
      <c r="AA42" s="107" t="s">
        <v>1285</v>
      </c>
      <c r="AC42" s="104" t="s">
        <v>323</v>
      </c>
      <c r="AD42" s="107" t="s">
        <v>1285</v>
      </c>
      <c r="AE42" s="108"/>
      <c r="AF42" s="106"/>
      <c r="AH42" s="119" t="s">
        <v>472</v>
      </c>
      <c r="AI42" s="120">
        <v>4565</v>
      </c>
    </row>
    <row r="43" spans="1:35" ht="16.5" customHeight="1">
      <c r="A43" s="820" t="s">
        <v>46</v>
      </c>
      <c r="B43" s="104" t="s">
        <v>87</v>
      </c>
      <c r="C43" s="105">
        <v>2387</v>
      </c>
      <c r="D43" s="106"/>
      <c r="E43" s="106" t="s">
        <v>148</v>
      </c>
      <c r="F43" s="106" t="s">
        <v>148</v>
      </c>
      <c r="G43" s="106" t="s">
        <v>148</v>
      </c>
      <c r="H43" s="107" t="s">
        <v>294</v>
      </c>
      <c r="J43" s="820" t="s">
        <v>46</v>
      </c>
      <c r="K43" s="104" t="s">
        <v>87</v>
      </c>
      <c r="L43" s="105">
        <v>2650</v>
      </c>
      <c r="N43" s="104" t="s">
        <v>324</v>
      </c>
      <c r="O43" s="107" t="s">
        <v>294</v>
      </c>
      <c r="P43" s="108"/>
      <c r="Q43" s="106"/>
      <c r="S43" s="825" t="s">
        <v>430</v>
      </c>
      <c r="T43" s="104" t="s">
        <v>87</v>
      </c>
      <c r="U43" s="109">
        <v>7810</v>
      </c>
      <c r="V43" s="109">
        <v>5940</v>
      </c>
      <c r="W43" s="110">
        <v>5005</v>
      </c>
      <c r="X43" s="110">
        <v>2090</v>
      </c>
      <c r="Y43" s="110">
        <v>1760</v>
      </c>
      <c r="Z43" s="110">
        <v>1430</v>
      </c>
      <c r="AA43" s="107" t="s">
        <v>1285</v>
      </c>
      <c r="AC43" s="104" t="s">
        <v>324</v>
      </c>
      <c r="AD43" s="107" t="s">
        <v>1285</v>
      </c>
      <c r="AE43" s="108"/>
      <c r="AF43" s="106"/>
      <c r="AH43" s="119" t="s">
        <v>473</v>
      </c>
      <c r="AI43" s="120">
        <v>4565</v>
      </c>
    </row>
    <row r="44" spans="1:35" ht="16.5" customHeight="1">
      <c r="A44" s="820"/>
      <c r="B44" s="104" t="s">
        <v>90</v>
      </c>
      <c r="C44" s="105">
        <v>2387</v>
      </c>
      <c r="D44" s="106"/>
      <c r="E44" s="106" t="s">
        <v>148</v>
      </c>
      <c r="F44" s="106" t="s">
        <v>148</v>
      </c>
      <c r="G44" s="106" t="s">
        <v>148</v>
      </c>
      <c r="H44" s="107" t="s">
        <v>294</v>
      </c>
      <c r="J44" s="820"/>
      <c r="K44" s="104" t="s">
        <v>90</v>
      </c>
      <c r="L44" s="105">
        <v>2650</v>
      </c>
      <c r="N44" s="104" t="s">
        <v>325</v>
      </c>
      <c r="O44" s="107" t="s">
        <v>294</v>
      </c>
      <c r="P44" s="108"/>
      <c r="Q44" s="106"/>
      <c r="S44" s="826"/>
      <c r="T44" s="104" t="s">
        <v>90</v>
      </c>
      <c r="U44" s="109">
        <v>7810</v>
      </c>
      <c r="V44" s="109">
        <v>5940</v>
      </c>
      <c r="W44" s="110">
        <v>5005</v>
      </c>
      <c r="X44" s="110">
        <v>2090</v>
      </c>
      <c r="Y44" s="110">
        <v>1760</v>
      </c>
      <c r="Z44" s="110">
        <v>1430</v>
      </c>
      <c r="AA44" s="107" t="s">
        <v>1285</v>
      </c>
      <c r="AC44" s="104" t="s">
        <v>325</v>
      </c>
      <c r="AD44" s="107" t="s">
        <v>1285</v>
      </c>
      <c r="AE44" s="108"/>
      <c r="AF44" s="106"/>
      <c r="AH44" s="122" t="s">
        <v>474</v>
      </c>
      <c r="AI44" s="123">
        <v>1815</v>
      </c>
    </row>
    <row r="45" spans="1:35" ht="16.5" customHeight="1">
      <c r="A45" s="820"/>
      <c r="B45" s="104" t="s">
        <v>91</v>
      </c>
      <c r="C45" s="105">
        <v>2387</v>
      </c>
      <c r="D45" s="106"/>
      <c r="E45" s="106" t="s">
        <v>148</v>
      </c>
      <c r="F45" s="106" t="s">
        <v>148</v>
      </c>
      <c r="G45" s="106" t="s">
        <v>148</v>
      </c>
      <c r="H45" s="107" t="s">
        <v>294</v>
      </c>
      <c r="J45" s="820"/>
      <c r="K45" s="104" t="s">
        <v>91</v>
      </c>
      <c r="L45" s="105">
        <v>2650</v>
      </c>
      <c r="N45" s="104" t="s">
        <v>326</v>
      </c>
      <c r="O45" s="107" t="s">
        <v>294</v>
      </c>
      <c r="P45" s="108"/>
      <c r="Q45" s="106"/>
      <c r="S45" s="826"/>
      <c r="T45" s="104" t="s">
        <v>91</v>
      </c>
      <c r="U45" s="109">
        <v>7810</v>
      </c>
      <c r="V45" s="109">
        <v>5940</v>
      </c>
      <c r="W45" s="110">
        <v>5005</v>
      </c>
      <c r="X45" s="110">
        <v>2090</v>
      </c>
      <c r="Y45" s="110">
        <v>1760</v>
      </c>
      <c r="Z45" s="110">
        <v>1430</v>
      </c>
      <c r="AA45" s="107" t="s">
        <v>1285</v>
      </c>
      <c r="AC45" s="104" t="s">
        <v>326</v>
      </c>
      <c r="AD45" s="107" t="s">
        <v>1285</v>
      </c>
      <c r="AE45" s="108"/>
      <c r="AF45" s="106"/>
      <c r="AH45" s="122" t="s">
        <v>475</v>
      </c>
      <c r="AI45" s="123">
        <v>1815</v>
      </c>
    </row>
    <row r="46" spans="1:35" ht="16.5" customHeight="1">
      <c r="A46" s="820"/>
      <c r="B46" s="104" t="s">
        <v>92</v>
      </c>
      <c r="C46" s="105">
        <v>2387</v>
      </c>
      <c r="D46" s="106"/>
      <c r="E46" s="106" t="s">
        <v>148</v>
      </c>
      <c r="F46" s="106" t="s">
        <v>148</v>
      </c>
      <c r="G46" s="106" t="s">
        <v>148</v>
      </c>
      <c r="H46" s="107" t="s">
        <v>294</v>
      </c>
      <c r="J46" s="820"/>
      <c r="K46" s="104" t="s">
        <v>92</v>
      </c>
      <c r="L46" s="105">
        <v>2650</v>
      </c>
      <c r="N46" s="104" t="s">
        <v>327</v>
      </c>
      <c r="O46" s="107" t="s">
        <v>294</v>
      </c>
      <c r="P46" s="108"/>
      <c r="Q46" s="106"/>
      <c r="S46" s="826"/>
      <c r="T46" s="104" t="s">
        <v>92</v>
      </c>
      <c r="U46" s="109">
        <v>7810</v>
      </c>
      <c r="V46" s="109">
        <v>5940</v>
      </c>
      <c r="W46" s="110">
        <v>5005</v>
      </c>
      <c r="X46" s="110">
        <v>2090</v>
      </c>
      <c r="Y46" s="110">
        <v>1760</v>
      </c>
      <c r="Z46" s="110">
        <v>1430</v>
      </c>
      <c r="AA46" s="107" t="s">
        <v>1285</v>
      </c>
      <c r="AC46" s="104" t="s">
        <v>327</v>
      </c>
      <c r="AD46" s="107" t="s">
        <v>1285</v>
      </c>
      <c r="AE46" s="108"/>
      <c r="AF46" s="106"/>
      <c r="AH46" s="124" t="s">
        <v>476</v>
      </c>
      <c r="AI46" s="125">
        <v>1485</v>
      </c>
    </row>
    <row r="47" spans="1:35" ht="16.5" customHeight="1">
      <c r="A47" s="820"/>
      <c r="B47" s="104" t="s">
        <v>88</v>
      </c>
      <c r="C47" s="105">
        <v>2387</v>
      </c>
      <c r="D47" s="106"/>
      <c r="E47" s="106" t="s">
        <v>148</v>
      </c>
      <c r="F47" s="106" t="s">
        <v>148</v>
      </c>
      <c r="G47" s="106" t="s">
        <v>148</v>
      </c>
      <c r="H47" s="107" t="s">
        <v>294</v>
      </c>
      <c r="J47" s="820"/>
      <c r="K47" s="104" t="s">
        <v>88</v>
      </c>
      <c r="L47" s="105">
        <v>2650</v>
      </c>
      <c r="N47" s="104" t="s">
        <v>328</v>
      </c>
      <c r="O47" s="107" t="s">
        <v>294</v>
      </c>
      <c r="P47" s="108"/>
      <c r="Q47" s="106"/>
      <c r="S47" s="827"/>
      <c r="T47" s="104" t="s">
        <v>88</v>
      </c>
      <c r="U47" s="109">
        <v>7810</v>
      </c>
      <c r="V47" s="109">
        <v>5940</v>
      </c>
      <c r="W47" s="110">
        <v>5005</v>
      </c>
      <c r="X47" s="110">
        <v>2090</v>
      </c>
      <c r="Y47" s="110">
        <v>1760</v>
      </c>
      <c r="Z47" s="110">
        <v>1430</v>
      </c>
      <c r="AA47" s="107" t="s">
        <v>1285</v>
      </c>
      <c r="AC47" s="104" t="s">
        <v>328</v>
      </c>
      <c r="AD47" s="107" t="s">
        <v>1285</v>
      </c>
      <c r="AE47" s="108"/>
      <c r="AF47" s="106"/>
      <c r="AH47" s="126" t="s">
        <v>477</v>
      </c>
      <c r="AI47" s="127">
        <v>1155</v>
      </c>
    </row>
    <row r="48" spans="1:35" ht="16.5" customHeight="1">
      <c r="A48" s="820"/>
      <c r="B48" s="104" t="s">
        <v>89</v>
      </c>
      <c r="C48" s="105">
        <v>2387</v>
      </c>
      <c r="D48" s="106"/>
      <c r="E48" s="106" t="s">
        <v>148</v>
      </c>
      <c r="F48" s="106" t="s">
        <v>148</v>
      </c>
      <c r="G48" s="106" t="s">
        <v>148</v>
      </c>
      <c r="H48" s="107" t="s">
        <v>294</v>
      </c>
      <c r="J48" s="820"/>
      <c r="K48" s="104" t="s">
        <v>89</v>
      </c>
      <c r="L48" s="105">
        <v>2650</v>
      </c>
      <c r="N48" s="104" t="s">
        <v>329</v>
      </c>
      <c r="O48" s="107" t="s">
        <v>294</v>
      </c>
      <c r="P48" s="108"/>
      <c r="Q48" s="106"/>
      <c r="S48" s="825" t="s">
        <v>225</v>
      </c>
      <c r="T48" s="104" t="s">
        <v>89</v>
      </c>
      <c r="U48" s="109">
        <v>8690</v>
      </c>
      <c r="V48" s="109">
        <v>6545</v>
      </c>
      <c r="W48" s="110">
        <v>5500</v>
      </c>
      <c r="X48" s="110">
        <v>2090</v>
      </c>
      <c r="Y48" s="110">
        <v>1760</v>
      </c>
      <c r="Z48" s="110">
        <v>1430</v>
      </c>
      <c r="AA48" s="107" t="s">
        <v>1285</v>
      </c>
      <c r="AC48" s="104" t="s">
        <v>329</v>
      </c>
      <c r="AD48" s="107" t="s">
        <v>1285</v>
      </c>
      <c r="AE48" s="108"/>
      <c r="AF48" s="106"/>
      <c r="AH48" s="111" t="s">
        <v>1423</v>
      </c>
      <c r="AI48" s="112">
        <v>6600</v>
      </c>
    </row>
    <row r="49" spans="1:35" ht="16.5" customHeight="1">
      <c r="A49" s="820"/>
      <c r="B49" s="104" t="s">
        <v>93</v>
      </c>
      <c r="C49" s="105">
        <v>2387</v>
      </c>
      <c r="D49" s="106"/>
      <c r="E49" s="106" t="s">
        <v>148</v>
      </c>
      <c r="F49" s="106" t="s">
        <v>148</v>
      </c>
      <c r="G49" s="106" t="s">
        <v>148</v>
      </c>
      <c r="H49" s="107" t="s">
        <v>294</v>
      </c>
      <c r="J49" s="820"/>
      <c r="K49" s="104" t="s">
        <v>93</v>
      </c>
      <c r="L49" s="105">
        <v>2650</v>
      </c>
      <c r="N49" s="104" t="s">
        <v>330</v>
      </c>
      <c r="O49" s="107" t="s">
        <v>294</v>
      </c>
      <c r="P49" s="108"/>
      <c r="Q49" s="106"/>
      <c r="S49" s="827"/>
      <c r="T49" s="104" t="s">
        <v>93</v>
      </c>
      <c r="U49" s="109">
        <v>8690</v>
      </c>
      <c r="V49" s="109">
        <v>6545</v>
      </c>
      <c r="W49" s="110">
        <v>5500</v>
      </c>
      <c r="X49" s="110">
        <v>2090</v>
      </c>
      <c r="Y49" s="110">
        <v>1760</v>
      </c>
      <c r="Z49" s="110">
        <v>1430</v>
      </c>
      <c r="AA49" s="107" t="s">
        <v>1285</v>
      </c>
      <c r="AC49" s="104" t="s">
        <v>330</v>
      </c>
      <c r="AD49" s="107" t="s">
        <v>1285</v>
      </c>
      <c r="AE49" s="108"/>
      <c r="AF49" s="106"/>
      <c r="AH49" s="111" t="s">
        <v>1333</v>
      </c>
      <c r="AI49" s="112">
        <v>6600</v>
      </c>
    </row>
    <row r="50" spans="1:35" ht="16.5" customHeight="1">
      <c r="A50" s="103" t="s">
        <v>45</v>
      </c>
      <c r="B50" s="104" t="s">
        <v>94</v>
      </c>
      <c r="C50" s="105">
        <v>2475</v>
      </c>
      <c r="D50" s="106"/>
      <c r="E50" s="106"/>
      <c r="F50" s="106"/>
      <c r="G50" s="106" t="s">
        <v>148</v>
      </c>
      <c r="H50" s="107" t="s">
        <v>294</v>
      </c>
      <c r="J50" s="103" t="s">
        <v>45</v>
      </c>
      <c r="K50" s="104" t="s">
        <v>94</v>
      </c>
      <c r="L50" s="105">
        <v>2650</v>
      </c>
      <c r="N50" s="104" t="s">
        <v>331</v>
      </c>
      <c r="O50" s="107" t="s">
        <v>294</v>
      </c>
      <c r="P50" s="108"/>
      <c r="Q50" s="106"/>
      <c r="S50" s="103" t="s">
        <v>45</v>
      </c>
      <c r="T50" s="104" t="s">
        <v>94</v>
      </c>
      <c r="U50" s="109"/>
      <c r="V50" s="109"/>
      <c r="W50" s="110"/>
      <c r="X50" s="110"/>
      <c r="Y50" s="110"/>
      <c r="Z50" s="110"/>
      <c r="AA50" s="107" t="s">
        <v>1285</v>
      </c>
      <c r="AC50" s="104" t="s">
        <v>331</v>
      </c>
      <c r="AD50" s="107" t="s">
        <v>1285</v>
      </c>
      <c r="AE50" s="108"/>
      <c r="AF50" s="106"/>
      <c r="AH50" s="111" t="s">
        <v>478</v>
      </c>
      <c r="AI50" s="112">
        <v>6600</v>
      </c>
    </row>
    <row r="51" spans="1:35" ht="16.5" customHeight="1">
      <c r="A51" s="128" t="s">
        <v>44</v>
      </c>
      <c r="B51" s="129" t="s">
        <v>44</v>
      </c>
      <c r="C51" s="130">
        <v>1958</v>
      </c>
      <c r="D51" s="131"/>
      <c r="E51" s="131"/>
      <c r="F51" s="131"/>
      <c r="G51" s="131" t="s">
        <v>147</v>
      </c>
      <c r="H51" s="132" t="s">
        <v>294</v>
      </c>
      <c r="J51" s="128" t="s">
        <v>44</v>
      </c>
      <c r="K51" s="129" t="s">
        <v>44</v>
      </c>
      <c r="L51" s="130">
        <v>2650</v>
      </c>
      <c r="N51" s="104" t="s">
        <v>332</v>
      </c>
      <c r="O51" s="107" t="s">
        <v>294</v>
      </c>
      <c r="P51" s="108"/>
      <c r="Q51" s="106"/>
      <c r="S51" s="128" t="s">
        <v>44</v>
      </c>
      <c r="T51" s="129" t="s">
        <v>44</v>
      </c>
      <c r="U51" s="133">
        <v>8745</v>
      </c>
      <c r="V51" s="133">
        <v>6985</v>
      </c>
      <c r="W51" s="134">
        <v>5500</v>
      </c>
      <c r="X51" s="134">
        <v>2090</v>
      </c>
      <c r="Y51" s="134">
        <v>1760</v>
      </c>
      <c r="Z51" s="134">
        <v>1430</v>
      </c>
      <c r="AA51" s="132" t="s">
        <v>1285</v>
      </c>
      <c r="AC51" s="104" t="s">
        <v>332</v>
      </c>
      <c r="AD51" s="107" t="s">
        <v>1285</v>
      </c>
      <c r="AE51" s="108"/>
      <c r="AF51" s="106"/>
      <c r="AH51" s="111" t="s">
        <v>479</v>
      </c>
      <c r="AI51" s="112">
        <v>5060</v>
      </c>
    </row>
    <row r="52" spans="1:35" ht="16.5" customHeight="1">
      <c r="A52" s="819" t="s">
        <v>47</v>
      </c>
      <c r="B52" s="129" t="s">
        <v>102</v>
      </c>
      <c r="C52" s="130">
        <v>1320</v>
      </c>
      <c r="D52" s="131" t="s">
        <v>147</v>
      </c>
      <c r="E52" s="131" t="s">
        <v>147</v>
      </c>
      <c r="F52" s="131"/>
      <c r="G52" s="131"/>
      <c r="H52" s="132" t="s">
        <v>294</v>
      </c>
      <c r="J52" s="819" t="s">
        <v>47</v>
      </c>
      <c r="K52" s="129" t="s">
        <v>102</v>
      </c>
      <c r="L52" s="130">
        <v>2650</v>
      </c>
      <c r="N52" s="104" t="s">
        <v>333</v>
      </c>
      <c r="O52" s="107" t="s">
        <v>294</v>
      </c>
      <c r="P52" s="108"/>
      <c r="Q52" s="106"/>
      <c r="S52" s="821" t="s">
        <v>429</v>
      </c>
      <c r="T52" s="129" t="s">
        <v>102</v>
      </c>
      <c r="U52" s="133">
        <v>7095</v>
      </c>
      <c r="V52" s="133">
        <v>5390</v>
      </c>
      <c r="W52" s="134">
        <v>4565</v>
      </c>
      <c r="X52" s="134">
        <v>1815</v>
      </c>
      <c r="Y52" s="134">
        <v>1485</v>
      </c>
      <c r="Z52" s="134">
        <v>1155</v>
      </c>
      <c r="AA52" s="132" t="s">
        <v>1285</v>
      </c>
      <c r="AC52" s="104" t="s">
        <v>333</v>
      </c>
      <c r="AD52" s="107" t="s">
        <v>1285</v>
      </c>
      <c r="AE52" s="108"/>
      <c r="AF52" s="106"/>
      <c r="AH52" s="119" t="s">
        <v>480</v>
      </c>
      <c r="AI52" s="120">
        <v>4290</v>
      </c>
    </row>
    <row r="53" spans="1:35" ht="16.5" customHeight="1">
      <c r="A53" s="819"/>
      <c r="B53" s="129" t="s">
        <v>103</v>
      </c>
      <c r="C53" s="130">
        <v>1320</v>
      </c>
      <c r="D53" s="131" t="s">
        <v>147</v>
      </c>
      <c r="E53" s="131" t="s">
        <v>147</v>
      </c>
      <c r="F53" s="131"/>
      <c r="G53" s="131"/>
      <c r="H53" s="132" t="s">
        <v>294</v>
      </c>
      <c r="J53" s="819"/>
      <c r="K53" s="129" t="s">
        <v>103</v>
      </c>
      <c r="L53" s="130">
        <v>2650</v>
      </c>
      <c r="N53" s="104" t="s">
        <v>334</v>
      </c>
      <c r="O53" s="107" t="s">
        <v>294</v>
      </c>
      <c r="P53" s="108"/>
      <c r="Q53" s="106"/>
      <c r="S53" s="822"/>
      <c r="T53" s="129" t="s">
        <v>103</v>
      </c>
      <c r="U53" s="133">
        <v>7095</v>
      </c>
      <c r="V53" s="133">
        <v>5390</v>
      </c>
      <c r="W53" s="134">
        <v>4565</v>
      </c>
      <c r="X53" s="134">
        <v>1815</v>
      </c>
      <c r="Y53" s="134">
        <v>1485</v>
      </c>
      <c r="Z53" s="134">
        <v>1155</v>
      </c>
      <c r="AA53" s="132" t="s">
        <v>1285</v>
      </c>
      <c r="AC53" s="104" t="s">
        <v>334</v>
      </c>
      <c r="AD53" s="107" t="s">
        <v>1285</v>
      </c>
      <c r="AE53" s="108"/>
      <c r="AF53" s="106"/>
      <c r="AH53" s="119" t="s">
        <v>481</v>
      </c>
      <c r="AI53" s="120">
        <v>4290</v>
      </c>
    </row>
    <row r="54" spans="1:35" ht="16.5" customHeight="1">
      <c r="A54" s="819"/>
      <c r="B54" s="129" t="s">
        <v>104</v>
      </c>
      <c r="C54" s="130">
        <v>1320</v>
      </c>
      <c r="D54" s="131" t="s">
        <v>147</v>
      </c>
      <c r="E54" s="131" t="s">
        <v>147</v>
      </c>
      <c r="F54" s="131"/>
      <c r="G54" s="131"/>
      <c r="H54" s="132" t="s">
        <v>294</v>
      </c>
      <c r="J54" s="819"/>
      <c r="K54" s="129" t="s">
        <v>104</v>
      </c>
      <c r="L54" s="130">
        <v>2650</v>
      </c>
      <c r="N54" s="104" t="s">
        <v>335</v>
      </c>
      <c r="O54" s="107" t="s">
        <v>294</v>
      </c>
      <c r="P54" s="108"/>
      <c r="Q54" s="106"/>
      <c r="S54" s="823"/>
      <c r="T54" s="129" t="s">
        <v>105</v>
      </c>
      <c r="U54" s="133">
        <v>7095</v>
      </c>
      <c r="V54" s="133">
        <v>5390</v>
      </c>
      <c r="W54" s="134">
        <v>4565</v>
      </c>
      <c r="X54" s="134">
        <v>1815</v>
      </c>
      <c r="Y54" s="134">
        <v>1485</v>
      </c>
      <c r="Z54" s="134">
        <v>1155</v>
      </c>
      <c r="AA54" s="132" t="s">
        <v>1285</v>
      </c>
      <c r="AC54" s="104" t="s">
        <v>335</v>
      </c>
      <c r="AD54" s="107" t="s">
        <v>1285</v>
      </c>
      <c r="AE54" s="108"/>
      <c r="AF54" s="106"/>
      <c r="AH54" s="119" t="s">
        <v>482</v>
      </c>
      <c r="AI54" s="120">
        <v>4290</v>
      </c>
    </row>
    <row r="55" spans="1:35" ht="16.5" customHeight="1">
      <c r="A55" s="819"/>
      <c r="B55" s="129" t="s">
        <v>105</v>
      </c>
      <c r="C55" s="130">
        <v>1320</v>
      </c>
      <c r="D55" s="131" t="s">
        <v>147</v>
      </c>
      <c r="E55" s="131" t="s">
        <v>147</v>
      </c>
      <c r="F55" s="131"/>
      <c r="G55" s="131"/>
      <c r="H55" s="132" t="s">
        <v>294</v>
      </c>
      <c r="J55" s="819"/>
      <c r="K55" s="129" t="s">
        <v>105</v>
      </c>
      <c r="L55" s="130">
        <v>2650</v>
      </c>
      <c r="N55" s="104" t="s">
        <v>336</v>
      </c>
      <c r="O55" s="107" t="s">
        <v>294</v>
      </c>
      <c r="P55" s="108"/>
      <c r="Q55" s="106"/>
      <c r="S55" s="821" t="s">
        <v>221</v>
      </c>
      <c r="T55" s="129" t="s">
        <v>104</v>
      </c>
      <c r="U55" s="133">
        <v>6600</v>
      </c>
      <c r="V55" s="133">
        <v>5060</v>
      </c>
      <c r="W55" s="134">
        <v>4290</v>
      </c>
      <c r="X55" s="134">
        <v>1705</v>
      </c>
      <c r="Y55" s="134">
        <v>1375</v>
      </c>
      <c r="Z55" s="134">
        <v>1045</v>
      </c>
      <c r="AA55" s="132" t="s">
        <v>1285</v>
      </c>
      <c r="AC55" s="104" t="s">
        <v>336</v>
      </c>
      <c r="AD55" s="107" t="s">
        <v>1285</v>
      </c>
      <c r="AE55" s="108"/>
      <c r="AF55" s="106"/>
      <c r="AH55" s="122" t="s">
        <v>483</v>
      </c>
      <c r="AI55" s="123">
        <v>1705</v>
      </c>
    </row>
    <row r="56" spans="1:35" ht="16.5" customHeight="1">
      <c r="A56" s="819"/>
      <c r="B56" s="129" t="s">
        <v>106</v>
      </c>
      <c r="C56" s="130">
        <v>1320</v>
      </c>
      <c r="D56" s="131" t="s">
        <v>147</v>
      </c>
      <c r="E56" s="131"/>
      <c r="F56" s="131"/>
      <c r="G56" s="131"/>
      <c r="H56" s="132" t="s">
        <v>294</v>
      </c>
      <c r="J56" s="819"/>
      <c r="K56" s="129" t="s">
        <v>106</v>
      </c>
      <c r="L56" s="130">
        <v>2650</v>
      </c>
      <c r="N56" s="104" t="s">
        <v>337</v>
      </c>
      <c r="O56" s="107" t="s">
        <v>294</v>
      </c>
      <c r="P56" s="108"/>
      <c r="Q56" s="106"/>
      <c r="S56" s="822"/>
      <c r="T56" s="129" t="s">
        <v>106</v>
      </c>
      <c r="U56" s="133">
        <v>6600</v>
      </c>
      <c r="V56" s="133">
        <v>5060</v>
      </c>
      <c r="W56" s="134">
        <v>4290</v>
      </c>
      <c r="X56" s="134">
        <v>1705</v>
      </c>
      <c r="Y56" s="134">
        <v>1375</v>
      </c>
      <c r="Z56" s="134">
        <v>1045</v>
      </c>
      <c r="AA56" s="132" t="s">
        <v>1285</v>
      </c>
      <c r="AC56" s="104" t="s">
        <v>337</v>
      </c>
      <c r="AD56" s="107" t="s">
        <v>1285</v>
      </c>
      <c r="AE56" s="108"/>
      <c r="AF56" s="106"/>
      <c r="AH56" s="122" t="s">
        <v>484</v>
      </c>
      <c r="AI56" s="123">
        <v>1705</v>
      </c>
    </row>
    <row r="57" spans="1:35" ht="16.5" customHeight="1">
      <c r="A57" s="819"/>
      <c r="B57" s="129" t="s">
        <v>107</v>
      </c>
      <c r="C57" s="130">
        <v>1320</v>
      </c>
      <c r="D57" s="131" t="s">
        <v>147</v>
      </c>
      <c r="E57" s="131"/>
      <c r="F57" s="131"/>
      <c r="G57" s="131"/>
      <c r="H57" s="132" t="s">
        <v>294</v>
      </c>
      <c r="J57" s="819"/>
      <c r="K57" s="129" t="s">
        <v>107</v>
      </c>
      <c r="L57" s="130">
        <v>2650</v>
      </c>
      <c r="N57" s="104" t="s">
        <v>338</v>
      </c>
      <c r="O57" s="107" t="s">
        <v>294</v>
      </c>
      <c r="P57" s="108"/>
      <c r="Q57" s="106"/>
      <c r="S57" s="823"/>
      <c r="T57" s="129" t="s">
        <v>107</v>
      </c>
      <c r="U57" s="133">
        <v>6600</v>
      </c>
      <c r="V57" s="133">
        <v>5060</v>
      </c>
      <c r="W57" s="134">
        <v>4290</v>
      </c>
      <c r="X57" s="134">
        <v>1705</v>
      </c>
      <c r="Y57" s="134">
        <v>1375</v>
      </c>
      <c r="Z57" s="134">
        <v>1045</v>
      </c>
      <c r="AA57" s="132" t="s">
        <v>1285</v>
      </c>
      <c r="AC57" s="104" t="s">
        <v>338</v>
      </c>
      <c r="AD57" s="107" t="s">
        <v>1285</v>
      </c>
      <c r="AE57" s="108"/>
      <c r="AF57" s="106"/>
      <c r="AH57" s="124" t="s">
        <v>485</v>
      </c>
      <c r="AI57" s="125">
        <v>1375</v>
      </c>
    </row>
    <row r="58" spans="1:35" ht="16.5" customHeight="1">
      <c r="A58" s="821" t="s">
        <v>41</v>
      </c>
      <c r="B58" s="129" t="s">
        <v>108</v>
      </c>
      <c r="C58" s="130">
        <v>1320</v>
      </c>
      <c r="D58" s="131" t="s">
        <v>147</v>
      </c>
      <c r="E58" s="131"/>
      <c r="F58" s="131"/>
      <c r="G58" s="131"/>
      <c r="H58" s="132" t="s">
        <v>294</v>
      </c>
      <c r="J58" s="821" t="s">
        <v>41</v>
      </c>
      <c r="K58" s="129" t="s">
        <v>108</v>
      </c>
      <c r="L58" s="130">
        <v>2650</v>
      </c>
      <c r="N58" s="104" t="s">
        <v>339</v>
      </c>
      <c r="O58" s="107" t="s">
        <v>294</v>
      </c>
      <c r="P58" s="108"/>
      <c r="Q58" s="106"/>
      <c r="S58" s="821" t="s">
        <v>41</v>
      </c>
      <c r="T58" s="129" t="s">
        <v>108</v>
      </c>
      <c r="U58" s="133">
        <v>4895</v>
      </c>
      <c r="V58" s="133">
        <v>3795</v>
      </c>
      <c r="W58" s="134">
        <v>3245</v>
      </c>
      <c r="X58" s="134">
        <v>1705</v>
      </c>
      <c r="Y58" s="134">
        <v>1375</v>
      </c>
      <c r="Z58" s="134">
        <v>1045</v>
      </c>
      <c r="AA58" s="132" t="s">
        <v>1285</v>
      </c>
      <c r="AC58" s="104" t="s">
        <v>339</v>
      </c>
      <c r="AD58" s="107" t="s">
        <v>1285</v>
      </c>
      <c r="AE58" s="108"/>
      <c r="AF58" s="106"/>
      <c r="AH58" s="126" t="s">
        <v>486</v>
      </c>
      <c r="AI58" s="127">
        <v>1045</v>
      </c>
    </row>
    <row r="59" spans="1:35" ht="16.5" customHeight="1">
      <c r="A59" s="822"/>
      <c r="B59" s="129" t="s">
        <v>109</v>
      </c>
      <c r="C59" s="130">
        <v>1320</v>
      </c>
      <c r="D59" s="131" t="s">
        <v>147</v>
      </c>
      <c r="E59" s="131"/>
      <c r="F59" s="131"/>
      <c r="G59" s="131"/>
      <c r="H59" s="132" t="s">
        <v>294</v>
      </c>
      <c r="J59" s="822"/>
      <c r="K59" s="129" t="s">
        <v>109</v>
      </c>
      <c r="L59" s="130">
        <v>2650</v>
      </c>
      <c r="N59" s="104" t="s">
        <v>340</v>
      </c>
      <c r="O59" s="107" t="s">
        <v>294</v>
      </c>
      <c r="P59" s="108"/>
      <c r="Q59" s="106"/>
      <c r="S59" s="822"/>
      <c r="T59" s="129" t="s">
        <v>109</v>
      </c>
      <c r="U59" s="133">
        <v>4895</v>
      </c>
      <c r="V59" s="133">
        <v>3795</v>
      </c>
      <c r="W59" s="134">
        <v>3245</v>
      </c>
      <c r="X59" s="134">
        <v>1705</v>
      </c>
      <c r="Y59" s="134">
        <v>1375</v>
      </c>
      <c r="Z59" s="134">
        <v>1045</v>
      </c>
      <c r="AA59" s="132" t="s">
        <v>1285</v>
      </c>
      <c r="AC59" s="104" t="s">
        <v>340</v>
      </c>
      <c r="AD59" s="107" t="s">
        <v>1285</v>
      </c>
      <c r="AE59" s="108"/>
      <c r="AF59" s="106"/>
      <c r="AH59" s="111" t="s">
        <v>1424</v>
      </c>
      <c r="AI59" s="112">
        <v>6600</v>
      </c>
    </row>
    <row r="60" spans="1:35" ht="16.5" customHeight="1">
      <c r="A60" s="822"/>
      <c r="B60" s="129" t="s">
        <v>110</v>
      </c>
      <c r="C60" s="130">
        <v>1320</v>
      </c>
      <c r="D60" s="131" t="s">
        <v>147</v>
      </c>
      <c r="E60" s="131"/>
      <c r="F60" s="131"/>
      <c r="G60" s="131"/>
      <c r="H60" s="132" t="s">
        <v>294</v>
      </c>
      <c r="J60" s="822"/>
      <c r="K60" s="129" t="s">
        <v>110</v>
      </c>
      <c r="L60" s="130">
        <v>2650</v>
      </c>
      <c r="N60" s="104" t="s">
        <v>341</v>
      </c>
      <c r="O60" s="107" t="s">
        <v>294</v>
      </c>
      <c r="P60" s="108"/>
      <c r="Q60" s="106"/>
      <c r="S60" s="822"/>
      <c r="T60" s="129" t="s">
        <v>110</v>
      </c>
      <c r="U60" s="133">
        <v>4895</v>
      </c>
      <c r="V60" s="133">
        <v>3795</v>
      </c>
      <c r="W60" s="134">
        <v>3245</v>
      </c>
      <c r="X60" s="134">
        <v>1705</v>
      </c>
      <c r="Y60" s="134">
        <v>1375</v>
      </c>
      <c r="Z60" s="134">
        <v>1045</v>
      </c>
      <c r="AA60" s="132" t="s">
        <v>1285</v>
      </c>
      <c r="AC60" s="104" t="s">
        <v>341</v>
      </c>
      <c r="AD60" s="107" t="s">
        <v>1285</v>
      </c>
      <c r="AE60" s="108"/>
      <c r="AF60" s="106"/>
      <c r="AH60" s="111" t="s">
        <v>1334</v>
      </c>
      <c r="AI60" s="112">
        <v>6600</v>
      </c>
    </row>
    <row r="61" spans="1:35" ht="16.5" customHeight="1">
      <c r="A61" s="822"/>
      <c r="B61" s="129" t="s">
        <v>111</v>
      </c>
      <c r="C61" s="130">
        <v>1320</v>
      </c>
      <c r="D61" s="131" t="s">
        <v>147</v>
      </c>
      <c r="E61" s="131"/>
      <c r="F61" s="131"/>
      <c r="G61" s="131"/>
      <c r="H61" s="132" t="s">
        <v>294</v>
      </c>
      <c r="J61" s="822"/>
      <c r="K61" s="129" t="s">
        <v>111</v>
      </c>
      <c r="L61" s="130">
        <v>2650</v>
      </c>
      <c r="N61" s="104" t="s">
        <v>342</v>
      </c>
      <c r="O61" s="107" t="s">
        <v>294</v>
      </c>
      <c r="P61" s="108"/>
      <c r="Q61" s="106"/>
      <c r="S61" s="822"/>
      <c r="T61" s="129" t="s">
        <v>111</v>
      </c>
      <c r="U61" s="133">
        <v>4895</v>
      </c>
      <c r="V61" s="133">
        <v>3795</v>
      </c>
      <c r="W61" s="134">
        <v>3245</v>
      </c>
      <c r="X61" s="134">
        <v>1705</v>
      </c>
      <c r="Y61" s="134">
        <v>1375</v>
      </c>
      <c r="Z61" s="134">
        <v>1045</v>
      </c>
      <c r="AA61" s="132" t="s">
        <v>1285</v>
      </c>
      <c r="AC61" s="104" t="s">
        <v>342</v>
      </c>
      <c r="AD61" s="107" t="s">
        <v>1285</v>
      </c>
      <c r="AE61" s="108"/>
      <c r="AF61" s="106"/>
      <c r="AH61" s="111" t="s">
        <v>487</v>
      </c>
      <c r="AI61" s="112">
        <v>6600</v>
      </c>
    </row>
    <row r="62" spans="1:35" ht="16.5" customHeight="1">
      <c r="A62" s="822"/>
      <c r="B62" s="129" t="s">
        <v>112</v>
      </c>
      <c r="C62" s="130">
        <v>1320</v>
      </c>
      <c r="D62" s="131" t="s">
        <v>147</v>
      </c>
      <c r="E62" s="131"/>
      <c r="F62" s="131"/>
      <c r="G62" s="131"/>
      <c r="H62" s="132" t="s">
        <v>294</v>
      </c>
      <c r="J62" s="822"/>
      <c r="K62" s="129" t="s">
        <v>112</v>
      </c>
      <c r="L62" s="130">
        <v>2650</v>
      </c>
      <c r="N62" s="104" t="s">
        <v>343</v>
      </c>
      <c r="O62" s="107" t="s">
        <v>294</v>
      </c>
      <c r="P62" s="108"/>
      <c r="Q62" s="106"/>
      <c r="S62" s="822"/>
      <c r="T62" s="129" t="s">
        <v>112</v>
      </c>
      <c r="U62" s="133">
        <v>4895</v>
      </c>
      <c r="V62" s="133">
        <v>3795</v>
      </c>
      <c r="W62" s="134">
        <v>3245</v>
      </c>
      <c r="X62" s="134">
        <v>1705</v>
      </c>
      <c r="Y62" s="134">
        <v>1375</v>
      </c>
      <c r="Z62" s="134">
        <v>1045</v>
      </c>
      <c r="AA62" s="132" t="s">
        <v>1285</v>
      </c>
      <c r="AC62" s="104" t="s">
        <v>343</v>
      </c>
      <c r="AD62" s="107" t="s">
        <v>1285</v>
      </c>
      <c r="AE62" s="108"/>
      <c r="AF62" s="106"/>
      <c r="AH62" s="111" t="s">
        <v>488</v>
      </c>
      <c r="AI62" s="112">
        <v>5060</v>
      </c>
    </row>
    <row r="63" spans="1:35" ht="16.5" customHeight="1">
      <c r="A63" s="822"/>
      <c r="B63" s="129" t="s">
        <v>144</v>
      </c>
      <c r="C63" s="130">
        <v>1260</v>
      </c>
      <c r="D63" s="131" t="s">
        <v>147</v>
      </c>
      <c r="E63" s="131"/>
      <c r="F63" s="131"/>
      <c r="G63" s="131"/>
      <c r="H63" s="131" t="s">
        <v>292</v>
      </c>
      <c r="J63" s="822"/>
      <c r="K63" s="129" t="s">
        <v>144</v>
      </c>
      <c r="L63" s="130">
        <v>2650</v>
      </c>
      <c r="N63" s="104" t="s">
        <v>344</v>
      </c>
      <c r="O63" s="107" t="s">
        <v>294</v>
      </c>
      <c r="P63" s="108"/>
      <c r="Q63" s="106"/>
      <c r="S63" s="822"/>
      <c r="T63" s="129" t="s">
        <v>144</v>
      </c>
      <c r="U63" s="133">
        <v>4895</v>
      </c>
      <c r="V63" s="133">
        <v>3795</v>
      </c>
      <c r="W63" s="134">
        <v>3245</v>
      </c>
      <c r="X63" s="134">
        <v>1705</v>
      </c>
      <c r="Y63" s="134">
        <v>1375</v>
      </c>
      <c r="Z63" s="134">
        <v>1045</v>
      </c>
      <c r="AA63" s="106" t="s">
        <v>292</v>
      </c>
      <c r="AC63" s="104" t="s">
        <v>344</v>
      </c>
      <c r="AD63" s="107" t="s">
        <v>1285</v>
      </c>
      <c r="AE63" s="108"/>
      <c r="AF63" s="106"/>
      <c r="AH63" s="119" t="s">
        <v>489</v>
      </c>
      <c r="AI63" s="120">
        <v>4290</v>
      </c>
    </row>
    <row r="64" spans="1:35" ht="16.5" customHeight="1">
      <c r="A64" s="823"/>
      <c r="B64" s="129" t="s">
        <v>113</v>
      </c>
      <c r="C64" s="130">
        <v>1320</v>
      </c>
      <c r="D64" s="131" t="s">
        <v>147</v>
      </c>
      <c r="E64" s="131"/>
      <c r="F64" s="131"/>
      <c r="G64" s="131"/>
      <c r="H64" s="132" t="s">
        <v>294</v>
      </c>
      <c r="J64" s="823"/>
      <c r="K64" s="129" t="s">
        <v>113</v>
      </c>
      <c r="L64" s="130">
        <v>2650</v>
      </c>
      <c r="N64" s="104" t="s">
        <v>345</v>
      </c>
      <c r="O64" s="107" t="s">
        <v>294</v>
      </c>
      <c r="P64" s="108"/>
      <c r="Q64" s="106"/>
      <c r="S64" s="823"/>
      <c r="T64" s="129" t="s">
        <v>113</v>
      </c>
      <c r="U64" s="133">
        <v>4895</v>
      </c>
      <c r="V64" s="133">
        <v>3795</v>
      </c>
      <c r="W64" s="134">
        <v>3245</v>
      </c>
      <c r="X64" s="134">
        <v>1705</v>
      </c>
      <c r="Y64" s="134">
        <v>1375</v>
      </c>
      <c r="Z64" s="134">
        <v>1045</v>
      </c>
      <c r="AA64" s="132" t="s">
        <v>1285</v>
      </c>
      <c r="AC64" s="104" t="s">
        <v>345</v>
      </c>
      <c r="AD64" s="107" t="s">
        <v>1285</v>
      </c>
      <c r="AE64" s="108"/>
      <c r="AF64" s="106"/>
      <c r="AH64" s="119" t="s">
        <v>490</v>
      </c>
      <c r="AI64" s="120">
        <v>4290</v>
      </c>
    </row>
    <row r="65" spans="1:35" ht="16.5" customHeight="1">
      <c r="A65" s="819" t="s">
        <v>48</v>
      </c>
      <c r="B65" s="129" t="s">
        <v>114</v>
      </c>
      <c r="C65" s="130">
        <v>1320</v>
      </c>
      <c r="D65" s="131" t="s">
        <v>147</v>
      </c>
      <c r="E65" s="131"/>
      <c r="F65" s="131"/>
      <c r="G65" s="131"/>
      <c r="H65" s="132" t="s">
        <v>294</v>
      </c>
      <c r="J65" s="819" t="s">
        <v>48</v>
      </c>
      <c r="K65" s="129" t="s">
        <v>114</v>
      </c>
      <c r="L65" s="130">
        <v>2650</v>
      </c>
      <c r="N65" s="129" t="s">
        <v>346</v>
      </c>
      <c r="O65" s="131" t="s">
        <v>292</v>
      </c>
      <c r="P65" s="135">
        <v>2530</v>
      </c>
      <c r="Q65" s="828" t="s">
        <v>215</v>
      </c>
      <c r="S65" s="819" t="s">
        <v>48</v>
      </c>
      <c r="T65" s="129" t="s">
        <v>114</v>
      </c>
      <c r="U65" s="133">
        <v>6380</v>
      </c>
      <c r="V65" s="133">
        <v>4895</v>
      </c>
      <c r="W65" s="134">
        <v>4180</v>
      </c>
      <c r="X65" s="134">
        <v>1705</v>
      </c>
      <c r="Y65" s="134">
        <v>1375</v>
      </c>
      <c r="Z65" s="134">
        <v>1045</v>
      </c>
      <c r="AA65" s="132" t="s">
        <v>1285</v>
      </c>
      <c r="AC65" s="129" t="s">
        <v>346</v>
      </c>
      <c r="AD65" s="131" t="s">
        <v>292</v>
      </c>
      <c r="AE65" s="135">
        <v>3850</v>
      </c>
      <c r="AF65" s="828" t="s">
        <v>215</v>
      </c>
      <c r="AH65" s="119" t="s">
        <v>491</v>
      </c>
      <c r="AI65" s="120">
        <v>4290</v>
      </c>
    </row>
    <row r="66" spans="1:35" ht="16.5" customHeight="1">
      <c r="A66" s="819"/>
      <c r="B66" s="129" t="s">
        <v>115</v>
      </c>
      <c r="C66" s="130">
        <v>1320</v>
      </c>
      <c r="D66" s="131" t="s">
        <v>147</v>
      </c>
      <c r="E66" s="131"/>
      <c r="F66" s="131"/>
      <c r="G66" s="131"/>
      <c r="H66" s="132" t="s">
        <v>294</v>
      </c>
      <c r="J66" s="819"/>
      <c r="K66" s="129" t="s">
        <v>115</v>
      </c>
      <c r="L66" s="130">
        <v>2650</v>
      </c>
      <c r="N66" s="129" t="s">
        <v>347</v>
      </c>
      <c r="O66" s="131" t="s">
        <v>292</v>
      </c>
      <c r="P66" s="135">
        <v>2530</v>
      </c>
      <c r="Q66" s="829"/>
      <c r="S66" s="819"/>
      <c r="T66" s="129" t="s">
        <v>115</v>
      </c>
      <c r="U66" s="133">
        <v>6380</v>
      </c>
      <c r="V66" s="133">
        <v>4895</v>
      </c>
      <c r="W66" s="134">
        <v>4180</v>
      </c>
      <c r="X66" s="134">
        <v>1705</v>
      </c>
      <c r="Y66" s="134">
        <v>1375</v>
      </c>
      <c r="Z66" s="134">
        <v>1045</v>
      </c>
      <c r="AA66" s="132" t="s">
        <v>1285</v>
      </c>
      <c r="AC66" s="129" t="s">
        <v>347</v>
      </c>
      <c r="AD66" s="131" t="s">
        <v>292</v>
      </c>
      <c r="AE66" s="135">
        <v>3850</v>
      </c>
      <c r="AF66" s="829"/>
      <c r="AH66" s="122" t="s">
        <v>492</v>
      </c>
      <c r="AI66" s="123">
        <v>1705</v>
      </c>
    </row>
    <row r="67" spans="1:35" ht="16.5" customHeight="1">
      <c r="A67" s="819" t="s">
        <v>49</v>
      </c>
      <c r="B67" s="129" t="s">
        <v>116</v>
      </c>
      <c r="C67" s="130">
        <v>1320</v>
      </c>
      <c r="D67" s="131" t="s">
        <v>147</v>
      </c>
      <c r="E67" s="131"/>
      <c r="F67" s="131"/>
      <c r="G67" s="131"/>
      <c r="H67" s="132" t="s">
        <v>294</v>
      </c>
      <c r="J67" s="819" t="s">
        <v>49</v>
      </c>
      <c r="K67" s="129" t="s">
        <v>116</v>
      </c>
      <c r="L67" s="130">
        <v>2650</v>
      </c>
      <c r="N67" s="129" t="s">
        <v>348</v>
      </c>
      <c r="O67" s="131" t="s">
        <v>292</v>
      </c>
      <c r="P67" s="135">
        <v>2530</v>
      </c>
      <c r="Q67" s="829"/>
      <c r="S67" s="819" t="s">
        <v>49</v>
      </c>
      <c r="T67" s="129" t="s">
        <v>116</v>
      </c>
      <c r="U67" s="133">
        <v>6380</v>
      </c>
      <c r="V67" s="133">
        <v>4895</v>
      </c>
      <c r="W67" s="134">
        <v>4180</v>
      </c>
      <c r="X67" s="134">
        <v>1705</v>
      </c>
      <c r="Y67" s="134">
        <v>1375</v>
      </c>
      <c r="Z67" s="134">
        <v>1045</v>
      </c>
      <c r="AA67" s="132" t="s">
        <v>1285</v>
      </c>
      <c r="AC67" s="129" t="s">
        <v>348</v>
      </c>
      <c r="AD67" s="131" t="s">
        <v>292</v>
      </c>
      <c r="AE67" s="135">
        <v>3850</v>
      </c>
      <c r="AF67" s="829"/>
      <c r="AH67" s="122" t="s">
        <v>493</v>
      </c>
      <c r="AI67" s="123">
        <v>1705</v>
      </c>
    </row>
    <row r="68" spans="1:35" ht="16.5" customHeight="1">
      <c r="A68" s="819"/>
      <c r="B68" s="129" t="s">
        <v>117</v>
      </c>
      <c r="C68" s="130">
        <v>1320</v>
      </c>
      <c r="D68" s="131" t="s">
        <v>147</v>
      </c>
      <c r="E68" s="131"/>
      <c r="F68" s="131"/>
      <c r="G68" s="131"/>
      <c r="H68" s="132" t="s">
        <v>294</v>
      </c>
      <c r="J68" s="819"/>
      <c r="K68" s="129" t="s">
        <v>117</v>
      </c>
      <c r="L68" s="130">
        <v>2650</v>
      </c>
      <c r="N68" s="129" t="s">
        <v>349</v>
      </c>
      <c r="O68" s="131" t="s">
        <v>292</v>
      </c>
      <c r="P68" s="135">
        <v>2530</v>
      </c>
      <c r="Q68" s="829"/>
      <c r="S68" s="819"/>
      <c r="T68" s="129" t="s">
        <v>117</v>
      </c>
      <c r="U68" s="133">
        <v>6380</v>
      </c>
      <c r="V68" s="133">
        <v>4895</v>
      </c>
      <c r="W68" s="134">
        <v>4180</v>
      </c>
      <c r="X68" s="134">
        <v>1705</v>
      </c>
      <c r="Y68" s="134">
        <v>1375</v>
      </c>
      <c r="Z68" s="134">
        <v>1045</v>
      </c>
      <c r="AA68" s="132" t="s">
        <v>1285</v>
      </c>
      <c r="AC68" s="129" t="s">
        <v>349</v>
      </c>
      <c r="AD68" s="131" t="s">
        <v>292</v>
      </c>
      <c r="AE68" s="135">
        <v>3850</v>
      </c>
      <c r="AF68" s="829"/>
      <c r="AH68" s="124" t="s">
        <v>494</v>
      </c>
      <c r="AI68" s="125">
        <v>1375</v>
      </c>
    </row>
    <row r="69" spans="1:35" ht="16.5" customHeight="1">
      <c r="A69" s="819"/>
      <c r="B69" s="129" t="s">
        <v>118</v>
      </c>
      <c r="C69" s="130">
        <v>1320</v>
      </c>
      <c r="D69" s="131" t="s">
        <v>147</v>
      </c>
      <c r="E69" s="131"/>
      <c r="F69" s="131"/>
      <c r="G69" s="131"/>
      <c r="H69" s="132" t="s">
        <v>294</v>
      </c>
      <c r="J69" s="819"/>
      <c r="K69" s="129" t="s">
        <v>118</v>
      </c>
      <c r="L69" s="130">
        <v>2650</v>
      </c>
      <c r="N69" s="129" t="s">
        <v>350</v>
      </c>
      <c r="O69" s="131" t="s">
        <v>292</v>
      </c>
      <c r="P69" s="135">
        <v>2530</v>
      </c>
      <c r="Q69" s="829"/>
      <c r="S69" s="819"/>
      <c r="T69" s="129" t="s">
        <v>118</v>
      </c>
      <c r="U69" s="133">
        <v>6380</v>
      </c>
      <c r="V69" s="133">
        <v>4895</v>
      </c>
      <c r="W69" s="134">
        <v>4180</v>
      </c>
      <c r="X69" s="134">
        <v>1705</v>
      </c>
      <c r="Y69" s="134">
        <v>1375</v>
      </c>
      <c r="Z69" s="134">
        <v>1045</v>
      </c>
      <c r="AA69" s="132" t="s">
        <v>1285</v>
      </c>
      <c r="AC69" s="129" t="s">
        <v>350</v>
      </c>
      <c r="AD69" s="131" t="s">
        <v>292</v>
      </c>
      <c r="AE69" s="135">
        <v>3850</v>
      </c>
      <c r="AF69" s="829"/>
      <c r="AH69" s="126" t="s">
        <v>495</v>
      </c>
      <c r="AI69" s="127">
        <v>1045</v>
      </c>
    </row>
    <row r="70" spans="1:35" ht="16.5" customHeight="1">
      <c r="A70" s="819"/>
      <c r="B70" s="129" t="s">
        <v>119</v>
      </c>
      <c r="C70" s="130">
        <v>1320</v>
      </c>
      <c r="D70" s="131" t="s">
        <v>147</v>
      </c>
      <c r="E70" s="131"/>
      <c r="F70" s="131"/>
      <c r="G70" s="131"/>
      <c r="H70" s="132" t="s">
        <v>294</v>
      </c>
      <c r="J70" s="819"/>
      <c r="K70" s="129" t="s">
        <v>119</v>
      </c>
      <c r="L70" s="130">
        <v>2650</v>
      </c>
      <c r="N70" s="129" t="s">
        <v>351</v>
      </c>
      <c r="O70" s="131" t="s">
        <v>292</v>
      </c>
      <c r="P70" s="135">
        <v>2530</v>
      </c>
      <c r="Q70" s="829"/>
      <c r="S70" s="819"/>
      <c r="T70" s="129" t="s">
        <v>119</v>
      </c>
      <c r="U70" s="133">
        <v>6380</v>
      </c>
      <c r="V70" s="133">
        <v>4895</v>
      </c>
      <c r="W70" s="134">
        <v>4180</v>
      </c>
      <c r="X70" s="134">
        <v>1705</v>
      </c>
      <c r="Y70" s="134">
        <v>1375</v>
      </c>
      <c r="Z70" s="134">
        <v>1045</v>
      </c>
      <c r="AA70" s="132" t="s">
        <v>1285</v>
      </c>
      <c r="AC70" s="129" t="s">
        <v>351</v>
      </c>
      <c r="AD70" s="131" t="s">
        <v>292</v>
      </c>
      <c r="AE70" s="135">
        <v>3850</v>
      </c>
      <c r="AF70" s="829"/>
      <c r="AH70" s="111" t="s">
        <v>1425</v>
      </c>
      <c r="AI70" s="112">
        <v>6600</v>
      </c>
    </row>
    <row r="71" spans="1:35" ht="16.5" customHeight="1">
      <c r="A71" s="819" t="s">
        <v>50</v>
      </c>
      <c r="B71" s="129" t="s">
        <v>120</v>
      </c>
      <c r="C71" s="130">
        <v>1320</v>
      </c>
      <c r="D71" s="131" t="s">
        <v>147</v>
      </c>
      <c r="E71" s="131"/>
      <c r="F71" s="131"/>
      <c r="G71" s="131"/>
      <c r="H71" s="132" t="s">
        <v>294</v>
      </c>
      <c r="J71" s="819" t="s">
        <v>50</v>
      </c>
      <c r="K71" s="129" t="s">
        <v>120</v>
      </c>
      <c r="L71" s="130">
        <v>2650</v>
      </c>
      <c r="N71" s="129" t="s">
        <v>352</v>
      </c>
      <c r="O71" s="131" t="s">
        <v>292</v>
      </c>
      <c r="P71" s="135">
        <v>2530</v>
      </c>
      <c r="Q71" s="829"/>
      <c r="S71" s="819" t="s">
        <v>50</v>
      </c>
      <c r="T71" s="129" t="s">
        <v>120</v>
      </c>
      <c r="U71" s="133">
        <v>6380</v>
      </c>
      <c r="V71" s="133">
        <v>4895</v>
      </c>
      <c r="W71" s="134">
        <v>4180</v>
      </c>
      <c r="X71" s="134">
        <v>1705</v>
      </c>
      <c r="Y71" s="134">
        <v>1375</v>
      </c>
      <c r="Z71" s="134">
        <v>1045</v>
      </c>
      <c r="AA71" s="132" t="s">
        <v>1285</v>
      </c>
      <c r="AC71" s="129" t="s">
        <v>352</v>
      </c>
      <c r="AD71" s="131" t="s">
        <v>292</v>
      </c>
      <c r="AE71" s="135">
        <v>3850</v>
      </c>
      <c r="AF71" s="829"/>
      <c r="AH71" s="111" t="s">
        <v>1335</v>
      </c>
      <c r="AI71" s="112">
        <v>6600</v>
      </c>
    </row>
    <row r="72" spans="1:35" ht="16.5" customHeight="1">
      <c r="A72" s="819"/>
      <c r="B72" s="129" t="s">
        <v>121</v>
      </c>
      <c r="C72" s="130">
        <v>1320</v>
      </c>
      <c r="D72" s="131" t="s">
        <v>147</v>
      </c>
      <c r="E72" s="131"/>
      <c r="F72" s="131"/>
      <c r="G72" s="131"/>
      <c r="H72" s="132" t="s">
        <v>294</v>
      </c>
      <c r="J72" s="819"/>
      <c r="K72" s="129" t="s">
        <v>121</v>
      </c>
      <c r="L72" s="130">
        <v>2650</v>
      </c>
      <c r="N72" s="129" t="s">
        <v>353</v>
      </c>
      <c r="O72" s="131" t="s">
        <v>292</v>
      </c>
      <c r="P72" s="135">
        <v>2530</v>
      </c>
      <c r="Q72" s="829"/>
      <c r="S72" s="819"/>
      <c r="T72" s="129" t="s">
        <v>121</v>
      </c>
      <c r="U72" s="133">
        <v>6380</v>
      </c>
      <c r="V72" s="133">
        <v>4895</v>
      </c>
      <c r="W72" s="134">
        <v>4180</v>
      </c>
      <c r="X72" s="134">
        <v>1705</v>
      </c>
      <c r="Y72" s="134">
        <v>1375</v>
      </c>
      <c r="Z72" s="134">
        <v>1045</v>
      </c>
      <c r="AA72" s="132" t="s">
        <v>1285</v>
      </c>
      <c r="AC72" s="129" t="s">
        <v>353</v>
      </c>
      <c r="AD72" s="131" t="s">
        <v>292</v>
      </c>
      <c r="AE72" s="135">
        <v>3850</v>
      </c>
      <c r="AF72" s="829"/>
      <c r="AH72" s="111" t="s">
        <v>496</v>
      </c>
      <c r="AI72" s="112">
        <v>6600</v>
      </c>
    </row>
    <row r="73" spans="1:35" ht="16.5" customHeight="1">
      <c r="A73" s="819"/>
      <c r="B73" s="129" t="s">
        <v>122</v>
      </c>
      <c r="C73" s="130">
        <v>1320</v>
      </c>
      <c r="D73" s="131" t="s">
        <v>147</v>
      </c>
      <c r="E73" s="131"/>
      <c r="F73" s="131"/>
      <c r="G73" s="131"/>
      <c r="H73" s="132" t="s">
        <v>294</v>
      </c>
      <c r="J73" s="819"/>
      <c r="K73" s="129" t="s">
        <v>122</v>
      </c>
      <c r="L73" s="130">
        <v>2650</v>
      </c>
      <c r="N73" s="129" t="s">
        <v>354</v>
      </c>
      <c r="O73" s="131" t="s">
        <v>292</v>
      </c>
      <c r="P73" s="135">
        <v>2530</v>
      </c>
      <c r="Q73" s="829"/>
      <c r="S73" s="819"/>
      <c r="T73" s="129" t="s">
        <v>122</v>
      </c>
      <c r="U73" s="133">
        <v>6380</v>
      </c>
      <c r="V73" s="133">
        <v>4895</v>
      </c>
      <c r="W73" s="134">
        <v>4180</v>
      </c>
      <c r="X73" s="134">
        <v>1705</v>
      </c>
      <c r="Y73" s="134">
        <v>1375</v>
      </c>
      <c r="Z73" s="134">
        <v>1045</v>
      </c>
      <c r="AA73" s="132" t="s">
        <v>1285</v>
      </c>
      <c r="AC73" s="129" t="s">
        <v>354</v>
      </c>
      <c r="AD73" s="131" t="s">
        <v>292</v>
      </c>
      <c r="AE73" s="135">
        <v>3850</v>
      </c>
      <c r="AF73" s="829"/>
      <c r="AH73" s="111" t="s">
        <v>497</v>
      </c>
      <c r="AI73" s="112">
        <v>5060</v>
      </c>
    </row>
    <row r="74" spans="1:35" ht="16.5" customHeight="1">
      <c r="A74" s="819"/>
      <c r="B74" s="129" t="s">
        <v>123</v>
      </c>
      <c r="C74" s="130">
        <v>1320</v>
      </c>
      <c r="D74" s="131" t="s">
        <v>147</v>
      </c>
      <c r="E74" s="131"/>
      <c r="F74" s="131"/>
      <c r="G74" s="131"/>
      <c r="H74" s="132" t="s">
        <v>294</v>
      </c>
      <c r="J74" s="819"/>
      <c r="K74" s="129" t="s">
        <v>123</v>
      </c>
      <c r="L74" s="130">
        <v>2650</v>
      </c>
      <c r="N74" s="129" t="s">
        <v>355</v>
      </c>
      <c r="O74" s="131" t="s">
        <v>292</v>
      </c>
      <c r="P74" s="135">
        <v>2530</v>
      </c>
      <c r="Q74" s="830"/>
      <c r="S74" s="819"/>
      <c r="T74" s="129" t="s">
        <v>123</v>
      </c>
      <c r="U74" s="133">
        <v>6380</v>
      </c>
      <c r="V74" s="133">
        <v>4895</v>
      </c>
      <c r="W74" s="134">
        <v>4180</v>
      </c>
      <c r="X74" s="134">
        <v>1705</v>
      </c>
      <c r="Y74" s="134">
        <v>1375</v>
      </c>
      <c r="Z74" s="134">
        <v>1045</v>
      </c>
      <c r="AA74" s="132" t="s">
        <v>1285</v>
      </c>
      <c r="AC74" s="129" t="s">
        <v>355</v>
      </c>
      <c r="AD74" s="131" t="s">
        <v>292</v>
      </c>
      <c r="AE74" s="135">
        <v>3850</v>
      </c>
      <c r="AF74" s="830"/>
      <c r="AH74" s="119" t="s">
        <v>498</v>
      </c>
      <c r="AI74" s="120">
        <v>4290</v>
      </c>
    </row>
    <row r="75" spans="1:35" ht="16.5" customHeight="1">
      <c r="A75" s="819" t="s">
        <v>42</v>
      </c>
      <c r="B75" s="129" t="s">
        <v>124</v>
      </c>
      <c r="C75" s="130">
        <v>1458</v>
      </c>
      <c r="D75" s="131" t="s">
        <v>147</v>
      </c>
      <c r="E75" s="131" t="s">
        <v>147</v>
      </c>
      <c r="F75" s="131"/>
      <c r="G75" s="131"/>
      <c r="H75" s="132" t="s">
        <v>294</v>
      </c>
      <c r="J75" s="819" t="s">
        <v>42</v>
      </c>
      <c r="K75" s="129" t="s">
        <v>124</v>
      </c>
      <c r="L75" s="130">
        <v>2650</v>
      </c>
      <c r="N75" s="129" t="s">
        <v>356</v>
      </c>
      <c r="O75" s="132" t="s">
        <v>294</v>
      </c>
      <c r="P75" s="135"/>
      <c r="Q75" s="131"/>
      <c r="S75" s="819" t="s">
        <v>42</v>
      </c>
      <c r="T75" s="129" t="s">
        <v>124</v>
      </c>
      <c r="U75" s="133">
        <v>6380</v>
      </c>
      <c r="V75" s="133">
        <v>5005</v>
      </c>
      <c r="W75" s="134">
        <v>4180</v>
      </c>
      <c r="X75" s="134">
        <v>1760</v>
      </c>
      <c r="Y75" s="134">
        <v>1430</v>
      </c>
      <c r="Z75" s="134">
        <v>1100</v>
      </c>
      <c r="AA75" s="132" t="s">
        <v>1285</v>
      </c>
      <c r="AC75" s="129" t="s">
        <v>356</v>
      </c>
      <c r="AD75" s="131" t="s">
        <v>292</v>
      </c>
      <c r="AE75" s="135">
        <v>5500</v>
      </c>
      <c r="AF75" s="131"/>
      <c r="AH75" s="119" t="s">
        <v>499</v>
      </c>
      <c r="AI75" s="120">
        <v>4290</v>
      </c>
    </row>
    <row r="76" spans="1:35" ht="16.5" customHeight="1">
      <c r="A76" s="819"/>
      <c r="B76" s="129" t="s">
        <v>145</v>
      </c>
      <c r="C76" s="130">
        <v>1458</v>
      </c>
      <c r="D76" s="131" t="s">
        <v>147</v>
      </c>
      <c r="E76" s="131" t="s">
        <v>147</v>
      </c>
      <c r="F76" s="131"/>
      <c r="G76" s="131"/>
      <c r="H76" s="132" t="s">
        <v>294</v>
      </c>
      <c r="J76" s="819"/>
      <c r="K76" s="129" t="s">
        <v>145</v>
      </c>
      <c r="L76" s="130">
        <v>2650</v>
      </c>
      <c r="N76" s="129" t="s">
        <v>357</v>
      </c>
      <c r="O76" s="132" t="s">
        <v>294</v>
      </c>
      <c r="P76" s="135"/>
      <c r="Q76" s="131"/>
      <c r="S76" s="819"/>
      <c r="T76" s="129" t="s">
        <v>145</v>
      </c>
      <c r="U76" s="133">
        <v>6380</v>
      </c>
      <c r="V76" s="133">
        <v>5005</v>
      </c>
      <c r="W76" s="134">
        <v>4180</v>
      </c>
      <c r="X76" s="134">
        <v>1760</v>
      </c>
      <c r="Y76" s="134">
        <v>1430</v>
      </c>
      <c r="Z76" s="134">
        <v>1100</v>
      </c>
      <c r="AA76" s="132" t="s">
        <v>1285</v>
      </c>
      <c r="AC76" s="129" t="s">
        <v>357</v>
      </c>
      <c r="AD76" s="132" t="s">
        <v>1285</v>
      </c>
      <c r="AE76" s="135"/>
      <c r="AF76" s="131"/>
      <c r="AH76" s="119" t="s">
        <v>500</v>
      </c>
      <c r="AI76" s="120">
        <v>4290</v>
      </c>
    </row>
    <row r="77" spans="1:35" ht="16.5" customHeight="1">
      <c r="A77" s="819"/>
      <c r="B77" s="129" t="s">
        <v>146</v>
      </c>
      <c r="C77" s="130">
        <v>1458</v>
      </c>
      <c r="D77" s="131" t="s">
        <v>147</v>
      </c>
      <c r="E77" s="131" t="s">
        <v>147</v>
      </c>
      <c r="F77" s="131"/>
      <c r="G77" s="131"/>
      <c r="H77" s="132" t="s">
        <v>294</v>
      </c>
      <c r="J77" s="819"/>
      <c r="K77" s="129" t="s">
        <v>146</v>
      </c>
      <c r="L77" s="130">
        <v>2650</v>
      </c>
      <c r="N77" s="129" t="s">
        <v>358</v>
      </c>
      <c r="O77" s="132" t="s">
        <v>294</v>
      </c>
      <c r="P77" s="135"/>
      <c r="Q77" s="131"/>
      <c r="S77" s="819"/>
      <c r="T77" s="129" t="s">
        <v>146</v>
      </c>
      <c r="U77" s="133">
        <v>6380</v>
      </c>
      <c r="V77" s="133">
        <v>5005</v>
      </c>
      <c r="W77" s="134">
        <v>4180</v>
      </c>
      <c r="X77" s="134">
        <v>1760</v>
      </c>
      <c r="Y77" s="134">
        <v>1430</v>
      </c>
      <c r="Z77" s="134">
        <v>1100</v>
      </c>
      <c r="AA77" s="132" t="s">
        <v>1285</v>
      </c>
      <c r="AC77" s="129" t="s">
        <v>358</v>
      </c>
      <c r="AD77" s="131" t="s">
        <v>292</v>
      </c>
      <c r="AE77" s="135">
        <v>5500</v>
      </c>
      <c r="AF77" s="131"/>
      <c r="AH77" s="122" t="s">
        <v>501</v>
      </c>
      <c r="AI77" s="123">
        <v>1705</v>
      </c>
    </row>
    <row r="78" spans="1:35" ht="16.5" customHeight="1">
      <c r="A78" s="819"/>
      <c r="B78" s="129" t="s">
        <v>125</v>
      </c>
      <c r="C78" s="130">
        <v>1458</v>
      </c>
      <c r="D78" s="131" t="s">
        <v>147</v>
      </c>
      <c r="E78" s="131" t="s">
        <v>147</v>
      </c>
      <c r="F78" s="131"/>
      <c r="G78" s="131"/>
      <c r="H78" s="132" t="s">
        <v>294</v>
      </c>
      <c r="J78" s="819"/>
      <c r="K78" s="129" t="s">
        <v>125</v>
      </c>
      <c r="L78" s="130">
        <v>2650</v>
      </c>
      <c r="N78" s="129" t="s">
        <v>359</v>
      </c>
      <c r="O78" s="132" t="s">
        <v>294</v>
      </c>
      <c r="P78" s="135"/>
      <c r="Q78" s="131"/>
      <c r="S78" s="819"/>
      <c r="T78" s="129" t="s">
        <v>125</v>
      </c>
      <c r="U78" s="133">
        <v>6380</v>
      </c>
      <c r="V78" s="133">
        <v>5005</v>
      </c>
      <c r="W78" s="134">
        <v>4180</v>
      </c>
      <c r="X78" s="134">
        <v>1760</v>
      </c>
      <c r="Y78" s="134">
        <v>1430</v>
      </c>
      <c r="Z78" s="134">
        <v>1100</v>
      </c>
      <c r="AA78" s="132" t="s">
        <v>1285</v>
      </c>
      <c r="AC78" s="129" t="s">
        <v>359</v>
      </c>
      <c r="AD78" s="132" t="s">
        <v>1285</v>
      </c>
      <c r="AE78" s="135"/>
      <c r="AF78" s="131"/>
      <c r="AH78" s="122" t="s">
        <v>502</v>
      </c>
      <c r="AI78" s="123">
        <v>1705</v>
      </c>
    </row>
    <row r="79" spans="1:35" ht="16.5" customHeight="1">
      <c r="A79" s="819"/>
      <c r="B79" s="129" t="s">
        <v>126</v>
      </c>
      <c r="C79" s="130">
        <v>1458</v>
      </c>
      <c r="D79" s="131" t="s">
        <v>147</v>
      </c>
      <c r="E79" s="131" t="s">
        <v>147</v>
      </c>
      <c r="F79" s="131"/>
      <c r="G79" s="131"/>
      <c r="H79" s="132" t="s">
        <v>294</v>
      </c>
      <c r="J79" s="819"/>
      <c r="K79" s="129" t="s">
        <v>126</v>
      </c>
      <c r="L79" s="130">
        <v>2650</v>
      </c>
      <c r="N79" s="129" t="s">
        <v>360</v>
      </c>
      <c r="O79" s="132" t="s">
        <v>294</v>
      </c>
      <c r="P79" s="135"/>
      <c r="Q79" s="131"/>
      <c r="S79" s="819"/>
      <c r="T79" s="129" t="s">
        <v>126</v>
      </c>
      <c r="U79" s="133">
        <v>6380</v>
      </c>
      <c r="V79" s="133">
        <v>5005</v>
      </c>
      <c r="W79" s="134">
        <v>4180</v>
      </c>
      <c r="X79" s="134">
        <v>1760</v>
      </c>
      <c r="Y79" s="134">
        <v>1430</v>
      </c>
      <c r="Z79" s="134">
        <v>1100</v>
      </c>
      <c r="AA79" s="132" t="s">
        <v>1285</v>
      </c>
      <c r="AC79" s="129" t="s">
        <v>360</v>
      </c>
      <c r="AD79" s="132" t="s">
        <v>1285</v>
      </c>
      <c r="AE79" s="135"/>
      <c r="AF79" s="131"/>
      <c r="AH79" s="124" t="s">
        <v>503</v>
      </c>
      <c r="AI79" s="125">
        <v>1375</v>
      </c>
    </row>
    <row r="80" spans="1:35" ht="16.5" customHeight="1">
      <c r="A80" s="819"/>
      <c r="B80" s="129" t="s">
        <v>127</v>
      </c>
      <c r="C80" s="130">
        <v>1458</v>
      </c>
      <c r="D80" s="131" t="s">
        <v>147</v>
      </c>
      <c r="E80" s="131" t="s">
        <v>147</v>
      </c>
      <c r="F80" s="131"/>
      <c r="G80" s="131"/>
      <c r="H80" s="132" t="s">
        <v>294</v>
      </c>
      <c r="J80" s="819"/>
      <c r="K80" s="129" t="s">
        <v>127</v>
      </c>
      <c r="L80" s="130">
        <v>2650</v>
      </c>
      <c r="N80" s="129" t="s">
        <v>361</v>
      </c>
      <c r="O80" s="132" t="s">
        <v>294</v>
      </c>
      <c r="P80" s="135"/>
      <c r="Q80" s="131"/>
      <c r="S80" s="819"/>
      <c r="T80" s="129" t="s">
        <v>127</v>
      </c>
      <c r="U80" s="133">
        <v>6380</v>
      </c>
      <c r="V80" s="133">
        <v>5005</v>
      </c>
      <c r="W80" s="134">
        <v>4180</v>
      </c>
      <c r="X80" s="134">
        <v>1760</v>
      </c>
      <c r="Y80" s="134">
        <v>1430</v>
      </c>
      <c r="Z80" s="134">
        <v>1100</v>
      </c>
      <c r="AA80" s="132" t="s">
        <v>1285</v>
      </c>
      <c r="AC80" s="129" t="s">
        <v>361</v>
      </c>
      <c r="AD80" s="131" t="s">
        <v>292</v>
      </c>
      <c r="AE80" s="135">
        <v>3850</v>
      </c>
      <c r="AF80" s="131"/>
      <c r="AH80" s="126" t="s">
        <v>504</v>
      </c>
      <c r="AI80" s="127">
        <v>1045</v>
      </c>
    </row>
    <row r="81" spans="1:35" ht="16.5" customHeight="1">
      <c r="A81" s="819" t="s">
        <v>51</v>
      </c>
      <c r="B81" s="129" t="s">
        <v>128</v>
      </c>
      <c r="C81" s="130">
        <v>1590</v>
      </c>
      <c r="D81" s="131"/>
      <c r="E81" s="131" t="s">
        <v>147</v>
      </c>
      <c r="F81" s="131" t="s">
        <v>147</v>
      </c>
      <c r="G81" s="131"/>
      <c r="H81" s="132" t="s">
        <v>294</v>
      </c>
      <c r="J81" s="819" t="s">
        <v>51</v>
      </c>
      <c r="K81" s="129" t="s">
        <v>128</v>
      </c>
      <c r="L81" s="130">
        <v>2650</v>
      </c>
      <c r="N81" s="129" t="s">
        <v>362</v>
      </c>
      <c r="O81" s="132" t="s">
        <v>294</v>
      </c>
      <c r="P81" s="135"/>
      <c r="Q81" s="131"/>
      <c r="S81" s="819" t="s">
        <v>51</v>
      </c>
      <c r="T81" s="129" t="s">
        <v>128</v>
      </c>
      <c r="U81" s="133">
        <v>7095</v>
      </c>
      <c r="V81" s="133">
        <v>5445</v>
      </c>
      <c r="W81" s="134">
        <v>4565</v>
      </c>
      <c r="X81" s="134">
        <v>1870</v>
      </c>
      <c r="Y81" s="134">
        <v>1540</v>
      </c>
      <c r="Z81" s="134">
        <v>1210</v>
      </c>
      <c r="AA81" s="132" t="s">
        <v>1285</v>
      </c>
      <c r="AC81" s="129" t="s">
        <v>362</v>
      </c>
      <c r="AD81" s="132" t="s">
        <v>1285</v>
      </c>
      <c r="AE81" s="135"/>
      <c r="AF81" s="131"/>
      <c r="AH81" s="111" t="s">
        <v>1426</v>
      </c>
      <c r="AI81" s="112">
        <v>4895</v>
      </c>
    </row>
    <row r="82" spans="1:35" ht="16.5" customHeight="1">
      <c r="A82" s="819"/>
      <c r="B82" s="129" t="s">
        <v>129</v>
      </c>
      <c r="C82" s="130">
        <v>1590</v>
      </c>
      <c r="D82" s="131"/>
      <c r="E82" s="131" t="s">
        <v>147</v>
      </c>
      <c r="F82" s="131" t="s">
        <v>147</v>
      </c>
      <c r="G82" s="131"/>
      <c r="H82" s="132" t="s">
        <v>294</v>
      </c>
      <c r="J82" s="819"/>
      <c r="K82" s="129" t="s">
        <v>129</v>
      </c>
      <c r="L82" s="130">
        <v>2650</v>
      </c>
      <c r="N82" s="129" t="s">
        <v>363</v>
      </c>
      <c r="O82" s="132" t="s">
        <v>294</v>
      </c>
      <c r="P82" s="135"/>
      <c r="Q82" s="131"/>
      <c r="S82" s="819"/>
      <c r="T82" s="129" t="s">
        <v>129</v>
      </c>
      <c r="U82" s="133">
        <v>7095</v>
      </c>
      <c r="V82" s="133">
        <v>5445</v>
      </c>
      <c r="W82" s="134">
        <v>4565</v>
      </c>
      <c r="X82" s="134">
        <v>1870</v>
      </c>
      <c r="Y82" s="134">
        <v>1540</v>
      </c>
      <c r="Z82" s="134">
        <v>1210</v>
      </c>
      <c r="AA82" s="132" t="s">
        <v>1285</v>
      </c>
      <c r="AC82" s="129" t="s">
        <v>363</v>
      </c>
      <c r="AD82" s="132" t="s">
        <v>1285</v>
      </c>
      <c r="AE82" s="135"/>
      <c r="AF82" s="131"/>
      <c r="AH82" s="111" t="s">
        <v>1336</v>
      </c>
      <c r="AI82" s="112">
        <v>4895</v>
      </c>
    </row>
    <row r="83" spans="1:35" ht="16.5" customHeight="1">
      <c r="A83" s="819"/>
      <c r="B83" s="129" t="s">
        <v>130</v>
      </c>
      <c r="C83" s="130">
        <v>1590</v>
      </c>
      <c r="D83" s="131"/>
      <c r="E83" s="131" t="s">
        <v>147</v>
      </c>
      <c r="F83" s="131" t="s">
        <v>147</v>
      </c>
      <c r="G83" s="131"/>
      <c r="H83" s="132" t="s">
        <v>294</v>
      </c>
      <c r="J83" s="819"/>
      <c r="K83" s="129" t="s">
        <v>130</v>
      </c>
      <c r="L83" s="130">
        <v>2650</v>
      </c>
      <c r="N83" s="129" t="s">
        <v>364</v>
      </c>
      <c r="O83" s="132" t="s">
        <v>294</v>
      </c>
      <c r="P83" s="135"/>
      <c r="Q83" s="131"/>
      <c r="S83" s="819"/>
      <c r="T83" s="129" t="s">
        <v>130</v>
      </c>
      <c r="U83" s="133">
        <v>7095</v>
      </c>
      <c r="V83" s="133">
        <v>5445</v>
      </c>
      <c r="W83" s="134">
        <v>4565</v>
      </c>
      <c r="X83" s="134">
        <v>1870</v>
      </c>
      <c r="Y83" s="134">
        <v>1540</v>
      </c>
      <c r="Z83" s="134">
        <v>1210</v>
      </c>
      <c r="AA83" s="132" t="s">
        <v>1285</v>
      </c>
      <c r="AC83" s="129" t="s">
        <v>364</v>
      </c>
      <c r="AD83" s="132" t="s">
        <v>1285</v>
      </c>
      <c r="AE83" s="135"/>
      <c r="AF83" s="131"/>
      <c r="AH83" s="111" t="s">
        <v>1311</v>
      </c>
      <c r="AI83" s="112">
        <v>4895</v>
      </c>
    </row>
    <row r="84" spans="1:35" ht="16.5" customHeight="1">
      <c r="A84" s="819"/>
      <c r="B84" s="129" t="s">
        <v>131</v>
      </c>
      <c r="C84" s="130">
        <v>1590</v>
      </c>
      <c r="D84" s="131"/>
      <c r="E84" s="131" t="s">
        <v>147</v>
      </c>
      <c r="F84" s="131" t="s">
        <v>147</v>
      </c>
      <c r="G84" s="131"/>
      <c r="H84" s="132" t="s">
        <v>294</v>
      </c>
      <c r="J84" s="819"/>
      <c r="K84" s="129" t="s">
        <v>131</v>
      </c>
      <c r="L84" s="130">
        <v>2650</v>
      </c>
      <c r="N84" s="129" t="s">
        <v>365</v>
      </c>
      <c r="O84" s="132" t="s">
        <v>294</v>
      </c>
      <c r="P84" s="135"/>
      <c r="Q84" s="131"/>
      <c r="S84" s="819"/>
      <c r="T84" s="129" t="s">
        <v>131</v>
      </c>
      <c r="U84" s="133">
        <v>7095</v>
      </c>
      <c r="V84" s="133">
        <v>5445</v>
      </c>
      <c r="W84" s="134">
        <v>4565</v>
      </c>
      <c r="X84" s="134">
        <v>1870</v>
      </c>
      <c r="Y84" s="134">
        <v>1540</v>
      </c>
      <c r="Z84" s="134">
        <v>1210</v>
      </c>
      <c r="AA84" s="132" t="s">
        <v>1285</v>
      </c>
      <c r="AC84" s="129" t="s">
        <v>365</v>
      </c>
      <c r="AD84" s="132" t="s">
        <v>1285</v>
      </c>
      <c r="AE84" s="135"/>
      <c r="AF84" s="131"/>
      <c r="AH84" s="111" t="s">
        <v>1312</v>
      </c>
      <c r="AI84" s="112">
        <v>3795</v>
      </c>
    </row>
    <row r="85" spans="1:35" ht="16.5" customHeight="1">
      <c r="A85" s="819"/>
      <c r="B85" s="129" t="s">
        <v>132</v>
      </c>
      <c r="C85" s="130">
        <v>1590</v>
      </c>
      <c r="D85" s="131"/>
      <c r="E85" s="131" t="s">
        <v>147</v>
      </c>
      <c r="F85" s="131" t="s">
        <v>147</v>
      </c>
      <c r="G85" s="131"/>
      <c r="H85" s="132" t="s">
        <v>294</v>
      </c>
      <c r="J85" s="819"/>
      <c r="K85" s="129" t="s">
        <v>132</v>
      </c>
      <c r="L85" s="130">
        <v>2650</v>
      </c>
      <c r="N85" s="129" t="s">
        <v>366</v>
      </c>
      <c r="O85" s="132" t="s">
        <v>294</v>
      </c>
      <c r="P85" s="135"/>
      <c r="Q85" s="131"/>
      <c r="S85" s="819"/>
      <c r="T85" s="129" t="s">
        <v>132</v>
      </c>
      <c r="U85" s="133">
        <v>7095</v>
      </c>
      <c r="V85" s="133">
        <v>5445</v>
      </c>
      <c r="W85" s="134">
        <v>4565</v>
      </c>
      <c r="X85" s="134">
        <v>1870</v>
      </c>
      <c r="Y85" s="134">
        <v>1540</v>
      </c>
      <c r="Z85" s="134">
        <v>1210</v>
      </c>
      <c r="AA85" s="132" t="s">
        <v>1285</v>
      </c>
      <c r="AC85" s="129" t="s">
        <v>366</v>
      </c>
      <c r="AD85" s="132" t="s">
        <v>1285</v>
      </c>
      <c r="AE85" s="135"/>
      <c r="AF85" s="131"/>
      <c r="AH85" s="119" t="s">
        <v>1313</v>
      </c>
      <c r="AI85" s="120">
        <v>3245</v>
      </c>
    </row>
    <row r="86" spans="1:35" ht="16.5" customHeight="1">
      <c r="A86" s="819" t="s">
        <v>43</v>
      </c>
      <c r="B86" s="129" t="s">
        <v>133</v>
      </c>
      <c r="C86" s="130">
        <v>1590</v>
      </c>
      <c r="D86" s="131"/>
      <c r="E86" s="131" t="s">
        <v>147</v>
      </c>
      <c r="F86" s="131" t="s">
        <v>147</v>
      </c>
      <c r="G86" s="131"/>
      <c r="H86" s="132" t="s">
        <v>294</v>
      </c>
      <c r="J86" s="819" t="s">
        <v>43</v>
      </c>
      <c r="K86" s="129" t="s">
        <v>133</v>
      </c>
      <c r="L86" s="130">
        <v>2650</v>
      </c>
      <c r="N86" s="129" t="s">
        <v>367</v>
      </c>
      <c r="O86" s="132" t="s">
        <v>294</v>
      </c>
      <c r="P86" s="135"/>
      <c r="Q86" s="131"/>
      <c r="S86" s="819" t="s">
        <v>43</v>
      </c>
      <c r="T86" s="129" t="s">
        <v>133</v>
      </c>
      <c r="U86" s="133">
        <v>7095</v>
      </c>
      <c r="V86" s="133">
        <v>5445</v>
      </c>
      <c r="W86" s="134">
        <v>4565</v>
      </c>
      <c r="X86" s="134">
        <v>1980</v>
      </c>
      <c r="Y86" s="134">
        <v>1650</v>
      </c>
      <c r="Z86" s="134">
        <v>1320</v>
      </c>
      <c r="AA86" s="132" t="s">
        <v>1285</v>
      </c>
      <c r="AC86" s="129" t="s">
        <v>367</v>
      </c>
      <c r="AD86" s="132" t="s">
        <v>1285</v>
      </c>
      <c r="AE86" s="135"/>
      <c r="AF86" s="131"/>
      <c r="AH86" s="119" t="s">
        <v>1314</v>
      </c>
      <c r="AI86" s="120">
        <v>3245</v>
      </c>
    </row>
    <row r="87" spans="1:35" ht="16.5" customHeight="1">
      <c r="A87" s="819"/>
      <c r="B87" s="129" t="s">
        <v>134</v>
      </c>
      <c r="C87" s="130">
        <v>1590</v>
      </c>
      <c r="D87" s="131"/>
      <c r="E87" s="131" t="s">
        <v>147</v>
      </c>
      <c r="F87" s="131" t="s">
        <v>147</v>
      </c>
      <c r="G87" s="131"/>
      <c r="H87" s="132" t="s">
        <v>294</v>
      </c>
      <c r="J87" s="819"/>
      <c r="K87" s="129" t="s">
        <v>134</v>
      </c>
      <c r="L87" s="130">
        <v>2650</v>
      </c>
      <c r="N87" s="129" t="s">
        <v>368</v>
      </c>
      <c r="O87" s="132" t="s">
        <v>294</v>
      </c>
      <c r="P87" s="135"/>
      <c r="Q87" s="131"/>
      <c r="S87" s="819"/>
      <c r="T87" s="129" t="s">
        <v>134</v>
      </c>
      <c r="U87" s="133">
        <v>7095</v>
      </c>
      <c r="V87" s="133">
        <v>5445</v>
      </c>
      <c r="W87" s="134">
        <v>4565</v>
      </c>
      <c r="X87" s="134">
        <v>1980</v>
      </c>
      <c r="Y87" s="134">
        <v>1650</v>
      </c>
      <c r="Z87" s="134">
        <v>1320</v>
      </c>
      <c r="AA87" s="132" t="s">
        <v>1285</v>
      </c>
      <c r="AC87" s="129" t="s">
        <v>368</v>
      </c>
      <c r="AD87" s="132" t="s">
        <v>1285</v>
      </c>
      <c r="AE87" s="135"/>
      <c r="AF87" s="131"/>
      <c r="AH87" s="119" t="s">
        <v>1315</v>
      </c>
      <c r="AI87" s="120">
        <v>3245</v>
      </c>
    </row>
    <row r="88" spans="1:35" ht="16.5" customHeight="1">
      <c r="A88" s="819"/>
      <c r="B88" s="129" t="s">
        <v>135</v>
      </c>
      <c r="C88" s="130">
        <v>1590</v>
      </c>
      <c r="D88" s="131"/>
      <c r="E88" s="131" t="s">
        <v>147</v>
      </c>
      <c r="F88" s="131" t="s">
        <v>147</v>
      </c>
      <c r="G88" s="131"/>
      <c r="H88" s="132" t="s">
        <v>294</v>
      </c>
      <c r="J88" s="819"/>
      <c r="K88" s="129" t="s">
        <v>135</v>
      </c>
      <c r="L88" s="130">
        <v>2650</v>
      </c>
      <c r="N88" s="129" t="s">
        <v>369</v>
      </c>
      <c r="O88" s="132" t="s">
        <v>294</v>
      </c>
      <c r="P88" s="135"/>
      <c r="Q88" s="131"/>
      <c r="S88" s="819"/>
      <c r="T88" s="129" t="s">
        <v>135</v>
      </c>
      <c r="U88" s="133">
        <v>7095</v>
      </c>
      <c r="V88" s="133">
        <v>5445</v>
      </c>
      <c r="W88" s="134">
        <v>4565</v>
      </c>
      <c r="X88" s="134">
        <v>1980</v>
      </c>
      <c r="Y88" s="134">
        <v>1650</v>
      </c>
      <c r="Z88" s="134">
        <v>1320</v>
      </c>
      <c r="AA88" s="132" t="s">
        <v>1285</v>
      </c>
      <c r="AC88" s="129" t="s">
        <v>369</v>
      </c>
      <c r="AD88" s="132" t="s">
        <v>1285</v>
      </c>
      <c r="AE88" s="135"/>
      <c r="AF88" s="131"/>
      <c r="AH88" s="122" t="s">
        <v>1316</v>
      </c>
      <c r="AI88" s="123">
        <v>1705</v>
      </c>
    </row>
    <row r="89" spans="1:35" ht="16.5" customHeight="1">
      <c r="A89" s="819"/>
      <c r="B89" s="129" t="s">
        <v>136</v>
      </c>
      <c r="C89" s="130">
        <v>1590</v>
      </c>
      <c r="D89" s="131"/>
      <c r="E89" s="131" t="s">
        <v>147</v>
      </c>
      <c r="F89" s="131" t="s">
        <v>147</v>
      </c>
      <c r="G89" s="131"/>
      <c r="H89" s="132" t="s">
        <v>294</v>
      </c>
      <c r="J89" s="819"/>
      <c r="K89" s="129" t="s">
        <v>136</v>
      </c>
      <c r="L89" s="130">
        <v>2650</v>
      </c>
      <c r="N89" s="129" t="s">
        <v>370</v>
      </c>
      <c r="O89" s="132" t="s">
        <v>294</v>
      </c>
      <c r="P89" s="135"/>
      <c r="Q89" s="131"/>
      <c r="S89" s="819"/>
      <c r="T89" s="129" t="s">
        <v>136</v>
      </c>
      <c r="U89" s="133">
        <v>7095</v>
      </c>
      <c r="V89" s="133">
        <v>5445</v>
      </c>
      <c r="W89" s="134">
        <v>4565</v>
      </c>
      <c r="X89" s="134">
        <v>1980</v>
      </c>
      <c r="Y89" s="134">
        <v>1650</v>
      </c>
      <c r="Z89" s="134">
        <v>1320</v>
      </c>
      <c r="AA89" s="132" t="s">
        <v>1285</v>
      </c>
      <c r="AC89" s="129" t="s">
        <v>370</v>
      </c>
      <c r="AD89" s="132" t="s">
        <v>1285</v>
      </c>
      <c r="AE89" s="135"/>
      <c r="AF89" s="131"/>
      <c r="AH89" s="122" t="s">
        <v>1317</v>
      </c>
      <c r="AI89" s="123">
        <v>1705</v>
      </c>
    </row>
    <row r="90" spans="1:35" ht="16.5" customHeight="1">
      <c r="A90" s="819" t="s">
        <v>46</v>
      </c>
      <c r="B90" s="129" t="s">
        <v>137</v>
      </c>
      <c r="C90" s="130">
        <v>2387</v>
      </c>
      <c r="D90" s="131"/>
      <c r="E90" s="131" t="s">
        <v>147</v>
      </c>
      <c r="F90" s="131" t="s">
        <v>147</v>
      </c>
      <c r="G90" s="131" t="s">
        <v>147</v>
      </c>
      <c r="H90" s="132" t="s">
        <v>294</v>
      </c>
      <c r="J90" s="819" t="s">
        <v>46</v>
      </c>
      <c r="K90" s="129" t="s">
        <v>137</v>
      </c>
      <c r="L90" s="130">
        <v>2650</v>
      </c>
      <c r="N90" s="129" t="s">
        <v>371</v>
      </c>
      <c r="O90" s="132" t="s">
        <v>294</v>
      </c>
      <c r="P90" s="135"/>
      <c r="Q90" s="131"/>
      <c r="S90" s="821" t="s">
        <v>430</v>
      </c>
      <c r="T90" s="129" t="s">
        <v>137</v>
      </c>
      <c r="U90" s="133">
        <v>7810</v>
      </c>
      <c r="V90" s="133">
        <v>5940</v>
      </c>
      <c r="W90" s="134">
        <v>5005</v>
      </c>
      <c r="X90" s="134">
        <v>2090</v>
      </c>
      <c r="Y90" s="134">
        <v>1760</v>
      </c>
      <c r="Z90" s="134">
        <v>1430</v>
      </c>
      <c r="AA90" s="132" t="s">
        <v>1285</v>
      </c>
      <c r="AC90" s="129" t="s">
        <v>371</v>
      </c>
      <c r="AD90" s="132" t="s">
        <v>1285</v>
      </c>
      <c r="AE90" s="135"/>
      <c r="AF90" s="131"/>
      <c r="AH90" s="124" t="s">
        <v>1318</v>
      </c>
      <c r="AI90" s="125">
        <v>1375</v>
      </c>
    </row>
    <row r="91" spans="1:35" ht="16.5" customHeight="1">
      <c r="A91" s="819"/>
      <c r="B91" s="129" t="s">
        <v>138</v>
      </c>
      <c r="C91" s="130">
        <v>2387</v>
      </c>
      <c r="D91" s="131"/>
      <c r="E91" s="131" t="s">
        <v>147</v>
      </c>
      <c r="F91" s="131" t="s">
        <v>147</v>
      </c>
      <c r="G91" s="131" t="s">
        <v>147</v>
      </c>
      <c r="H91" s="132" t="s">
        <v>294</v>
      </c>
      <c r="J91" s="819"/>
      <c r="K91" s="129" t="s">
        <v>138</v>
      </c>
      <c r="L91" s="130">
        <v>2650</v>
      </c>
      <c r="N91" s="129" t="s">
        <v>372</v>
      </c>
      <c r="O91" s="132" t="s">
        <v>294</v>
      </c>
      <c r="P91" s="135"/>
      <c r="Q91" s="131"/>
      <c r="S91" s="822"/>
      <c r="T91" s="129" t="s">
        <v>138</v>
      </c>
      <c r="U91" s="133">
        <v>7810</v>
      </c>
      <c r="V91" s="133">
        <v>5940</v>
      </c>
      <c r="W91" s="134">
        <v>5005</v>
      </c>
      <c r="X91" s="134">
        <v>2090</v>
      </c>
      <c r="Y91" s="134">
        <v>1760</v>
      </c>
      <c r="Z91" s="134">
        <v>1430</v>
      </c>
      <c r="AA91" s="132" t="s">
        <v>1285</v>
      </c>
      <c r="AC91" s="129" t="s">
        <v>372</v>
      </c>
      <c r="AD91" s="132" t="s">
        <v>1285</v>
      </c>
      <c r="AE91" s="135"/>
      <c r="AF91" s="131"/>
      <c r="AH91" s="126" t="s">
        <v>1319</v>
      </c>
      <c r="AI91" s="127">
        <v>1045</v>
      </c>
    </row>
    <row r="92" spans="1:35" ht="16.5" customHeight="1">
      <c r="A92" s="819"/>
      <c r="B92" s="129" t="s">
        <v>139</v>
      </c>
      <c r="C92" s="130">
        <v>2387</v>
      </c>
      <c r="D92" s="131"/>
      <c r="E92" s="131" t="s">
        <v>147</v>
      </c>
      <c r="F92" s="131" t="s">
        <v>147</v>
      </c>
      <c r="G92" s="131" t="s">
        <v>147</v>
      </c>
      <c r="H92" s="132" t="s">
        <v>294</v>
      </c>
      <c r="J92" s="819"/>
      <c r="K92" s="129" t="s">
        <v>139</v>
      </c>
      <c r="L92" s="130">
        <v>2650</v>
      </c>
      <c r="N92" s="129" t="s">
        <v>373</v>
      </c>
      <c r="O92" s="132" t="s">
        <v>294</v>
      </c>
      <c r="P92" s="135"/>
      <c r="Q92" s="131"/>
      <c r="S92" s="822"/>
      <c r="T92" s="129" t="s">
        <v>139</v>
      </c>
      <c r="U92" s="133">
        <v>7810</v>
      </c>
      <c r="V92" s="133">
        <v>5940</v>
      </c>
      <c r="W92" s="134">
        <v>5005</v>
      </c>
      <c r="X92" s="134">
        <v>2090</v>
      </c>
      <c r="Y92" s="134">
        <v>1760</v>
      </c>
      <c r="Z92" s="134">
        <v>1430</v>
      </c>
      <c r="AA92" s="132" t="s">
        <v>1285</v>
      </c>
      <c r="AC92" s="129" t="s">
        <v>373</v>
      </c>
      <c r="AD92" s="132" t="s">
        <v>1285</v>
      </c>
      <c r="AE92" s="135"/>
      <c r="AF92" s="131"/>
      <c r="AH92" s="111" t="s">
        <v>1427</v>
      </c>
      <c r="AI92" s="112">
        <v>4895</v>
      </c>
    </row>
    <row r="93" spans="1:35" ht="16.5" customHeight="1">
      <c r="A93" s="819"/>
      <c r="B93" s="129" t="s">
        <v>140</v>
      </c>
      <c r="C93" s="130">
        <v>2387</v>
      </c>
      <c r="D93" s="131"/>
      <c r="E93" s="131" t="s">
        <v>147</v>
      </c>
      <c r="F93" s="131" t="s">
        <v>147</v>
      </c>
      <c r="G93" s="131" t="s">
        <v>147</v>
      </c>
      <c r="H93" s="132" t="s">
        <v>294</v>
      </c>
      <c r="J93" s="819"/>
      <c r="K93" s="129" t="s">
        <v>140</v>
      </c>
      <c r="L93" s="130">
        <v>2650</v>
      </c>
      <c r="N93" s="129" t="s">
        <v>374</v>
      </c>
      <c r="O93" s="132" t="s">
        <v>294</v>
      </c>
      <c r="P93" s="135"/>
      <c r="Q93" s="131"/>
      <c r="S93" s="822"/>
      <c r="T93" s="129" t="s">
        <v>140</v>
      </c>
      <c r="U93" s="133">
        <v>7810</v>
      </c>
      <c r="V93" s="133">
        <v>5940</v>
      </c>
      <c r="W93" s="134">
        <v>5005</v>
      </c>
      <c r="X93" s="134">
        <v>2090</v>
      </c>
      <c r="Y93" s="134">
        <v>1760</v>
      </c>
      <c r="Z93" s="134">
        <v>1430</v>
      </c>
      <c r="AA93" s="132" t="s">
        <v>1285</v>
      </c>
      <c r="AC93" s="129" t="s">
        <v>374</v>
      </c>
      <c r="AD93" s="132" t="s">
        <v>1285</v>
      </c>
      <c r="AE93" s="135"/>
      <c r="AF93" s="131"/>
      <c r="AH93" s="111" t="s">
        <v>1337</v>
      </c>
      <c r="AI93" s="112">
        <v>4895</v>
      </c>
    </row>
    <row r="94" spans="1:35" ht="16.5" customHeight="1">
      <c r="A94" s="819"/>
      <c r="B94" s="129" t="s">
        <v>141</v>
      </c>
      <c r="C94" s="130">
        <v>2387</v>
      </c>
      <c r="D94" s="131"/>
      <c r="E94" s="131" t="s">
        <v>147</v>
      </c>
      <c r="F94" s="131" t="s">
        <v>147</v>
      </c>
      <c r="G94" s="131" t="s">
        <v>147</v>
      </c>
      <c r="H94" s="132" t="s">
        <v>294</v>
      </c>
      <c r="J94" s="819"/>
      <c r="K94" s="129" t="s">
        <v>141</v>
      </c>
      <c r="L94" s="130">
        <v>2650</v>
      </c>
      <c r="N94" s="129" t="s">
        <v>375</v>
      </c>
      <c r="O94" s="132" t="s">
        <v>294</v>
      </c>
      <c r="P94" s="135"/>
      <c r="Q94" s="131"/>
      <c r="S94" s="823"/>
      <c r="T94" s="129" t="s">
        <v>141</v>
      </c>
      <c r="U94" s="133">
        <v>7810</v>
      </c>
      <c r="V94" s="133">
        <v>5940</v>
      </c>
      <c r="W94" s="134">
        <v>5005</v>
      </c>
      <c r="X94" s="134">
        <v>2090</v>
      </c>
      <c r="Y94" s="134">
        <v>1760</v>
      </c>
      <c r="Z94" s="134">
        <v>1430</v>
      </c>
      <c r="AA94" s="132" t="s">
        <v>1285</v>
      </c>
      <c r="AC94" s="129" t="s">
        <v>375</v>
      </c>
      <c r="AD94" s="132" t="s">
        <v>1285</v>
      </c>
      <c r="AE94" s="135"/>
      <c r="AF94" s="131"/>
      <c r="AH94" s="111" t="s">
        <v>505</v>
      </c>
      <c r="AI94" s="112">
        <v>4895</v>
      </c>
    </row>
    <row r="95" spans="1:35" ht="16.5" customHeight="1">
      <c r="A95" s="819"/>
      <c r="B95" s="129" t="s">
        <v>142</v>
      </c>
      <c r="C95" s="130">
        <v>2387</v>
      </c>
      <c r="D95" s="131"/>
      <c r="E95" s="131" t="s">
        <v>147</v>
      </c>
      <c r="F95" s="131" t="s">
        <v>147</v>
      </c>
      <c r="G95" s="131" t="s">
        <v>147</v>
      </c>
      <c r="H95" s="132" t="s">
        <v>294</v>
      </c>
      <c r="J95" s="819"/>
      <c r="K95" s="129" t="s">
        <v>142</v>
      </c>
      <c r="L95" s="130">
        <v>2650</v>
      </c>
      <c r="N95" s="129" t="s">
        <v>376</v>
      </c>
      <c r="O95" s="132" t="s">
        <v>294</v>
      </c>
      <c r="P95" s="135"/>
      <c r="Q95" s="131"/>
      <c r="S95" s="821" t="s">
        <v>225</v>
      </c>
      <c r="T95" s="129" t="s">
        <v>142</v>
      </c>
      <c r="U95" s="133">
        <v>8690</v>
      </c>
      <c r="V95" s="133">
        <v>6545</v>
      </c>
      <c r="W95" s="134">
        <v>5500</v>
      </c>
      <c r="X95" s="134">
        <v>2090</v>
      </c>
      <c r="Y95" s="134">
        <v>1760</v>
      </c>
      <c r="Z95" s="134">
        <v>1430</v>
      </c>
      <c r="AA95" s="132" t="s">
        <v>1285</v>
      </c>
      <c r="AC95" s="129" t="s">
        <v>376</v>
      </c>
      <c r="AD95" s="132" t="s">
        <v>1285</v>
      </c>
      <c r="AE95" s="135"/>
      <c r="AF95" s="131"/>
      <c r="AH95" s="111" t="s">
        <v>506</v>
      </c>
      <c r="AI95" s="112">
        <v>3795</v>
      </c>
    </row>
    <row r="96" spans="1:35" ht="16.5" customHeight="1">
      <c r="A96" s="819"/>
      <c r="B96" s="129" t="s">
        <v>143</v>
      </c>
      <c r="C96" s="130">
        <v>2387</v>
      </c>
      <c r="D96" s="131"/>
      <c r="E96" s="131" t="s">
        <v>147</v>
      </c>
      <c r="F96" s="131" t="s">
        <v>147</v>
      </c>
      <c r="G96" s="131" t="s">
        <v>147</v>
      </c>
      <c r="H96" s="132" t="s">
        <v>294</v>
      </c>
      <c r="J96" s="819"/>
      <c r="K96" s="129" t="s">
        <v>143</v>
      </c>
      <c r="L96" s="130">
        <v>2650</v>
      </c>
      <c r="N96" s="129" t="s">
        <v>377</v>
      </c>
      <c r="O96" s="132" t="s">
        <v>294</v>
      </c>
      <c r="P96" s="135"/>
      <c r="Q96" s="131"/>
      <c r="S96" s="823"/>
      <c r="T96" s="129" t="s">
        <v>143</v>
      </c>
      <c r="U96" s="133">
        <v>8690</v>
      </c>
      <c r="V96" s="133">
        <v>6545</v>
      </c>
      <c r="W96" s="134">
        <v>5500</v>
      </c>
      <c r="X96" s="134">
        <v>2090</v>
      </c>
      <c r="Y96" s="134">
        <v>1760</v>
      </c>
      <c r="Z96" s="134">
        <v>1430</v>
      </c>
      <c r="AA96" s="132" t="s">
        <v>1285</v>
      </c>
      <c r="AC96" s="129" t="s">
        <v>377</v>
      </c>
      <c r="AD96" s="132" t="s">
        <v>1285</v>
      </c>
      <c r="AE96" s="135"/>
      <c r="AF96" s="131"/>
      <c r="AH96" s="119" t="s">
        <v>507</v>
      </c>
      <c r="AI96" s="120">
        <v>3245</v>
      </c>
    </row>
    <row r="97" spans="1:35" ht="16.5" customHeight="1">
      <c r="A97" s="128" t="s">
        <v>45</v>
      </c>
      <c r="B97" s="129" t="s">
        <v>45</v>
      </c>
      <c r="C97" s="130">
        <v>2475</v>
      </c>
      <c r="D97" s="131"/>
      <c r="E97" s="131"/>
      <c r="F97" s="131"/>
      <c r="G97" s="131" t="s">
        <v>147</v>
      </c>
      <c r="H97" s="132" t="s">
        <v>294</v>
      </c>
      <c r="J97" s="128" t="s">
        <v>45</v>
      </c>
      <c r="K97" s="129" t="s">
        <v>45</v>
      </c>
      <c r="L97" s="130">
        <v>2650</v>
      </c>
      <c r="N97" s="129" t="s">
        <v>378</v>
      </c>
      <c r="O97" s="132" t="s">
        <v>294</v>
      </c>
      <c r="P97" s="135"/>
      <c r="Q97" s="131"/>
      <c r="S97" s="128" t="s">
        <v>45</v>
      </c>
      <c r="T97" s="129" t="s">
        <v>45</v>
      </c>
      <c r="U97" s="133"/>
      <c r="V97" s="133"/>
      <c r="W97" s="134"/>
      <c r="X97" s="134"/>
      <c r="Y97" s="134"/>
      <c r="Z97" s="134"/>
      <c r="AA97" s="132" t="s">
        <v>1285</v>
      </c>
      <c r="AC97" s="129" t="s">
        <v>378</v>
      </c>
      <c r="AD97" s="132" t="s">
        <v>1285</v>
      </c>
      <c r="AE97" s="135"/>
      <c r="AF97" s="131"/>
      <c r="AH97" s="119" t="s">
        <v>508</v>
      </c>
      <c r="AI97" s="120">
        <v>3245</v>
      </c>
    </row>
    <row r="98" spans="1:35" ht="16.5" customHeight="1">
      <c r="N98" s="129" t="s">
        <v>379</v>
      </c>
      <c r="O98" s="132" t="s">
        <v>294</v>
      </c>
      <c r="P98" s="135"/>
      <c r="Q98" s="131"/>
      <c r="AC98" s="129" t="s">
        <v>379</v>
      </c>
      <c r="AD98" s="132" t="s">
        <v>1285</v>
      </c>
      <c r="AE98" s="135"/>
      <c r="AF98" s="131"/>
      <c r="AH98" s="119" t="s">
        <v>509</v>
      </c>
      <c r="AI98" s="120">
        <v>3245</v>
      </c>
    </row>
    <row r="99" spans="1:35" ht="16.5" customHeight="1">
      <c r="N99" s="129" t="s">
        <v>391</v>
      </c>
      <c r="O99" s="132" t="s">
        <v>294</v>
      </c>
      <c r="P99" s="135"/>
      <c r="Q99" s="131"/>
      <c r="AC99" s="129" t="s">
        <v>391</v>
      </c>
      <c r="AD99" s="132" t="s">
        <v>1285</v>
      </c>
      <c r="AE99" s="135"/>
      <c r="AF99" s="131"/>
      <c r="AH99" s="122" t="s">
        <v>510</v>
      </c>
      <c r="AI99" s="123">
        <v>1705</v>
      </c>
    </row>
    <row r="100" spans="1:35" ht="16.5" customHeight="1">
      <c r="N100" s="129" t="s">
        <v>380</v>
      </c>
      <c r="O100" s="132" t="s">
        <v>294</v>
      </c>
      <c r="P100" s="135"/>
      <c r="Q100" s="131"/>
      <c r="AC100" s="129" t="s">
        <v>380</v>
      </c>
      <c r="AD100" s="132" t="s">
        <v>1285</v>
      </c>
      <c r="AE100" s="135"/>
      <c r="AF100" s="131"/>
      <c r="AH100" s="122" t="s">
        <v>511</v>
      </c>
      <c r="AI100" s="123">
        <v>1705</v>
      </c>
    </row>
    <row r="101" spans="1:35" ht="16.5" customHeight="1">
      <c r="N101" s="129" t="s">
        <v>381</v>
      </c>
      <c r="O101" s="132" t="s">
        <v>294</v>
      </c>
      <c r="P101" s="135"/>
      <c r="Q101" s="131"/>
      <c r="AC101" s="129" t="s">
        <v>381</v>
      </c>
      <c r="AD101" s="132" t="s">
        <v>1285</v>
      </c>
      <c r="AE101" s="135"/>
      <c r="AF101" s="131"/>
      <c r="AH101" s="124" t="s">
        <v>512</v>
      </c>
      <c r="AI101" s="125">
        <v>1375</v>
      </c>
    </row>
    <row r="102" spans="1:35" ht="16.5" customHeight="1">
      <c r="N102" s="129" t="s">
        <v>382</v>
      </c>
      <c r="O102" s="132" t="s">
        <v>294</v>
      </c>
      <c r="P102" s="135"/>
      <c r="Q102" s="131"/>
      <c r="AC102" s="129" t="s">
        <v>382</v>
      </c>
      <c r="AD102" s="132" t="s">
        <v>1285</v>
      </c>
      <c r="AE102" s="135"/>
      <c r="AF102" s="131"/>
      <c r="AH102" s="126" t="s">
        <v>513</v>
      </c>
      <c r="AI102" s="127">
        <v>1045</v>
      </c>
    </row>
    <row r="103" spans="1:35" ht="16.5" customHeight="1">
      <c r="N103" s="129" t="s">
        <v>383</v>
      </c>
      <c r="O103" s="132" t="s">
        <v>294</v>
      </c>
      <c r="P103" s="135"/>
      <c r="Q103" s="131"/>
      <c r="AC103" s="129" t="s">
        <v>383</v>
      </c>
      <c r="AD103" s="132" t="s">
        <v>1285</v>
      </c>
      <c r="AE103" s="135"/>
      <c r="AF103" s="131"/>
      <c r="AH103" s="111" t="s">
        <v>1428</v>
      </c>
      <c r="AI103" s="112">
        <v>4895</v>
      </c>
    </row>
    <row r="104" spans="1:35" ht="16.5" customHeight="1">
      <c r="N104" s="129" t="s">
        <v>384</v>
      </c>
      <c r="O104" s="132" t="s">
        <v>294</v>
      </c>
      <c r="P104" s="135"/>
      <c r="Q104" s="131"/>
      <c r="AC104" s="129" t="s">
        <v>384</v>
      </c>
      <c r="AD104" s="132" t="s">
        <v>1285</v>
      </c>
      <c r="AE104" s="135"/>
      <c r="AF104" s="131"/>
      <c r="AH104" s="111" t="s">
        <v>1338</v>
      </c>
      <c r="AI104" s="112">
        <v>4895</v>
      </c>
    </row>
    <row r="105" spans="1:35" ht="16.5" customHeight="1">
      <c r="N105" s="129" t="s">
        <v>385</v>
      </c>
      <c r="O105" s="132" t="s">
        <v>294</v>
      </c>
      <c r="P105" s="135"/>
      <c r="Q105" s="131"/>
      <c r="AC105" s="129" t="s">
        <v>385</v>
      </c>
      <c r="AD105" s="132" t="s">
        <v>1285</v>
      </c>
      <c r="AE105" s="135"/>
      <c r="AF105" s="131"/>
      <c r="AH105" s="111" t="s">
        <v>514</v>
      </c>
      <c r="AI105" s="112">
        <v>4895</v>
      </c>
    </row>
    <row r="106" spans="1:35" ht="16.5" customHeight="1">
      <c r="N106" s="129" t="s">
        <v>386</v>
      </c>
      <c r="O106" s="132" t="s">
        <v>294</v>
      </c>
      <c r="P106" s="135"/>
      <c r="Q106" s="131"/>
      <c r="AC106" s="129" t="s">
        <v>386</v>
      </c>
      <c r="AD106" s="132" t="s">
        <v>1285</v>
      </c>
      <c r="AE106" s="135"/>
      <c r="AF106" s="131"/>
      <c r="AH106" s="111" t="s">
        <v>515</v>
      </c>
      <c r="AI106" s="112">
        <v>3795</v>
      </c>
    </row>
    <row r="107" spans="1:35" ht="16.5" customHeight="1">
      <c r="N107" s="129" t="s">
        <v>392</v>
      </c>
      <c r="O107" s="132" t="s">
        <v>294</v>
      </c>
      <c r="P107" s="135"/>
      <c r="Q107" s="131"/>
      <c r="AC107" s="129" t="s">
        <v>392</v>
      </c>
      <c r="AD107" s="132" t="s">
        <v>1285</v>
      </c>
      <c r="AE107" s="135"/>
      <c r="AF107" s="131"/>
      <c r="AH107" s="119" t="s">
        <v>516</v>
      </c>
      <c r="AI107" s="120">
        <v>3245</v>
      </c>
    </row>
    <row r="108" spans="1:35" ht="16.5" customHeight="1">
      <c r="N108" s="129" t="s">
        <v>387</v>
      </c>
      <c r="O108" s="132" t="s">
        <v>294</v>
      </c>
      <c r="P108" s="135"/>
      <c r="Q108" s="131"/>
      <c r="AC108" s="129" t="s">
        <v>387</v>
      </c>
      <c r="AD108" s="132" t="s">
        <v>1285</v>
      </c>
      <c r="AE108" s="135"/>
      <c r="AF108" s="131"/>
      <c r="AH108" s="119" t="s">
        <v>517</v>
      </c>
      <c r="AI108" s="120">
        <v>3245</v>
      </c>
    </row>
    <row r="109" spans="1:35" ht="16.5" customHeight="1">
      <c r="N109" s="129" t="s">
        <v>388</v>
      </c>
      <c r="O109" s="132" t="s">
        <v>294</v>
      </c>
      <c r="P109" s="135"/>
      <c r="Q109" s="131"/>
      <c r="AC109" s="129" t="s">
        <v>388</v>
      </c>
      <c r="AD109" s="132" t="s">
        <v>1285</v>
      </c>
      <c r="AE109" s="135"/>
      <c r="AF109" s="131"/>
      <c r="AH109" s="119" t="s">
        <v>518</v>
      </c>
      <c r="AI109" s="120">
        <v>3245</v>
      </c>
    </row>
    <row r="110" spans="1:35" ht="16.5" customHeight="1">
      <c r="N110" s="129" t="s">
        <v>393</v>
      </c>
      <c r="O110" s="132" t="s">
        <v>294</v>
      </c>
      <c r="P110" s="135"/>
      <c r="Q110" s="131"/>
      <c r="AC110" s="129" t="s">
        <v>393</v>
      </c>
      <c r="AD110" s="132" t="s">
        <v>1285</v>
      </c>
      <c r="AE110" s="135"/>
      <c r="AF110" s="131"/>
      <c r="AH110" s="122" t="s">
        <v>519</v>
      </c>
      <c r="AI110" s="123">
        <v>1705</v>
      </c>
    </row>
    <row r="111" spans="1:35" ht="16.5" customHeight="1">
      <c r="N111" s="129" t="s">
        <v>389</v>
      </c>
      <c r="O111" s="132" t="s">
        <v>294</v>
      </c>
      <c r="P111" s="135"/>
      <c r="Q111" s="131"/>
      <c r="AC111" s="129" t="s">
        <v>389</v>
      </c>
      <c r="AD111" s="132" t="s">
        <v>1285</v>
      </c>
      <c r="AE111" s="135"/>
      <c r="AF111" s="131"/>
      <c r="AH111" s="122" t="s">
        <v>520</v>
      </c>
      <c r="AI111" s="123">
        <v>1705</v>
      </c>
    </row>
    <row r="112" spans="1:35" ht="16.5" customHeight="1">
      <c r="N112" s="129" t="s">
        <v>390</v>
      </c>
      <c r="O112" s="132" t="s">
        <v>294</v>
      </c>
      <c r="P112" s="135"/>
      <c r="Q112" s="131"/>
      <c r="AC112" s="129" t="s">
        <v>390</v>
      </c>
      <c r="AD112" s="132" t="s">
        <v>1285</v>
      </c>
      <c r="AE112" s="135"/>
      <c r="AF112" s="131"/>
      <c r="AH112" s="124" t="s">
        <v>521</v>
      </c>
      <c r="AI112" s="125">
        <v>1375</v>
      </c>
    </row>
    <row r="113" spans="14:35" ht="16.5" customHeight="1">
      <c r="N113" s="129" t="s">
        <v>333</v>
      </c>
      <c r="O113" s="132" t="s">
        <v>294</v>
      </c>
      <c r="P113" s="135"/>
      <c r="Q113" s="131"/>
      <c r="AC113" s="129" t="s">
        <v>333</v>
      </c>
      <c r="AD113" s="132" t="s">
        <v>1285</v>
      </c>
      <c r="AE113" s="135"/>
      <c r="AF113" s="131"/>
      <c r="AH113" s="126" t="s">
        <v>522</v>
      </c>
      <c r="AI113" s="127">
        <v>1045</v>
      </c>
    </row>
    <row r="114" spans="14:35" ht="16.5" customHeight="1">
      <c r="N114" s="129" t="s">
        <v>334</v>
      </c>
      <c r="O114" s="132" t="s">
        <v>294</v>
      </c>
      <c r="P114" s="135"/>
      <c r="Q114" s="131"/>
      <c r="AC114" s="129" t="s">
        <v>334</v>
      </c>
      <c r="AD114" s="132" t="s">
        <v>1285</v>
      </c>
      <c r="AE114" s="135"/>
      <c r="AF114" s="131"/>
      <c r="AH114" s="111" t="s">
        <v>1429</v>
      </c>
      <c r="AI114" s="112">
        <v>4895</v>
      </c>
    </row>
    <row r="115" spans="14:35" ht="16.5" customHeight="1">
      <c r="N115" s="129" t="s">
        <v>394</v>
      </c>
      <c r="O115" s="132" t="s">
        <v>294</v>
      </c>
      <c r="P115" s="135"/>
      <c r="Q115" s="131"/>
      <c r="AC115" s="129" t="s">
        <v>394</v>
      </c>
      <c r="AD115" s="132" t="s">
        <v>1285</v>
      </c>
      <c r="AE115" s="135"/>
      <c r="AF115" s="131"/>
      <c r="AH115" s="111" t="s">
        <v>1339</v>
      </c>
      <c r="AI115" s="112">
        <v>4895</v>
      </c>
    </row>
    <row r="116" spans="14:35" ht="16.5" customHeight="1">
      <c r="N116" s="129" t="s">
        <v>336</v>
      </c>
      <c r="O116" s="132" t="s">
        <v>294</v>
      </c>
      <c r="P116" s="135"/>
      <c r="Q116" s="131"/>
      <c r="AC116" s="129" t="s">
        <v>336</v>
      </c>
      <c r="AD116" s="132" t="s">
        <v>1285</v>
      </c>
      <c r="AE116" s="135"/>
      <c r="AF116" s="131"/>
      <c r="AH116" s="111" t="s">
        <v>523</v>
      </c>
      <c r="AI116" s="112">
        <v>4895</v>
      </c>
    </row>
    <row r="117" spans="14:35" ht="16.5" customHeight="1">
      <c r="N117" s="129" t="s">
        <v>337</v>
      </c>
      <c r="O117" s="132" t="s">
        <v>294</v>
      </c>
      <c r="P117" s="135"/>
      <c r="Q117" s="131"/>
      <c r="AC117" s="129" t="s">
        <v>337</v>
      </c>
      <c r="AD117" s="132" t="s">
        <v>1285</v>
      </c>
      <c r="AE117" s="135"/>
      <c r="AF117" s="131"/>
      <c r="AH117" s="111" t="s">
        <v>524</v>
      </c>
      <c r="AI117" s="112">
        <v>3795</v>
      </c>
    </row>
    <row r="118" spans="14:35" ht="16.5" customHeight="1">
      <c r="N118" s="129" t="s">
        <v>395</v>
      </c>
      <c r="O118" s="132" t="s">
        <v>294</v>
      </c>
      <c r="P118" s="135"/>
      <c r="Q118" s="131"/>
      <c r="AC118" s="129" t="s">
        <v>395</v>
      </c>
      <c r="AD118" s="132" t="s">
        <v>1285</v>
      </c>
      <c r="AE118" s="135"/>
      <c r="AF118" s="131"/>
      <c r="AH118" s="119" t="s">
        <v>525</v>
      </c>
      <c r="AI118" s="120">
        <v>3245</v>
      </c>
    </row>
    <row r="119" spans="14:35" ht="16.5" customHeight="1">
      <c r="N119" s="129" t="s">
        <v>396</v>
      </c>
      <c r="O119" s="132" t="s">
        <v>294</v>
      </c>
      <c r="P119" s="135"/>
      <c r="Q119" s="131"/>
      <c r="AC119" s="129" t="s">
        <v>396</v>
      </c>
      <c r="AD119" s="132" t="s">
        <v>1285</v>
      </c>
      <c r="AE119" s="135"/>
      <c r="AF119" s="131"/>
      <c r="AH119" s="119" t="s">
        <v>526</v>
      </c>
      <c r="AI119" s="120">
        <v>3245</v>
      </c>
    </row>
    <row r="120" spans="14:35" ht="16.5" customHeight="1">
      <c r="N120" s="129" t="s">
        <v>397</v>
      </c>
      <c r="O120" s="132" t="s">
        <v>294</v>
      </c>
      <c r="P120" s="135"/>
      <c r="Q120" s="131"/>
      <c r="AC120" s="129" t="s">
        <v>397</v>
      </c>
      <c r="AD120" s="132" t="s">
        <v>1285</v>
      </c>
      <c r="AE120" s="135"/>
      <c r="AF120" s="131"/>
      <c r="AH120" s="119" t="s">
        <v>527</v>
      </c>
      <c r="AI120" s="120">
        <v>3245</v>
      </c>
    </row>
    <row r="121" spans="14:35" ht="16.5" customHeight="1">
      <c r="N121" s="129" t="s">
        <v>398</v>
      </c>
      <c r="O121" s="132" t="s">
        <v>294</v>
      </c>
      <c r="P121" s="135"/>
      <c r="Q121" s="131"/>
      <c r="AC121" s="129" t="s">
        <v>398</v>
      </c>
      <c r="AD121" s="132" t="s">
        <v>1285</v>
      </c>
      <c r="AE121" s="135"/>
      <c r="AF121" s="131"/>
      <c r="AH121" s="122" t="s">
        <v>528</v>
      </c>
      <c r="AI121" s="123">
        <v>1705</v>
      </c>
    </row>
    <row r="122" spans="14:35" ht="16.5" customHeight="1">
      <c r="N122" s="129" t="s">
        <v>399</v>
      </c>
      <c r="O122" s="132" t="s">
        <v>294</v>
      </c>
      <c r="P122" s="135"/>
      <c r="Q122" s="131"/>
      <c r="AC122" s="129" t="s">
        <v>399</v>
      </c>
      <c r="AD122" s="132" t="s">
        <v>1285</v>
      </c>
      <c r="AE122" s="135"/>
      <c r="AF122" s="131"/>
      <c r="AH122" s="122" t="s">
        <v>529</v>
      </c>
      <c r="AI122" s="123">
        <v>1705</v>
      </c>
    </row>
    <row r="123" spans="14:35" ht="16.5" customHeight="1">
      <c r="N123" s="129" t="s">
        <v>343</v>
      </c>
      <c r="O123" s="132" t="s">
        <v>294</v>
      </c>
      <c r="P123" s="135"/>
      <c r="Q123" s="131"/>
      <c r="AC123" s="129" t="s">
        <v>343</v>
      </c>
      <c r="AD123" s="132" t="s">
        <v>1285</v>
      </c>
      <c r="AE123" s="135"/>
      <c r="AF123" s="131"/>
      <c r="AH123" s="124" t="s">
        <v>530</v>
      </c>
      <c r="AI123" s="125">
        <v>1375</v>
      </c>
    </row>
    <row r="124" spans="14:35" ht="16.5" customHeight="1">
      <c r="N124" s="129" t="s">
        <v>400</v>
      </c>
      <c r="O124" s="132" t="s">
        <v>294</v>
      </c>
      <c r="P124" s="135"/>
      <c r="Q124" s="131"/>
      <c r="AC124" s="129" t="s">
        <v>400</v>
      </c>
      <c r="AD124" s="132" t="s">
        <v>1285</v>
      </c>
      <c r="AE124" s="135"/>
      <c r="AF124" s="131"/>
      <c r="AH124" s="126" t="s">
        <v>531</v>
      </c>
      <c r="AI124" s="127">
        <v>1045</v>
      </c>
    </row>
    <row r="125" spans="14:35" ht="16.5" customHeight="1">
      <c r="N125" s="129" t="s">
        <v>401</v>
      </c>
      <c r="O125" s="132" t="s">
        <v>294</v>
      </c>
      <c r="P125" s="135"/>
      <c r="Q125" s="131"/>
      <c r="AC125" s="129" t="s">
        <v>401</v>
      </c>
      <c r="AD125" s="132" t="s">
        <v>1285</v>
      </c>
      <c r="AE125" s="135"/>
      <c r="AF125" s="131"/>
      <c r="AH125" s="111" t="s">
        <v>1430</v>
      </c>
      <c r="AI125" s="112">
        <v>4895</v>
      </c>
    </row>
    <row r="126" spans="14:35" ht="16.5" customHeight="1">
      <c r="AH126" s="111" t="s">
        <v>1340</v>
      </c>
      <c r="AI126" s="112">
        <v>4895</v>
      </c>
    </row>
    <row r="127" spans="14:35" ht="16.5" customHeight="1">
      <c r="AH127" s="111" t="s">
        <v>532</v>
      </c>
      <c r="AI127" s="112">
        <v>4895</v>
      </c>
    </row>
    <row r="128" spans="14:35" ht="16.5" customHeight="1">
      <c r="AH128" s="111" t="s">
        <v>533</v>
      </c>
      <c r="AI128" s="112">
        <v>3795</v>
      </c>
    </row>
    <row r="129" spans="34:35" ht="16.5" customHeight="1">
      <c r="AH129" s="119" t="s">
        <v>534</v>
      </c>
      <c r="AI129" s="120">
        <v>3245</v>
      </c>
    </row>
    <row r="130" spans="34:35" ht="16.5" customHeight="1">
      <c r="AH130" s="119" t="s">
        <v>535</v>
      </c>
      <c r="AI130" s="120">
        <v>3245</v>
      </c>
    </row>
    <row r="131" spans="34:35" ht="16.5" customHeight="1">
      <c r="AH131" s="119" t="s">
        <v>536</v>
      </c>
      <c r="AI131" s="120">
        <v>3245</v>
      </c>
    </row>
    <row r="132" spans="34:35" ht="16.5" customHeight="1">
      <c r="AH132" s="122" t="s">
        <v>537</v>
      </c>
      <c r="AI132" s="123">
        <v>1705</v>
      </c>
    </row>
    <row r="133" spans="34:35" ht="16.5" customHeight="1">
      <c r="AH133" s="122" t="s">
        <v>538</v>
      </c>
      <c r="AI133" s="123">
        <v>1705</v>
      </c>
    </row>
    <row r="134" spans="34:35" ht="16.5" customHeight="1">
      <c r="AH134" s="124" t="s">
        <v>539</v>
      </c>
      <c r="AI134" s="125">
        <v>1375</v>
      </c>
    </row>
    <row r="135" spans="34:35" ht="16.5" customHeight="1">
      <c r="AH135" s="126" t="s">
        <v>540</v>
      </c>
      <c r="AI135" s="127">
        <v>1045</v>
      </c>
    </row>
    <row r="136" spans="34:35" ht="16.5" customHeight="1">
      <c r="AH136" s="111" t="s">
        <v>1431</v>
      </c>
      <c r="AI136" s="112">
        <v>4895</v>
      </c>
    </row>
    <row r="137" spans="34:35" ht="16.5" customHeight="1">
      <c r="AH137" s="111" t="s">
        <v>1341</v>
      </c>
      <c r="AI137" s="112">
        <v>4895</v>
      </c>
    </row>
    <row r="138" spans="34:35" ht="16.5" customHeight="1">
      <c r="AH138" s="111" t="s">
        <v>432</v>
      </c>
      <c r="AI138" s="112">
        <v>4895</v>
      </c>
    </row>
    <row r="139" spans="34:35" ht="16.5" customHeight="1">
      <c r="AH139" s="111" t="s">
        <v>433</v>
      </c>
      <c r="AI139" s="112">
        <v>3795</v>
      </c>
    </row>
    <row r="140" spans="34:35" ht="16.5" customHeight="1">
      <c r="AH140" s="119" t="s">
        <v>434</v>
      </c>
      <c r="AI140" s="120">
        <v>3245</v>
      </c>
    </row>
    <row r="141" spans="34:35" ht="16.5" customHeight="1">
      <c r="AH141" s="119" t="s">
        <v>435</v>
      </c>
      <c r="AI141" s="120">
        <v>3245</v>
      </c>
    </row>
    <row r="142" spans="34:35" ht="16.5" customHeight="1">
      <c r="AH142" s="119" t="s">
        <v>436</v>
      </c>
      <c r="AI142" s="120">
        <v>3245</v>
      </c>
    </row>
    <row r="143" spans="34:35" ht="16.5" customHeight="1">
      <c r="AH143" s="122" t="s">
        <v>437</v>
      </c>
      <c r="AI143" s="123">
        <v>1705</v>
      </c>
    </row>
    <row r="144" spans="34:35" ht="16.5" customHeight="1">
      <c r="AH144" s="122" t="s">
        <v>438</v>
      </c>
      <c r="AI144" s="123">
        <v>1705</v>
      </c>
    </row>
    <row r="145" spans="34:35" ht="16.5" customHeight="1">
      <c r="AH145" s="124" t="s">
        <v>439</v>
      </c>
      <c r="AI145" s="125">
        <v>1375</v>
      </c>
    </row>
    <row r="146" spans="34:35" ht="16.5" customHeight="1">
      <c r="AH146" s="126" t="s">
        <v>440</v>
      </c>
      <c r="AI146" s="127">
        <v>1045</v>
      </c>
    </row>
    <row r="147" spans="34:35" ht="16.5" customHeight="1">
      <c r="AH147" s="111" t="s">
        <v>1432</v>
      </c>
      <c r="AI147" s="112">
        <v>4895</v>
      </c>
    </row>
    <row r="148" spans="34:35" ht="16.5" customHeight="1">
      <c r="AH148" s="111" t="s">
        <v>1342</v>
      </c>
      <c r="AI148" s="112">
        <v>4895</v>
      </c>
    </row>
    <row r="149" spans="34:35" ht="16.5" customHeight="1">
      <c r="AH149" s="111" t="s">
        <v>541</v>
      </c>
      <c r="AI149" s="112">
        <v>4895</v>
      </c>
    </row>
    <row r="150" spans="34:35" ht="16.5" customHeight="1">
      <c r="AH150" s="111" t="s">
        <v>542</v>
      </c>
      <c r="AI150" s="112">
        <v>3795</v>
      </c>
    </row>
    <row r="151" spans="34:35" ht="16.5" customHeight="1">
      <c r="AH151" s="119" t="s">
        <v>543</v>
      </c>
      <c r="AI151" s="120">
        <v>3245</v>
      </c>
    </row>
    <row r="152" spans="34:35" ht="16.5" customHeight="1">
      <c r="AH152" s="119" t="s">
        <v>544</v>
      </c>
      <c r="AI152" s="120">
        <v>3245</v>
      </c>
    </row>
    <row r="153" spans="34:35" ht="16.5" customHeight="1">
      <c r="AH153" s="119" t="s">
        <v>545</v>
      </c>
      <c r="AI153" s="120">
        <v>3245</v>
      </c>
    </row>
    <row r="154" spans="34:35" ht="16.5" customHeight="1">
      <c r="AH154" s="122" t="s">
        <v>546</v>
      </c>
      <c r="AI154" s="123">
        <v>1705</v>
      </c>
    </row>
    <row r="155" spans="34:35" ht="16.5" customHeight="1">
      <c r="AH155" s="122" t="s">
        <v>547</v>
      </c>
      <c r="AI155" s="123">
        <v>1705</v>
      </c>
    </row>
    <row r="156" spans="34:35" ht="16.5" customHeight="1">
      <c r="AH156" s="124" t="s">
        <v>548</v>
      </c>
      <c r="AI156" s="125">
        <v>1375</v>
      </c>
    </row>
    <row r="157" spans="34:35" ht="16.5" customHeight="1">
      <c r="AH157" s="126" t="s">
        <v>549</v>
      </c>
      <c r="AI157" s="127">
        <v>1045</v>
      </c>
    </row>
    <row r="158" spans="34:35" ht="16.5" customHeight="1">
      <c r="AH158" s="111" t="s">
        <v>1433</v>
      </c>
      <c r="AI158" s="112">
        <v>6380</v>
      </c>
    </row>
    <row r="159" spans="34:35" ht="16.5" customHeight="1">
      <c r="AH159" s="111" t="s">
        <v>1343</v>
      </c>
      <c r="AI159" s="112">
        <v>6380</v>
      </c>
    </row>
    <row r="160" spans="34:35" ht="16.5" customHeight="1">
      <c r="AH160" s="111" t="s">
        <v>550</v>
      </c>
      <c r="AI160" s="112">
        <v>6380</v>
      </c>
    </row>
    <row r="161" spans="34:35" ht="16.5" customHeight="1">
      <c r="AH161" s="111" t="s">
        <v>551</v>
      </c>
      <c r="AI161" s="112">
        <v>4895</v>
      </c>
    </row>
    <row r="162" spans="34:35" ht="16.5" customHeight="1">
      <c r="AH162" s="119" t="s">
        <v>552</v>
      </c>
      <c r="AI162" s="120">
        <v>4180</v>
      </c>
    </row>
    <row r="163" spans="34:35" ht="16.5" customHeight="1">
      <c r="AH163" s="119" t="s">
        <v>553</v>
      </c>
      <c r="AI163" s="120">
        <v>4180</v>
      </c>
    </row>
    <row r="164" spans="34:35" ht="16.5" customHeight="1">
      <c r="AH164" s="119" t="s">
        <v>554</v>
      </c>
      <c r="AI164" s="120">
        <v>4180</v>
      </c>
    </row>
    <row r="165" spans="34:35" ht="16.5" customHeight="1">
      <c r="AH165" s="122" t="s">
        <v>555</v>
      </c>
      <c r="AI165" s="123">
        <v>1705</v>
      </c>
    </row>
    <row r="166" spans="34:35" ht="16.5" customHeight="1">
      <c r="AH166" s="122" t="s">
        <v>556</v>
      </c>
      <c r="AI166" s="123">
        <v>1705</v>
      </c>
    </row>
    <row r="167" spans="34:35" ht="16.5" customHeight="1">
      <c r="AH167" s="124" t="s">
        <v>557</v>
      </c>
      <c r="AI167" s="125">
        <v>1320</v>
      </c>
    </row>
    <row r="168" spans="34:35" ht="16.5" customHeight="1">
      <c r="AH168" s="126" t="s">
        <v>558</v>
      </c>
      <c r="AI168" s="127">
        <v>1045</v>
      </c>
    </row>
    <row r="169" spans="34:35" ht="16.5" customHeight="1">
      <c r="AH169" s="111" t="s">
        <v>1434</v>
      </c>
      <c r="AI169" s="112">
        <v>6380</v>
      </c>
    </row>
    <row r="170" spans="34:35" ht="16.5" customHeight="1">
      <c r="AH170" s="111" t="s">
        <v>1344</v>
      </c>
      <c r="AI170" s="112">
        <v>6380</v>
      </c>
    </row>
    <row r="171" spans="34:35" ht="16.5" customHeight="1">
      <c r="AH171" s="111" t="s">
        <v>559</v>
      </c>
      <c r="AI171" s="112">
        <v>6380</v>
      </c>
    </row>
    <row r="172" spans="34:35" ht="16.5" customHeight="1">
      <c r="AH172" s="111" t="s">
        <v>560</v>
      </c>
      <c r="AI172" s="112">
        <v>4895</v>
      </c>
    </row>
    <row r="173" spans="34:35" ht="16.5" customHeight="1">
      <c r="AH173" s="119" t="s">
        <v>561</v>
      </c>
      <c r="AI173" s="120">
        <v>4180</v>
      </c>
    </row>
    <row r="174" spans="34:35" ht="16.5" customHeight="1">
      <c r="AH174" s="119" t="s">
        <v>562</v>
      </c>
      <c r="AI174" s="120">
        <v>4180</v>
      </c>
    </row>
    <row r="175" spans="34:35" ht="16.5" customHeight="1">
      <c r="AH175" s="119" t="s">
        <v>563</v>
      </c>
      <c r="AI175" s="120">
        <v>4180</v>
      </c>
    </row>
    <row r="176" spans="34:35" ht="16.5" customHeight="1">
      <c r="AH176" s="122" t="s">
        <v>564</v>
      </c>
      <c r="AI176" s="123">
        <v>1705</v>
      </c>
    </row>
    <row r="177" spans="34:35" ht="16.5" customHeight="1">
      <c r="AH177" s="122" t="s">
        <v>565</v>
      </c>
      <c r="AI177" s="123">
        <v>1705</v>
      </c>
    </row>
    <row r="178" spans="34:35" ht="16.5" customHeight="1">
      <c r="AH178" s="124" t="s">
        <v>566</v>
      </c>
      <c r="AI178" s="125">
        <v>1320</v>
      </c>
    </row>
    <row r="179" spans="34:35" ht="16.5" customHeight="1">
      <c r="AH179" s="126" t="s">
        <v>567</v>
      </c>
      <c r="AI179" s="127">
        <v>1045</v>
      </c>
    </row>
    <row r="180" spans="34:35" ht="16.5" customHeight="1">
      <c r="AH180" s="111" t="s">
        <v>1435</v>
      </c>
      <c r="AI180" s="112">
        <v>6380</v>
      </c>
    </row>
    <row r="181" spans="34:35" ht="16.5" customHeight="1">
      <c r="AH181" s="111" t="s">
        <v>1345</v>
      </c>
      <c r="AI181" s="112">
        <v>6380</v>
      </c>
    </row>
    <row r="182" spans="34:35" ht="16.5" customHeight="1">
      <c r="AH182" s="111" t="s">
        <v>568</v>
      </c>
      <c r="AI182" s="112">
        <v>6380</v>
      </c>
    </row>
    <row r="183" spans="34:35" ht="16.5" customHeight="1">
      <c r="AH183" s="111" t="s">
        <v>569</v>
      </c>
      <c r="AI183" s="112">
        <v>4895</v>
      </c>
    </row>
    <row r="184" spans="34:35" ht="16.5" customHeight="1">
      <c r="AH184" s="119" t="s">
        <v>570</v>
      </c>
      <c r="AI184" s="120">
        <v>4180</v>
      </c>
    </row>
    <row r="185" spans="34:35" ht="16.5" customHeight="1">
      <c r="AH185" s="119" t="s">
        <v>571</v>
      </c>
      <c r="AI185" s="120">
        <v>4180</v>
      </c>
    </row>
    <row r="186" spans="34:35" ht="16.5" customHeight="1">
      <c r="AH186" s="119" t="s">
        <v>572</v>
      </c>
      <c r="AI186" s="120">
        <v>4180</v>
      </c>
    </row>
    <row r="187" spans="34:35" ht="16.5" customHeight="1">
      <c r="AH187" s="122" t="s">
        <v>573</v>
      </c>
      <c r="AI187" s="123">
        <v>1705</v>
      </c>
    </row>
    <row r="188" spans="34:35" ht="16.5" customHeight="1">
      <c r="AH188" s="122" t="s">
        <v>574</v>
      </c>
      <c r="AI188" s="123">
        <v>1705</v>
      </c>
    </row>
    <row r="189" spans="34:35" ht="16.5" customHeight="1">
      <c r="AH189" s="124" t="s">
        <v>575</v>
      </c>
      <c r="AI189" s="125">
        <v>1320</v>
      </c>
    </row>
    <row r="190" spans="34:35" ht="16.5" customHeight="1">
      <c r="AH190" s="126" t="s">
        <v>576</v>
      </c>
      <c r="AI190" s="127">
        <v>1045</v>
      </c>
    </row>
    <row r="191" spans="34:35" ht="16.5" customHeight="1">
      <c r="AH191" s="111" t="s">
        <v>1436</v>
      </c>
      <c r="AI191" s="112">
        <v>6380</v>
      </c>
    </row>
    <row r="192" spans="34:35" ht="16.5" customHeight="1">
      <c r="AH192" s="111" t="s">
        <v>1346</v>
      </c>
      <c r="AI192" s="112">
        <v>6380</v>
      </c>
    </row>
    <row r="193" spans="34:35" ht="16.5" customHeight="1">
      <c r="AH193" s="111" t="s">
        <v>577</v>
      </c>
      <c r="AI193" s="112">
        <v>6380</v>
      </c>
    </row>
    <row r="194" spans="34:35" ht="16.5" customHeight="1">
      <c r="AH194" s="111" t="s">
        <v>578</v>
      </c>
      <c r="AI194" s="112">
        <v>4895</v>
      </c>
    </row>
    <row r="195" spans="34:35" ht="16.5" customHeight="1">
      <c r="AH195" s="119" t="s">
        <v>579</v>
      </c>
      <c r="AI195" s="120">
        <v>4180</v>
      </c>
    </row>
    <row r="196" spans="34:35" ht="16.5" customHeight="1">
      <c r="AH196" s="119" t="s">
        <v>580</v>
      </c>
      <c r="AI196" s="120">
        <v>4180</v>
      </c>
    </row>
    <row r="197" spans="34:35" ht="16.5" customHeight="1">
      <c r="AH197" s="119" t="s">
        <v>581</v>
      </c>
      <c r="AI197" s="120">
        <v>4180</v>
      </c>
    </row>
    <row r="198" spans="34:35" ht="16.5" customHeight="1">
      <c r="AH198" s="122" t="s">
        <v>582</v>
      </c>
      <c r="AI198" s="123">
        <v>1705</v>
      </c>
    </row>
    <row r="199" spans="34:35" ht="16.5" customHeight="1">
      <c r="AH199" s="122" t="s">
        <v>583</v>
      </c>
      <c r="AI199" s="123">
        <v>1705</v>
      </c>
    </row>
    <row r="200" spans="34:35" ht="16.5" customHeight="1">
      <c r="AH200" s="124" t="s">
        <v>584</v>
      </c>
      <c r="AI200" s="125">
        <v>1320</v>
      </c>
    </row>
    <row r="201" spans="34:35" ht="16.5" customHeight="1">
      <c r="AH201" s="126" t="s">
        <v>585</v>
      </c>
      <c r="AI201" s="127">
        <v>1045</v>
      </c>
    </row>
    <row r="202" spans="34:35" ht="16.5" customHeight="1">
      <c r="AH202" s="111" t="s">
        <v>1437</v>
      </c>
      <c r="AI202" s="112">
        <v>4895</v>
      </c>
    </row>
    <row r="203" spans="34:35" ht="16.5" customHeight="1">
      <c r="AH203" s="111" t="s">
        <v>1347</v>
      </c>
      <c r="AI203" s="112">
        <v>4895</v>
      </c>
    </row>
    <row r="204" spans="34:35" ht="16.5" customHeight="1">
      <c r="AH204" s="111" t="s">
        <v>586</v>
      </c>
      <c r="AI204" s="112">
        <v>4895</v>
      </c>
    </row>
    <row r="205" spans="34:35" ht="16.5" customHeight="1">
      <c r="AH205" s="111" t="s">
        <v>587</v>
      </c>
      <c r="AI205" s="112">
        <v>3795</v>
      </c>
    </row>
    <row r="206" spans="34:35" ht="16.5" customHeight="1">
      <c r="AH206" s="119" t="s">
        <v>588</v>
      </c>
      <c r="AI206" s="120">
        <v>3245</v>
      </c>
    </row>
    <row r="207" spans="34:35" ht="16.5" customHeight="1">
      <c r="AH207" s="119" t="s">
        <v>589</v>
      </c>
      <c r="AI207" s="120">
        <v>3245</v>
      </c>
    </row>
    <row r="208" spans="34:35" ht="16.5" customHeight="1">
      <c r="AH208" s="119" t="s">
        <v>590</v>
      </c>
      <c r="AI208" s="120">
        <v>3245</v>
      </c>
    </row>
    <row r="209" spans="34:35" ht="16.5" customHeight="1">
      <c r="AH209" s="122" t="s">
        <v>591</v>
      </c>
      <c r="AI209" s="123">
        <v>1705</v>
      </c>
    </row>
    <row r="210" spans="34:35" ht="16.5" customHeight="1">
      <c r="AH210" s="122" t="s">
        <v>592</v>
      </c>
      <c r="AI210" s="123">
        <v>1705</v>
      </c>
    </row>
    <row r="211" spans="34:35" ht="16.5" customHeight="1">
      <c r="AH211" s="124" t="s">
        <v>593</v>
      </c>
      <c r="AI211" s="125">
        <v>1375</v>
      </c>
    </row>
    <row r="212" spans="34:35" ht="16.5" customHeight="1">
      <c r="AH212" s="126" t="s">
        <v>594</v>
      </c>
      <c r="AI212" s="127">
        <v>1045</v>
      </c>
    </row>
    <row r="213" spans="34:35" ht="16.5" customHeight="1">
      <c r="AH213" s="111" t="s">
        <v>1438</v>
      </c>
      <c r="AI213" s="112">
        <v>6380</v>
      </c>
    </row>
    <row r="214" spans="34:35" ht="16.5" customHeight="1">
      <c r="AH214" s="111" t="s">
        <v>1348</v>
      </c>
      <c r="AI214" s="112">
        <v>6380</v>
      </c>
    </row>
    <row r="215" spans="34:35" ht="16.5" customHeight="1">
      <c r="AH215" s="111" t="s">
        <v>595</v>
      </c>
      <c r="AI215" s="112">
        <v>6380</v>
      </c>
    </row>
    <row r="216" spans="34:35" ht="16.5" customHeight="1">
      <c r="AH216" s="111" t="s">
        <v>596</v>
      </c>
      <c r="AI216" s="112">
        <v>4895</v>
      </c>
    </row>
    <row r="217" spans="34:35" ht="16.5" customHeight="1">
      <c r="AH217" s="119" t="s">
        <v>597</v>
      </c>
      <c r="AI217" s="120">
        <v>4180</v>
      </c>
    </row>
    <row r="218" spans="34:35" ht="16.5" customHeight="1">
      <c r="AH218" s="119" t="s">
        <v>598</v>
      </c>
      <c r="AI218" s="120">
        <v>4180</v>
      </c>
    </row>
    <row r="219" spans="34:35" ht="16.5" customHeight="1">
      <c r="AH219" s="119" t="s">
        <v>599</v>
      </c>
      <c r="AI219" s="120">
        <v>4180</v>
      </c>
    </row>
    <row r="220" spans="34:35" ht="16.5" customHeight="1">
      <c r="AH220" s="122" t="s">
        <v>600</v>
      </c>
      <c r="AI220" s="123">
        <v>1705</v>
      </c>
    </row>
    <row r="221" spans="34:35" ht="16.5" customHeight="1">
      <c r="AH221" s="122" t="s">
        <v>601</v>
      </c>
      <c r="AI221" s="123">
        <v>1705</v>
      </c>
    </row>
    <row r="222" spans="34:35" ht="16.5" customHeight="1">
      <c r="AH222" s="124" t="s">
        <v>602</v>
      </c>
      <c r="AI222" s="125">
        <v>1320</v>
      </c>
    </row>
    <row r="223" spans="34:35" ht="16.5" customHeight="1">
      <c r="AH223" s="126" t="s">
        <v>603</v>
      </c>
      <c r="AI223" s="127">
        <v>1045</v>
      </c>
    </row>
    <row r="224" spans="34:35" ht="16.5" customHeight="1">
      <c r="AH224" s="111" t="s">
        <v>1439</v>
      </c>
      <c r="AI224" s="112">
        <v>6380</v>
      </c>
    </row>
    <row r="225" spans="34:35" ht="16.5" customHeight="1">
      <c r="AH225" s="111" t="s">
        <v>1349</v>
      </c>
      <c r="AI225" s="112">
        <v>6380</v>
      </c>
    </row>
    <row r="226" spans="34:35" ht="16.5" customHeight="1">
      <c r="AH226" s="111" t="s">
        <v>604</v>
      </c>
      <c r="AI226" s="112">
        <v>6380</v>
      </c>
    </row>
    <row r="227" spans="34:35" ht="16.5" customHeight="1">
      <c r="AH227" s="111" t="s">
        <v>605</v>
      </c>
      <c r="AI227" s="112">
        <v>4895</v>
      </c>
    </row>
    <row r="228" spans="34:35" ht="16.5" customHeight="1">
      <c r="AH228" s="119" t="s">
        <v>606</v>
      </c>
      <c r="AI228" s="120">
        <v>4180</v>
      </c>
    </row>
    <row r="229" spans="34:35" ht="16.5" customHeight="1">
      <c r="AH229" s="119" t="s">
        <v>607</v>
      </c>
      <c r="AI229" s="120">
        <v>4180</v>
      </c>
    </row>
    <row r="230" spans="34:35" ht="16.5" customHeight="1">
      <c r="AH230" s="119" t="s">
        <v>608</v>
      </c>
      <c r="AI230" s="120">
        <v>4180</v>
      </c>
    </row>
    <row r="231" spans="34:35" ht="16.5" customHeight="1">
      <c r="AH231" s="122" t="s">
        <v>609</v>
      </c>
      <c r="AI231" s="123">
        <v>1705</v>
      </c>
    </row>
    <row r="232" spans="34:35" ht="16.5" customHeight="1">
      <c r="AH232" s="122" t="s">
        <v>610</v>
      </c>
      <c r="AI232" s="123">
        <v>1705</v>
      </c>
    </row>
    <row r="233" spans="34:35" ht="16.5" customHeight="1">
      <c r="AH233" s="124" t="s">
        <v>611</v>
      </c>
      <c r="AI233" s="125">
        <v>1320</v>
      </c>
    </row>
    <row r="234" spans="34:35" ht="16.5" customHeight="1">
      <c r="AH234" s="126" t="s">
        <v>612</v>
      </c>
      <c r="AI234" s="127">
        <v>1045</v>
      </c>
    </row>
    <row r="235" spans="34:35" ht="16.5" customHeight="1">
      <c r="AH235" s="111" t="s">
        <v>1440</v>
      </c>
      <c r="AI235" s="112">
        <v>6380</v>
      </c>
    </row>
    <row r="236" spans="34:35" ht="16.5" customHeight="1">
      <c r="AH236" s="111" t="s">
        <v>1350</v>
      </c>
      <c r="AI236" s="112">
        <v>6380</v>
      </c>
    </row>
    <row r="237" spans="34:35" ht="16.5" customHeight="1">
      <c r="AH237" s="111" t="s">
        <v>613</v>
      </c>
      <c r="AI237" s="112">
        <v>6380</v>
      </c>
    </row>
    <row r="238" spans="34:35" ht="16.5" customHeight="1">
      <c r="AH238" s="111" t="s">
        <v>614</v>
      </c>
      <c r="AI238" s="112">
        <v>4895</v>
      </c>
    </row>
    <row r="239" spans="34:35" ht="16.5" customHeight="1">
      <c r="AH239" s="119" t="s">
        <v>615</v>
      </c>
      <c r="AI239" s="120">
        <v>4180</v>
      </c>
    </row>
    <row r="240" spans="34:35" ht="16.5" customHeight="1">
      <c r="AH240" s="119" t="s">
        <v>616</v>
      </c>
      <c r="AI240" s="120">
        <v>4180</v>
      </c>
    </row>
    <row r="241" spans="34:35" ht="16.5" customHeight="1">
      <c r="AH241" s="119" t="s">
        <v>617</v>
      </c>
      <c r="AI241" s="120">
        <v>4180</v>
      </c>
    </row>
    <row r="242" spans="34:35" ht="16.5" customHeight="1">
      <c r="AH242" s="122" t="s">
        <v>618</v>
      </c>
      <c r="AI242" s="123">
        <v>1705</v>
      </c>
    </row>
    <row r="243" spans="34:35" ht="16.5" customHeight="1">
      <c r="AH243" s="122" t="s">
        <v>619</v>
      </c>
      <c r="AI243" s="123">
        <v>1705</v>
      </c>
    </row>
    <row r="244" spans="34:35" ht="16.5" customHeight="1">
      <c r="AH244" s="124" t="s">
        <v>620</v>
      </c>
      <c r="AI244" s="125">
        <v>1320</v>
      </c>
    </row>
    <row r="245" spans="34:35" ht="16.5" customHeight="1">
      <c r="AH245" s="126" t="s">
        <v>621</v>
      </c>
      <c r="AI245" s="127">
        <v>1045</v>
      </c>
    </row>
    <row r="246" spans="34:35" ht="16.5" customHeight="1">
      <c r="AH246" s="111" t="s">
        <v>1441</v>
      </c>
      <c r="AI246" s="112">
        <v>6380</v>
      </c>
    </row>
    <row r="247" spans="34:35" ht="16.5" customHeight="1">
      <c r="AH247" s="111" t="s">
        <v>1351</v>
      </c>
      <c r="AI247" s="112">
        <v>6380</v>
      </c>
    </row>
    <row r="248" spans="34:35" ht="16.5" customHeight="1">
      <c r="AH248" s="111" t="s">
        <v>622</v>
      </c>
      <c r="AI248" s="112">
        <v>6380</v>
      </c>
    </row>
    <row r="249" spans="34:35" ht="16.5" customHeight="1">
      <c r="AH249" s="111" t="s">
        <v>623</v>
      </c>
      <c r="AI249" s="112">
        <v>4895</v>
      </c>
    </row>
    <row r="250" spans="34:35" ht="16.5" customHeight="1">
      <c r="AH250" s="119" t="s">
        <v>624</v>
      </c>
      <c r="AI250" s="120">
        <v>4180</v>
      </c>
    </row>
    <row r="251" spans="34:35" ht="16.5" customHeight="1">
      <c r="AH251" s="119" t="s">
        <v>625</v>
      </c>
      <c r="AI251" s="120">
        <v>4180</v>
      </c>
    </row>
    <row r="252" spans="34:35" ht="16.5" customHeight="1">
      <c r="AH252" s="119" t="s">
        <v>626</v>
      </c>
      <c r="AI252" s="120">
        <v>4180</v>
      </c>
    </row>
    <row r="253" spans="34:35" ht="16.5" customHeight="1">
      <c r="AH253" s="122" t="s">
        <v>627</v>
      </c>
      <c r="AI253" s="123">
        <v>1705</v>
      </c>
    </row>
    <row r="254" spans="34:35" ht="16.5" customHeight="1">
      <c r="AH254" s="122" t="s">
        <v>628</v>
      </c>
      <c r="AI254" s="123">
        <v>1705</v>
      </c>
    </row>
    <row r="255" spans="34:35" ht="16.5" customHeight="1">
      <c r="AH255" s="124" t="s">
        <v>629</v>
      </c>
      <c r="AI255" s="125">
        <v>1320</v>
      </c>
    </row>
    <row r="256" spans="34:35" ht="16.5" customHeight="1">
      <c r="AH256" s="126" t="s">
        <v>630</v>
      </c>
      <c r="AI256" s="127">
        <v>1045</v>
      </c>
    </row>
    <row r="257" spans="34:35" ht="16.5" customHeight="1">
      <c r="AH257" s="111" t="s">
        <v>1442</v>
      </c>
      <c r="AI257" s="112">
        <v>6380</v>
      </c>
    </row>
    <row r="258" spans="34:35" ht="16.5" customHeight="1">
      <c r="AH258" s="111" t="s">
        <v>1352</v>
      </c>
      <c r="AI258" s="112">
        <v>6380</v>
      </c>
    </row>
    <row r="259" spans="34:35" ht="16.5" customHeight="1">
      <c r="AH259" s="111" t="s">
        <v>631</v>
      </c>
      <c r="AI259" s="112">
        <v>6380</v>
      </c>
    </row>
    <row r="260" spans="34:35" ht="16.5" customHeight="1">
      <c r="AH260" s="111" t="s">
        <v>632</v>
      </c>
      <c r="AI260" s="112">
        <v>4895</v>
      </c>
    </row>
    <row r="261" spans="34:35" ht="16.5" customHeight="1">
      <c r="AH261" s="119" t="s">
        <v>633</v>
      </c>
      <c r="AI261" s="120">
        <v>4180</v>
      </c>
    </row>
    <row r="262" spans="34:35" ht="16.5" customHeight="1">
      <c r="AH262" s="119" t="s">
        <v>634</v>
      </c>
      <c r="AI262" s="120">
        <v>4180</v>
      </c>
    </row>
    <row r="263" spans="34:35" ht="16.5" customHeight="1">
      <c r="AH263" s="119" t="s">
        <v>635</v>
      </c>
      <c r="AI263" s="120">
        <v>4180</v>
      </c>
    </row>
    <row r="264" spans="34:35" ht="16.5" customHeight="1">
      <c r="AH264" s="122" t="s">
        <v>636</v>
      </c>
      <c r="AI264" s="123">
        <v>1705</v>
      </c>
    </row>
    <row r="265" spans="34:35" ht="16.5" customHeight="1">
      <c r="AH265" s="122" t="s">
        <v>637</v>
      </c>
      <c r="AI265" s="123">
        <v>1705</v>
      </c>
    </row>
    <row r="266" spans="34:35" ht="16.5" customHeight="1">
      <c r="AH266" s="124" t="s">
        <v>638</v>
      </c>
      <c r="AI266" s="125">
        <v>1320</v>
      </c>
    </row>
    <row r="267" spans="34:35" ht="16.5" customHeight="1">
      <c r="AH267" s="126" t="s">
        <v>639</v>
      </c>
      <c r="AI267" s="127">
        <v>1045</v>
      </c>
    </row>
    <row r="268" spans="34:35" ht="16.5" customHeight="1">
      <c r="AH268" s="111" t="s">
        <v>1443</v>
      </c>
      <c r="AI268" s="112">
        <v>6380</v>
      </c>
    </row>
    <row r="269" spans="34:35" ht="16.5" customHeight="1">
      <c r="AH269" s="111" t="s">
        <v>1353</v>
      </c>
      <c r="AI269" s="112">
        <v>6380</v>
      </c>
    </row>
    <row r="270" spans="34:35" ht="16.5" customHeight="1">
      <c r="AH270" s="111" t="s">
        <v>640</v>
      </c>
      <c r="AI270" s="112">
        <v>6380</v>
      </c>
    </row>
    <row r="271" spans="34:35" ht="16.5" customHeight="1">
      <c r="AH271" s="111" t="s">
        <v>641</v>
      </c>
      <c r="AI271" s="112">
        <v>5005</v>
      </c>
    </row>
    <row r="272" spans="34:35" ht="16.5" customHeight="1">
      <c r="AH272" s="119" t="s">
        <v>642</v>
      </c>
      <c r="AI272" s="120">
        <v>4180</v>
      </c>
    </row>
    <row r="273" spans="34:35" ht="16.5" customHeight="1">
      <c r="AH273" s="119" t="s">
        <v>643</v>
      </c>
      <c r="AI273" s="120">
        <v>4180</v>
      </c>
    </row>
    <row r="274" spans="34:35" ht="16.5" customHeight="1">
      <c r="AH274" s="119" t="s">
        <v>644</v>
      </c>
      <c r="AI274" s="120">
        <v>4180</v>
      </c>
    </row>
    <row r="275" spans="34:35" ht="16.5" customHeight="1">
      <c r="AH275" s="122" t="s">
        <v>645</v>
      </c>
      <c r="AI275" s="123">
        <v>1760</v>
      </c>
    </row>
    <row r="276" spans="34:35" ht="16.5" customHeight="1">
      <c r="AH276" s="122" t="s">
        <v>646</v>
      </c>
      <c r="AI276" s="123">
        <v>1760</v>
      </c>
    </row>
    <row r="277" spans="34:35" ht="16.5" customHeight="1">
      <c r="AH277" s="124" t="s">
        <v>647</v>
      </c>
      <c r="AI277" s="125">
        <v>1430</v>
      </c>
    </row>
    <row r="278" spans="34:35" ht="16.5" customHeight="1">
      <c r="AH278" s="126" t="s">
        <v>648</v>
      </c>
      <c r="AI278" s="127">
        <v>1100</v>
      </c>
    </row>
    <row r="279" spans="34:35" ht="16.5" customHeight="1">
      <c r="AH279" s="111" t="s">
        <v>1444</v>
      </c>
      <c r="AI279" s="112">
        <v>6380</v>
      </c>
    </row>
    <row r="280" spans="34:35" ht="16.5" customHeight="1">
      <c r="AH280" s="111" t="s">
        <v>1354</v>
      </c>
      <c r="AI280" s="112">
        <v>6380</v>
      </c>
    </row>
    <row r="281" spans="34:35" ht="16.5" customHeight="1">
      <c r="AH281" s="111" t="s">
        <v>649</v>
      </c>
      <c r="AI281" s="112">
        <v>6380</v>
      </c>
    </row>
    <row r="282" spans="34:35" ht="16.5" customHeight="1">
      <c r="AH282" s="111" t="s">
        <v>650</v>
      </c>
      <c r="AI282" s="112">
        <v>5005</v>
      </c>
    </row>
    <row r="283" spans="34:35" ht="16.5" customHeight="1">
      <c r="AH283" s="119" t="s">
        <v>651</v>
      </c>
      <c r="AI283" s="120">
        <v>4180</v>
      </c>
    </row>
    <row r="284" spans="34:35" ht="16.5" customHeight="1">
      <c r="AH284" s="119" t="s">
        <v>652</v>
      </c>
      <c r="AI284" s="120">
        <v>4180</v>
      </c>
    </row>
    <row r="285" spans="34:35" ht="16.5" customHeight="1">
      <c r="AH285" s="119" t="s">
        <v>653</v>
      </c>
      <c r="AI285" s="120">
        <v>4180</v>
      </c>
    </row>
    <row r="286" spans="34:35" ht="16.5" customHeight="1">
      <c r="AH286" s="122" t="s">
        <v>654</v>
      </c>
      <c r="AI286" s="123">
        <v>1760</v>
      </c>
    </row>
    <row r="287" spans="34:35" ht="16.5" customHeight="1">
      <c r="AH287" s="122" t="s">
        <v>655</v>
      </c>
      <c r="AI287" s="123">
        <v>1760</v>
      </c>
    </row>
    <row r="288" spans="34:35" ht="16.5" customHeight="1">
      <c r="AH288" s="124" t="s">
        <v>656</v>
      </c>
      <c r="AI288" s="125">
        <v>1430</v>
      </c>
    </row>
    <row r="289" spans="34:35" ht="16.5" customHeight="1">
      <c r="AH289" s="126" t="s">
        <v>657</v>
      </c>
      <c r="AI289" s="127">
        <v>1100</v>
      </c>
    </row>
    <row r="290" spans="34:35" ht="16.5" customHeight="1">
      <c r="AH290" s="111" t="s">
        <v>1445</v>
      </c>
      <c r="AI290" s="112">
        <v>6380</v>
      </c>
    </row>
    <row r="291" spans="34:35" ht="16.5" customHeight="1">
      <c r="AH291" s="111" t="s">
        <v>1355</v>
      </c>
      <c r="AI291" s="112">
        <v>6380</v>
      </c>
    </row>
    <row r="292" spans="34:35" ht="16.5" customHeight="1">
      <c r="AH292" s="111" t="s">
        <v>658</v>
      </c>
      <c r="AI292" s="112">
        <v>6380</v>
      </c>
    </row>
    <row r="293" spans="34:35" ht="16.5" customHeight="1">
      <c r="AH293" s="111" t="s">
        <v>659</v>
      </c>
      <c r="AI293" s="112">
        <v>5005</v>
      </c>
    </row>
    <row r="294" spans="34:35" ht="16.5" customHeight="1">
      <c r="AH294" s="119" t="s">
        <v>660</v>
      </c>
      <c r="AI294" s="120">
        <v>4180</v>
      </c>
    </row>
    <row r="295" spans="34:35" ht="16.5" customHeight="1">
      <c r="AH295" s="119" t="s">
        <v>661</v>
      </c>
      <c r="AI295" s="120">
        <v>4180</v>
      </c>
    </row>
    <row r="296" spans="34:35" ht="16.5" customHeight="1">
      <c r="AH296" s="119" t="s">
        <v>662</v>
      </c>
      <c r="AI296" s="120">
        <v>4180</v>
      </c>
    </row>
    <row r="297" spans="34:35" ht="16.5" customHeight="1">
      <c r="AH297" s="122" t="s">
        <v>663</v>
      </c>
      <c r="AI297" s="123">
        <v>1760</v>
      </c>
    </row>
    <row r="298" spans="34:35" ht="16.5" customHeight="1">
      <c r="AH298" s="122" t="s">
        <v>664</v>
      </c>
      <c r="AI298" s="123">
        <v>1760</v>
      </c>
    </row>
    <row r="299" spans="34:35" ht="16.5" customHeight="1">
      <c r="AH299" s="124" t="s">
        <v>665</v>
      </c>
      <c r="AI299" s="125">
        <v>1430</v>
      </c>
    </row>
    <row r="300" spans="34:35" ht="16.5" customHeight="1">
      <c r="AH300" s="126" t="s">
        <v>666</v>
      </c>
      <c r="AI300" s="127">
        <v>1100</v>
      </c>
    </row>
    <row r="301" spans="34:35" ht="16.5" customHeight="1">
      <c r="AH301" s="111" t="s">
        <v>1446</v>
      </c>
      <c r="AI301" s="112">
        <v>6380</v>
      </c>
    </row>
    <row r="302" spans="34:35" ht="16.5" customHeight="1">
      <c r="AH302" s="111" t="s">
        <v>1356</v>
      </c>
      <c r="AI302" s="112">
        <v>6380</v>
      </c>
    </row>
    <row r="303" spans="34:35" ht="16.5" customHeight="1">
      <c r="AH303" s="111" t="s">
        <v>667</v>
      </c>
      <c r="AI303" s="112">
        <v>6380</v>
      </c>
    </row>
    <row r="304" spans="34:35" ht="16.5" customHeight="1">
      <c r="AH304" s="111" t="s">
        <v>668</v>
      </c>
      <c r="AI304" s="112">
        <v>5005</v>
      </c>
    </row>
    <row r="305" spans="34:35" ht="16.5" customHeight="1">
      <c r="AH305" s="119" t="s">
        <v>669</v>
      </c>
      <c r="AI305" s="120">
        <v>4180</v>
      </c>
    </row>
    <row r="306" spans="34:35" ht="16.5" customHeight="1">
      <c r="AH306" s="119" t="s">
        <v>670</v>
      </c>
      <c r="AI306" s="120">
        <v>4180</v>
      </c>
    </row>
    <row r="307" spans="34:35" ht="16.5" customHeight="1">
      <c r="AH307" s="119" t="s">
        <v>671</v>
      </c>
      <c r="AI307" s="120">
        <v>4180</v>
      </c>
    </row>
    <row r="308" spans="34:35" ht="16.5" customHeight="1">
      <c r="AH308" s="122" t="s">
        <v>672</v>
      </c>
      <c r="AI308" s="123">
        <v>1760</v>
      </c>
    </row>
    <row r="309" spans="34:35" ht="16.5" customHeight="1">
      <c r="AH309" s="122" t="s">
        <v>673</v>
      </c>
      <c r="AI309" s="123">
        <v>1760</v>
      </c>
    </row>
    <row r="310" spans="34:35" ht="16.5" customHeight="1">
      <c r="AH310" s="124" t="s">
        <v>674</v>
      </c>
      <c r="AI310" s="125">
        <v>1430</v>
      </c>
    </row>
    <row r="311" spans="34:35" ht="16.5" customHeight="1">
      <c r="AH311" s="126" t="s">
        <v>675</v>
      </c>
      <c r="AI311" s="127">
        <v>1100</v>
      </c>
    </row>
    <row r="312" spans="34:35" ht="16.5" customHeight="1">
      <c r="AH312" s="111" t="s">
        <v>1447</v>
      </c>
      <c r="AI312" s="112">
        <v>6380</v>
      </c>
    </row>
    <row r="313" spans="34:35" ht="16.5" customHeight="1">
      <c r="AH313" s="111" t="s">
        <v>1357</v>
      </c>
      <c r="AI313" s="112">
        <v>6380</v>
      </c>
    </row>
    <row r="314" spans="34:35" ht="16.5" customHeight="1">
      <c r="AH314" s="111" t="s">
        <v>676</v>
      </c>
      <c r="AI314" s="112">
        <v>6380</v>
      </c>
    </row>
    <row r="315" spans="34:35" ht="16.5" customHeight="1">
      <c r="AH315" s="111" t="s">
        <v>677</v>
      </c>
      <c r="AI315" s="112">
        <v>5005</v>
      </c>
    </row>
    <row r="316" spans="34:35" ht="16.5" customHeight="1">
      <c r="AH316" s="119" t="s">
        <v>678</v>
      </c>
      <c r="AI316" s="120">
        <v>4180</v>
      </c>
    </row>
    <row r="317" spans="34:35" ht="16.5" customHeight="1">
      <c r="AH317" s="119" t="s">
        <v>679</v>
      </c>
      <c r="AI317" s="120">
        <v>4180</v>
      </c>
    </row>
    <row r="318" spans="34:35" ht="16.5" customHeight="1">
      <c r="AH318" s="119" t="s">
        <v>680</v>
      </c>
      <c r="AI318" s="120">
        <v>4180</v>
      </c>
    </row>
    <row r="319" spans="34:35" ht="16.5" customHeight="1">
      <c r="AH319" s="122" t="s">
        <v>681</v>
      </c>
      <c r="AI319" s="123">
        <v>1760</v>
      </c>
    </row>
    <row r="320" spans="34:35" ht="16.5" customHeight="1">
      <c r="AH320" s="122" t="s">
        <v>682</v>
      </c>
      <c r="AI320" s="123">
        <v>1760</v>
      </c>
    </row>
    <row r="321" spans="34:35" ht="16.5" customHeight="1">
      <c r="AH321" s="124" t="s">
        <v>683</v>
      </c>
      <c r="AI321" s="125">
        <v>1430</v>
      </c>
    </row>
    <row r="322" spans="34:35" ht="16.5" customHeight="1">
      <c r="AH322" s="126" t="s">
        <v>684</v>
      </c>
      <c r="AI322" s="127">
        <v>1100</v>
      </c>
    </row>
    <row r="323" spans="34:35" ht="16.5" customHeight="1">
      <c r="AH323" s="111" t="s">
        <v>1448</v>
      </c>
      <c r="AI323" s="112">
        <v>6380</v>
      </c>
    </row>
    <row r="324" spans="34:35" ht="16.5" customHeight="1">
      <c r="AH324" s="111" t="s">
        <v>1358</v>
      </c>
      <c r="AI324" s="112">
        <v>6380</v>
      </c>
    </row>
    <row r="325" spans="34:35" ht="16.5" customHeight="1">
      <c r="AH325" s="111" t="s">
        <v>685</v>
      </c>
      <c r="AI325" s="112">
        <v>6380</v>
      </c>
    </row>
    <row r="326" spans="34:35" ht="16.5" customHeight="1">
      <c r="AH326" s="111" t="s">
        <v>686</v>
      </c>
      <c r="AI326" s="112">
        <v>5005</v>
      </c>
    </row>
    <row r="327" spans="34:35" ht="16.5" customHeight="1">
      <c r="AH327" s="119" t="s">
        <v>687</v>
      </c>
      <c r="AI327" s="120">
        <v>4180</v>
      </c>
    </row>
    <row r="328" spans="34:35" ht="16.5" customHeight="1">
      <c r="AH328" s="119" t="s">
        <v>688</v>
      </c>
      <c r="AI328" s="120">
        <v>4180</v>
      </c>
    </row>
    <row r="329" spans="34:35" ht="16.5" customHeight="1">
      <c r="AH329" s="119" t="s">
        <v>689</v>
      </c>
      <c r="AI329" s="120">
        <v>4180</v>
      </c>
    </row>
    <row r="330" spans="34:35" ht="16.5" customHeight="1">
      <c r="AH330" s="122" t="s">
        <v>690</v>
      </c>
      <c r="AI330" s="123">
        <v>1760</v>
      </c>
    </row>
    <row r="331" spans="34:35" ht="16.5" customHeight="1">
      <c r="AH331" s="122" t="s">
        <v>691</v>
      </c>
      <c r="AI331" s="123">
        <v>1760</v>
      </c>
    </row>
    <row r="332" spans="34:35" ht="16.5" customHeight="1">
      <c r="AH332" s="124" t="s">
        <v>692</v>
      </c>
      <c r="AI332" s="125">
        <v>1430</v>
      </c>
    </row>
    <row r="333" spans="34:35" ht="16.5" customHeight="1">
      <c r="AH333" s="126" t="s">
        <v>693</v>
      </c>
      <c r="AI333" s="127">
        <v>1100</v>
      </c>
    </row>
    <row r="334" spans="34:35" ht="16.5" customHeight="1">
      <c r="AH334" s="111" t="s">
        <v>1449</v>
      </c>
      <c r="AI334" s="112">
        <v>7095</v>
      </c>
    </row>
    <row r="335" spans="34:35" ht="16.5" customHeight="1">
      <c r="AH335" s="111" t="s">
        <v>1359</v>
      </c>
      <c r="AI335" s="112">
        <v>7095</v>
      </c>
    </row>
    <row r="336" spans="34:35" ht="16.5" customHeight="1">
      <c r="AH336" s="111" t="s">
        <v>694</v>
      </c>
      <c r="AI336" s="112">
        <v>7095</v>
      </c>
    </row>
    <row r="337" spans="34:35" ht="16.5" customHeight="1">
      <c r="AH337" s="111" t="s">
        <v>695</v>
      </c>
      <c r="AI337" s="112">
        <v>5445</v>
      </c>
    </row>
    <row r="338" spans="34:35" ht="16.5" customHeight="1">
      <c r="AH338" s="119" t="s">
        <v>696</v>
      </c>
      <c r="AI338" s="120">
        <v>4565</v>
      </c>
    </row>
    <row r="339" spans="34:35" ht="16.5" customHeight="1">
      <c r="AH339" s="119" t="s">
        <v>697</v>
      </c>
      <c r="AI339" s="120">
        <v>4565</v>
      </c>
    </row>
    <row r="340" spans="34:35" ht="16.5" customHeight="1">
      <c r="AH340" s="119" t="s">
        <v>698</v>
      </c>
      <c r="AI340" s="120">
        <v>4565</v>
      </c>
    </row>
    <row r="341" spans="34:35" ht="16.5" customHeight="1">
      <c r="AH341" s="122" t="s">
        <v>699</v>
      </c>
      <c r="AI341" s="123">
        <v>1870</v>
      </c>
    </row>
    <row r="342" spans="34:35" ht="16.5" customHeight="1">
      <c r="AH342" s="122" t="s">
        <v>700</v>
      </c>
      <c r="AI342" s="123">
        <v>1870</v>
      </c>
    </row>
    <row r="343" spans="34:35" ht="16.5" customHeight="1">
      <c r="AH343" s="124" t="s">
        <v>701</v>
      </c>
      <c r="AI343" s="125">
        <v>1540</v>
      </c>
    </row>
    <row r="344" spans="34:35" ht="16.5" customHeight="1">
      <c r="AH344" s="126" t="s">
        <v>702</v>
      </c>
      <c r="AI344" s="127">
        <v>1210</v>
      </c>
    </row>
    <row r="345" spans="34:35" ht="16.5" customHeight="1">
      <c r="AH345" s="111" t="s">
        <v>1450</v>
      </c>
      <c r="AI345" s="112">
        <v>7095</v>
      </c>
    </row>
    <row r="346" spans="34:35" ht="16.5" customHeight="1">
      <c r="AH346" s="111" t="s">
        <v>1360</v>
      </c>
      <c r="AI346" s="112">
        <v>7095</v>
      </c>
    </row>
    <row r="347" spans="34:35" ht="16.5" customHeight="1">
      <c r="AH347" s="111" t="s">
        <v>703</v>
      </c>
      <c r="AI347" s="112">
        <v>7095</v>
      </c>
    </row>
    <row r="348" spans="34:35" ht="16.5" customHeight="1">
      <c r="AH348" s="111" t="s">
        <v>704</v>
      </c>
      <c r="AI348" s="112">
        <v>5445</v>
      </c>
    </row>
    <row r="349" spans="34:35" ht="16.5" customHeight="1">
      <c r="AH349" s="119" t="s">
        <v>705</v>
      </c>
      <c r="AI349" s="120">
        <v>4565</v>
      </c>
    </row>
    <row r="350" spans="34:35" ht="16.5" customHeight="1">
      <c r="AH350" s="119" t="s">
        <v>706</v>
      </c>
      <c r="AI350" s="120">
        <v>4565</v>
      </c>
    </row>
    <row r="351" spans="34:35" ht="16.5" customHeight="1">
      <c r="AH351" s="119" t="s">
        <v>707</v>
      </c>
      <c r="AI351" s="120">
        <v>4565</v>
      </c>
    </row>
    <row r="352" spans="34:35" ht="16.5" customHeight="1">
      <c r="AH352" s="122" t="s">
        <v>708</v>
      </c>
      <c r="AI352" s="123">
        <v>1870</v>
      </c>
    </row>
    <row r="353" spans="34:35" ht="16.5" customHeight="1">
      <c r="AH353" s="122" t="s">
        <v>709</v>
      </c>
      <c r="AI353" s="123">
        <v>1870</v>
      </c>
    </row>
    <row r="354" spans="34:35" ht="16.5" customHeight="1">
      <c r="AH354" s="124" t="s">
        <v>710</v>
      </c>
      <c r="AI354" s="125">
        <v>1540</v>
      </c>
    </row>
    <row r="355" spans="34:35" ht="16.5" customHeight="1">
      <c r="AH355" s="126" t="s">
        <v>711</v>
      </c>
      <c r="AI355" s="127">
        <v>1210</v>
      </c>
    </row>
    <row r="356" spans="34:35" ht="16.5" customHeight="1">
      <c r="AH356" s="111" t="s">
        <v>1451</v>
      </c>
      <c r="AI356" s="112">
        <v>7095</v>
      </c>
    </row>
    <row r="357" spans="34:35" ht="16.5" customHeight="1">
      <c r="AH357" s="111" t="s">
        <v>1361</v>
      </c>
      <c r="AI357" s="112">
        <v>7095</v>
      </c>
    </row>
    <row r="358" spans="34:35" ht="16.5" customHeight="1">
      <c r="AH358" s="111" t="s">
        <v>712</v>
      </c>
      <c r="AI358" s="112">
        <v>7095</v>
      </c>
    </row>
    <row r="359" spans="34:35" ht="16.5" customHeight="1">
      <c r="AH359" s="111" t="s">
        <v>713</v>
      </c>
      <c r="AI359" s="112">
        <v>5445</v>
      </c>
    </row>
    <row r="360" spans="34:35" ht="16.5" customHeight="1">
      <c r="AH360" s="119" t="s">
        <v>714</v>
      </c>
      <c r="AI360" s="120">
        <v>4565</v>
      </c>
    </row>
    <row r="361" spans="34:35" ht="16.5" customHeight="1">
      <c r="AH361" s="119" t="s">
        <v>715</v>
      </c>
      <c r="AI361" s="120">
        <v>4565</v>
      </c>
    </row>
    <row r="362" spans="34:35" ht="16.5" customHeight="1">
      <c r="AH362" s="119" t="s">
        <v>716</v>
      </c>
      <c r="AI362" s="120">
        <v>4565</v>
      </c>
    </row>
    <row r="363" spans="34:35" ht="16.5" customHeight="1">
      <c r="AH363" s="122" t="s">
        <v>717</v>
      </c>
      <c r="AI363" s="123">
        <v>1870</v>
      </c>
    </row>
    <row r="364" spans="34:35" ht="16.5" customHeight="1">
      <c r="AH364" s="122" t="s">
        <v>718</v>
      </c>
      <c r="AI364" s="123">
        <v>1870</v>
      </c>
    </row>
    <row r="365" spans="34:35" ht="16.5" customHeight="1">
      <c r="AH365" s="124" t="s">
        <v>719</v>
      </c>
      <c r="AI365" s="125">
        <v>1540</v>
      </c>
    </row>
    <row r="366" spans="34:35" ht="16.5" customHeight="1">
      <c r="AH366" s="126" t="s">
        <v>720</v>
      </c>
      <c r="AI366" s="127">
        <v>1210</v>
      </c>
    </row>
    <row r="367" spans="34:35" ht="16.5" customHeight="1">
      <c r="AH367" s="111" t="s">
        <v>1452</v>
      </c>
      <c r="AI367" s="112">
        <v>7095</v>
      </c>
    </row>
    <row r="368" spans="34:35" ht="16.5" customHeight="1">
      <c r="AH368" s="111" t="s">
        <v>1362</v>
      </c>
      <c r="AI368" s="112">
        <v>7095</v>
      </c>
    </row>
    <row r="369" spans="34:35" ht="16.5" customHeight="1">
      <c r="AH369" s="111" t="s">
        <v>721</v>
      </c>
      <c r="AI369" s="112">
        <v>7095</v>
      </c>
    </row>
    <row r="370" spans="34:35" ht="16.5" customHeight="1">
      <c r="AH370" s="111" t="s">
        <v>722</v>
      </c>
      <c r="AI370" s="112">
        <v>5445</v>
      </c>
    </row>
    <row r="371" spans="34:35" ht="16.5" customHeight="1">
      <c r="AH371" s="119" t="s">
        <v>723</v>
      </c>
      <c r="AI371" s="120">
        <v>4565</v>
      </c>
    </row>
    <row r="372" spans="34:35" ht="16.5" customHeight="1">
      <c r="AH372" s="119" t="s">
        <v>724</v>
      </c>
      <c r="AI372" s="120">
        <v>4565</v>
      </c>
    </row>
    <row r="373" spans="34:35" ht="16.5" customHeight="1">
      <c r="AH373" s="119" t="s">
        <v>725</v>
      </c>
      <c r="AI373" s="120">
        <v>4565</v>
      </c>
    </row>
    <row r="374" spans="34:35" ht="16.5" customHeight="1">
      <c r="AH374" s="122" t="s">
        <v>726</v>
      </c>
      <c r="AI374" s="123">
        <v>1870</v>
      </c>
    </row>
    <row r="375" spans="34:35" ht="16.5" customHeight="1">
      <c r="AH375" s="122" t="s">
        <v>727</v>
      </c>
      <c r="AI375" s="123">
        <v>1870</v>
      </c>
    </row>
    <row r="376" spans="34:35" ht="16.5" customHeight="1">
      <c r="AH376" s="124" t="s">
        <v>728</v>
      </c>
      <c r="AI376" s="125">
        <v>1540</v>
      </c>
    </row>
    <row r="377" spans="34:35" ht="16.5" customHeight="1">
      <c r="AH377" s="126" t="s">
        <v>729</v>
      </c>
      <c r="AI377" s="127">
        <v>1210</v>
      </c>
    </row>
    <row r="378" spans="34:35" ht="16.5" customHeight="1">
      <c r="AH378" s="111" t="s">
        <v>1453</v>
      </c>
      <c r="AI378" s="112">
        <v>7095</v>
      </c>
    </row>
    <row r="379" spans="34:35" ht="16.5" customHeight="1">
      <c r="AH379" s="111" t="s">
        <v>1363</v>
      </c>
      <c r="AI379" s="112">
        <v>7095</v>
      </c>
    </row>
    <row r="380" spans="34:35" ht="16.5" customHeight="1">
      <c r="AH380" s="111" t="s">
        <v>730</v>
      </c>
      <c r="AI380" s="112">
        <v>7095</v>
      </c>
    </row>
    <row r="381" spans="34:35" ht="16.5" customHeight="1">
      <c r="AH381" s="111" t="s">
        <v>731</v>
      </c>
      <c r="AI381" s="112">
        <v>5445</v>
      </c>
    </row>
    <row r="382" spans="34:35" ht="16.5" customHeight="1">
      <c r="AH382" s="119" t="s">
        <v>732</v>
      </c>
      <c r="AI382" s="120">
        <v>4565</v>
      </c>
    </row>
    <row r="383" spans="34:35" ht="16.5" customHeight="1">
      <c r="AH383" s="119" t="s">
        <v>733</v>
      </c>
      <c r="AI383" s="120">
        <v>4565</v>
      </c>
    </row>
    <row r="384" spans="34:35" ht="16.5" customHeight="1">
      <c r="AH384" s="119" t="s">
        <v>734</v>
      </c>
      <c r="AI384" s="120">
        <v>4565</v>
      </c>
    </row>
    <row r="385" spans="34:35" ht="16.5" customHeight="1">
      <c r="AH385" s="122" t="s">
        <v>735</v>
      </c>
      <c r="AI385" s="123">
        <v>1870</v>
      </c>
    </row>
    <row r="386" spans="34:35" ht="16.5" customHeight="1">
      <c r="AH386" s="122" t="s">
        <v>736</v>
      </c>
      <c r="AI386" s="123">
        <v>1870</v>
      </c>
    </row>
    <row r="387" spans="34:35" ht="16.5" customHeight="1">
      <c r="AH387" s="124" t="s">
        <v>737</v>
      </c>
      <c r="AI387" s="125">
        <v>1540</v>
      </c>
    </row>
    <row r="388" spans="34:35" ht="16.5" customHeight="1">
      <c r="AH388" s="126" t="s">
        <v>738</v>
      </c>
      <c r="AI388" s="127">
        <v>1210</v>
      </c>
    </row>
    <row r="389" spans="34:35" ht="16.5" customHeight="1">
      <c r="AH389" s="111" t="s">
        <v>1454</v>
      </c>
      <c r="AI389" s="112">
        <v>7095</v>
      </c>
    </row>
    <row r="390" spans="34:35" ht="16.5" customHeight="1">
      <c r="AH390" s="111" t="s">
        <v>1364</v>
      </c>
      <c r="AI390" s="112">
        <v>7095</v>
      </c>
    </row>
    <row r="391" spans="34:35" ht="16.5" customHeight="1">
      <c r="AH391" s="111" t="s">
        <v>739</v>
      </c>
      <c r="AI391" s="112">
        <v>7095</v>
      </c>
    </row>
    <row r="392" spans="34:35" ht="16.5" customHeight="1">
      <c r="AH392" s="111" t="s">
        <v>740</v>
      </c>
      <c r="AI392" s="112">
        <v>5445</v>
      </c>
    </row>
    <row r="393" spans="34:35" ht="16.5" customHeight="1">
      <c r="AH393" s="119" t="s">
        <v>741</v>
      </c>
      <c r="AI393" s="120">
        <v>4565</v>
      </c>
    </row>
    <row r="394" spans="34:35" ht="16.5" customHeight="1">
      <c r="AH394" s="119" t="s">
        <v>742</v>
      </c>
      <c r="AI394" s="120">
        <v>4565</v>
      </c>
    </row>
    <row r="395" spans="34:35" ht="16.5" customHeight="1">
      <c r="AH395" s="119" t="s">
        <v>743</v>
      </c>
      <c r="AI395" s="120">
        <v>4565</v>
      </c>
    </row>
    <row r="396" spans="34:35" ht="16.5" customHeight="1">
      <c r="AH396" s="122" t="s">
        <v>744</v>
      </c>
      <c r="AI396" s="123">
        <v>1980</v>
      </c>
    </row>
    <row r="397" spans="34:35" ht="16.5" customHeight="1">
      <c r="AH397" s="122" t="s">
        <v>745</v>
      </c>
      <c r="AI397" s="123">
        <v>1980</v>
      </c>
    </row>
    <row r="398" spans="34:35" ht="16.5" customHeight="1">
      <c r="AH398" s="124" t="s">
        <v>746</v>
      </c>
      <c r="AI398" s="125">
        <v>1650</v>
      </c>
    </row>
    <row r="399" spans="34:35" ht="16.5" customHeight="1">
      <c r="AH399" s="126" t="s">
        <v>747</v>
      </c>
      <c r="AI399" s="127">
        <v>1320</v>
      </c>
    </row>
    <row r="400" spans="34:35" ht="16.5" customHeight="1">
      <c r="AH400" s="111" t="s">
        <v>1455</v>
      </c>
      <c r="AI400" s="112">
        <v>7095</v>
      </c>
    </row>
    <row r="401" spans="34:35" ht="16.5" customHeight="1">
      <c r="AH401" s="111" t="s">
        <v>1365</v>
      </c>
      <c r="AI401" s="112">
        <v>7095</v>
      </c>
    </row>
    <row r="402" spans="34:35" ht="16.5" customHeight="1">
      <c r="AH402" s="111" t="s">
        <v>748</v>
      </c>
      <c r="AI402" s="112">
        <v>7095</v>
      </c>
    </row>
    <row r="403" spans="34:35" ht="16.5" customHeight="1">
      <c r="AH403" s="111" t="s">
        <v>749</v>
      </c>
      <c r="AI403" s="112">
        <v>5445</v>
      </c>
    </row>
    <row r="404" spans="34:35" ht="16.5" customHeight="1">
      <c r="AH404" s="119" t="s">
        <v>750</v>
      </c>
      <c r="AI404" s="120">
        <v>4565</v>
      </c>
    </row>
    <row r="405" spans="34:35" ht="16.5" customHeight="1">
      <c r="AH405" s="119" t="s">
        <v>751</v>
      </c>
      <c r="AI405" s="120">
        <v>4565</v>
      </c>
    </row>
    <row r="406" spans="34:35" ht="16.5" customHeight="1">
      <c r="AH406" s="119" t="s">
        <v>752</v>
      </c>
      <c r="AI406" s="120">
        <v>4565</v>
      </c>
    </row>
    <row r="407" spans="34:35" ht="16.5" customHeight="1">
      <c r="AH407" s="122" t="s">
        <v>753</v>
      </c>
      <c r="AI407" s="123">
        <v>1980</v>
      </c>
    </row>
    <row r="408" spans="34:35" ht="16.5" customHeight="1">
      <c r="AH408" s="122" t="s">
        <v>754</v>
      </c>
      <c r="AI408" s="123">
        <v>1980</v>
      </c>
    </row>
    <row r="409" spans="34:35" ht="16.5" customHeight="1">
      <c r="AH409" s="124" t="s">
        <v>755</v>
      </c>
      <c r="AI409" s="125">
        <v>1650</v>
      </c>
    </row>
    <row r="410" spans="34:35" ht="16.5" customHeight="1">
      <c r="AH410" s="126" t="s">
        <v>756</v>
      </c>
      <c r="AI410" s="127">
        <v>1320</v>
      </c>
    </row>
    <row r="411" spans="34:35" ht="16.5" customHeight="1">
      <c r="AH411" s="111" t="s">
        <v>1456</v>
      </c>
      <c r="AI411" s="112">
        <v>7095</v>
      </c>
    </row>
    <row r="412" spans="34:35" ht="16.5" customHeight="1">
      <c r="AH412" s="111" t="s">
        <v>1366</v>
      </c>
      <c r="AI412" s="112">
        <v>7095</v>
      </c>
    </row>
    <row r="413" spans="34:35" ht="16.5" customHeight="1">
      <c r="AH413" s="111" t="s">
        <v>757</v>
      </c>
      <c r="AI413" s="112">
        <v>7095</v>
      </c>
    </row>
    <row r="414" spans="34:35" ht="16.5" customHeight="1">
      <c r="AH414" s="111" t="s">
        <v>758</v>
      </c>
      <c r="AI414" s="112">
        <v>5445</v>
      </c>
    </row>
    <row r="415" spans="34:35" ht="16.5" customHeight="1">
      <c r="AH415" s="119" t="s">
        <v>759</v>
      </c>
      <c r="AI415" s="120">
        <v>4565</v>
      </c>
    </row>
    <row r="416" spans="34:35" ht="16.5" customHeight="1">
      <c r="AH416" s="119" t="s">
        <v>760</v>
      </c>
      <c r="AI416" s="120">
        <v>4565</v>
      </c>
    </row>
    <row r="417" spans="34:35" ht="16.5" customHeight="1">
      <c r="AH417" s="119" t="s">
        <v>761</v>
      </c>
      <c r="AI417" s="120">
        <v>4565</v>
      </c>
    </row>
    <row r="418" spans="34:35" ht="16.5" customHeight="1">
      <c r="AH418" s="122" t="s">
        <v>762</v>
      </c>
      <c r="AI418" s="123">
        <v>1980</v>
      </c>
    </row>
    <row r="419" spans="34:35" ht="16.5" customHeight="1">
      <c r="AH419" s="122" t="s">
        <v>763</v>
      </c>
      <c r="AI419" s="123">
        <v>1980</v>
      </c>
    </row>
    <row r="420" spans="34:35" ht="16.5" customHeight="1">
      <c r="AH420" s="124" t="s">
        <v>764</v>
      </c>
      <c r="AI420" s="125">
        <v>1650</v>
      </c>
    </row>
    <row r="421" spans="34:35" ht="16.5" customHeight="1">
      <c r="AH421" s="126" t="s">
        <v>765</v>
      </c>
      <c r="AI421" s="127">
        <v>1320</v>
      </c>
    </row>
    <row r="422" spans="34:35" ht="16.5" customHeight="1">
      <c r="AH422" s="111" t="s">
        <v>1457</v>
      </c>
      <c r="AI422" s="112">
        <v>7095</v>
      </c>
    </row>
    <row r="423" spans="34:35" ht="16.5" customHeight="1">
      <c r="AH423" s="111" t="s">
        <v>1367</v>
      </c>
      <c r="AI423" s="112">
        <v>7095</v>
      </c>
    </row>
    <row r="424" spans="34:35" ht="16.5" customHeight="1">
      <c r="AH424" s="111" t="s">
        <v>766</v>
      </c>
      <c r="AI424" s="112">
        <v>7095</v>
      </c>
    </row>
    <row r="425" spans="34:35" ht="16.5" customHeight="1">
      <c r="AH425" s="111" t="s">
        <v>767</v>
      </c>
      <c r="AI425" s="112">
        <v>5445</v>
      </c>
    </row>
    <row r="426" spans="34:35" ht="16.5" customHeight="1">
      <c r="AH426" s="119" t="s">
        <v>768</v>
      </c>
      <c r="AI426" s="120">
        <v>4565</v>
      </c>
    </row>
    <row r="427" spans="34:35" ht="16.5" customHeight="1">
      <c r="AH427" s="119" t="s">
        <v>769</v>
      </c>
      <c r="AI427" s="120">
        <v>4565</v>
      </c>
    </row>
    <row r="428" spans="34:35" ht="16.5" customHeight="1">
      <c r="AH428" s="119" t="s">
        <v>770</v>
      </c>
      <c r="AI428" s="120">
        <v>4565</v>
      </c>
    </row>
    <row r="429" spans="34:35" ht="16.5" customHeight="1">
      <c r="AH429" s="122" t="s">
        <v>771</v>
      </c>
      <c r="AI429" s="123">
        <v>1980</v>
      </c>
    </row>
    <row r="430" spans="34:35" ht="16.5" customHeight="1">
      <c r="AH430" s="122" t="s">
        <v>772</v>
      </c>
      <c r="AI430" s="123">
        <v>1980</v>
      </c>
    </row>
    <row r="431" spans="34:35" ht="16.5" customHeight="1">
      <c r="AH431" s="124" t="s">
        <v>773</v>
      </c>
      <c r="AI431" s="125">
        <v>1650</v>
      </c>
    </row>
    <row r="432" spans="34:35" ht="16.5" customHeight="1">
      <c r="AH432" s="126" t="s">
        <v>774</v>
      </c>
      <c r="AI432" s="127">
        <v>1320</v>
      </c>
    </row>
    <row r="433" spans="34:35" ht="16.5" customHeight="1">
      <c r="AH433" s="111" t="s">
        <v>1458</v>
      </c>
      <c r="AI433" s="112">
        <v>7810</v>
      </c>
    </row>
    <row r="434" spans="34:35" ht="16.5" customHeight="1">
      <c r="AH434" s="111" t="s">
        <v>1368</v>
      </c>
      <c r="AI434" s="112">
        <v>7810</v>
      </c>
    </row>
    <row r="435" spans="34:35" ht="16.5" customHeight="1">
      <c r="AH435" s="111" t="s">
        <v>775</v>
      </c>
      <c r="AI435" s="112">
        <v>7810</v>
      </c>
    </row>
    <row r="436" spans="34:35" ht="16.5" customHeight="1">
      <c r="AH436" s="111" t="s">
        <v>776</v>
      </c>
      <c r="AI436" s="112">
        <v>5940</v>
      </c>
    </row>
    <row r="437" spans="34:35" ht="16.5" customHeight="1">
      <c r="AH437" s="119" t="s">
        <v>777</v>
      </c>
      <c r="AI437" s="120">
        <v>5005</v>
      </c>
    </row>
    <row r="438" spans="34:35" ht="16.5" customHeight="1">
      <c r="AH438" s="119" t="s">
        <v>778</v>
      </c>
      <c r="AI438" s="120">
        <v>5005</v>
      </c>
    </row>
    <row r="439" spans="34:35" ht="16.5" customHeight="1">
      <c r="AH439" s="119" t="s">
        <v>779</v>
      </c>
      <c r="AI439" s="120">
        <v>5005</v>
      </c>
    </row>
    <row r="440" spans="34:35" ht="16.5" customHeight="1">
      <c r="AH440" s="122" t="s">
        <v>780</v>
      </c>
      <c r="AI440" s="123">
        <v>2090</v>
      </c>
    </row>
    <row r="441" spans="34:35" ht="16.5" customHeight="1">
      <c r="AH441" s="122" t="s">
        <v>781</v>
      </c>
      <c r="AI441" s="123">
        <v>2090</v>
      </c>
    </row>
    <row r="442" spans="34:35" ht="16.5" customHeight="1">
      <c r="AH442" s="124" t="s">
        <v>782</v>
      </c>
      <c r="AI442" s="125">
        <v>1760</v>
      </c>
    </row>
    <row r="443" spans="34:35" ht="16.5" customHeight="1">
      <c r="AH443" s="126" t="s">
        <v>783</v>
      </c>
      <c r="AI443" s="127">
        <v>1430</v>
      </c>
    </row>
    <row r="444" spans="34:35" ht="16.5" customHeight="1">
      <c r="AH444" s="111" t="s">
        <v>1459</v>
      </c>
      <c r="AI444" s="112">
        <v>7810</v>
      </c>
    </row>
    <row r="445" spans="34:35" ht="16.5" customHeight="1">
      <c r="AH445" s="111" t="s">
        <v>1369</v>
      </c>
      <c r="AI445" s="112">
        <v>7810</v>
      </c>
    </row>
    <row r="446" spans="34:35" ht="16.5" customHeight="1">
      <c r="AH446" s="111" t="s">
        <v>784</v>
      </c>
      <c r="AI446" s="112">
        <v>7810</v>
      </c>
    </row>
    <row r="447" spans="34:35" ht="16.5" customHeight="1">
      <c r="AH447" s="111" t="s">
        <v>785</v>
      </c>
      <c r="AI447" s="112">
        <v>5940</v>
      </c>
    </row>
    <row r="448" spans="34:35" ht="16.5" customHeight="1">
      <c r="AH448" s="119" t="s">
        <v>786</v>
      </c>
      <c r="AI448" s="120">
        <v>5005</v>
      </c>
    </row>
    <row r="449" spans="34:35" ht="16.5" customHeight="1">
      <c r="AH449" s="119" t="s">
        <v>787</v>
      </c>
      <c r="AI449" s="120">
        <v>5005</v>
      </c>
    </row>
    <row r="450" spans="34:35" ht="16.5" customHeight="1">
      <c r="AH450" s="119" t="s">
        <v>788</v>
      </c>
      <c r="AI450" s="120">
        <v>5005</v>
      </c>
    </row>
    <row r="451" spans="34:35" ht="16.5" customHeight="1">
      <c r="AH451" s="122" t="s">
        <v>789</v>
      </c>
      <c r="AI451" s="123">
        <v>2090</v>
      </c>
    </row>
    <row r="452" spans="34:35" ht="16.5" customHeight="1">
      <c r="AH452" s="122" t="s">
        <v>790</v>
      </c>
      <c r="AI452" s="123">
        <v>2090</v>
      </c>
    </row>
    <row r="453" spans="34:35" ht="16.5" customHeight="1">
      <c r="AH453" s="124" t="s">
        <v>791</v>
      </c>
      <c r="AI453" s="125">
        <v>1760</v>
      </c>
    </row>
    <row r="454" spans="34:35" ht="16.5" customHeight="1">
      <c r="AH454" s="126" t="s">
        <v>792</v>
      </c>
      <c r="AI454" s="127">
        <v>1430</v>
      </c>
    </row>
    <row r="455" spans="34:35" ht="16.5" customHeight="1">
      <c r="AH455" s="111" t="s">
        <v>1460</v>
      </c>
      <c r="AI455" s="112">
        <v>7810</v>
      </c>
    </row>
    <row r="456" spans="34:35" ht="16.5" customHeight="1">
      <c r="AH456" s="111" t="s">
        <v>1370</v>
      </c>
      <c r="AI456" s="112">
        <v>7810</v>
      </c>
    </row>
    <row r="457" spans="34:35" ht="16.5" customHeight="1">
      <c r="AH457" s="111" t="s">
        <v>793</v>
      </c>
      <c r="AI457" s="112">
        <v>7810</v>
      </c>
    </row>
    <row r="458" spans="34:35" ht="16.5" customHeight="1">
      <c r="AH458" s="111" t="s">
        <v>794</v>
      </c>
      <c r="AI458" s="112">
        <v>5940</v>
      </c>
    </row>
    <row r="459" spans="34:35" ht="16.5" customHeight="1">
      <c r="AH459" s="119" t="s">
        <v>795</v>
      </c>
      <c r="AI459" s="120">
        <v>5005</v>
      </c>
    </row>
    <row r="460" spans="34:35" ht="16.5" customHeight="1">
      <c r="AH460" s="119" t="s">
        <v>796</v>
      </c>
      <c r="AI460" s="120">
        <v>5005</v>
      </c>
    </row>
    <row r="461" spans="34:35" ht="16.5" customHeight="1">
      <c r="AH461" s="119" t="s">
        <v>797</v>
      </c>
      <c r="AI461" s="120">
        <v>5005</v>
      </c>
    </row>
    <row r="462" spans="34:35" ht="16.5" customHeight="1">
      <c r="AH462" s="122" t="s">
        <v>798</v>
      </c>
      <c r="AI462" s="123">
        <v>2090</v>
      </c>
    </row>
    <row r="463" spans="34:35" ht="16.5" customHeight="1">
      <c r="AH463" s="122" t="s">
        <v>799</v>
      </c>
      <c r="AI463" s="123">
        <v>2090</v>
      </c>
    </row>
    <row r="464" spans="34:35" ht="16.5" customHeight="1">
      <c r="AH464" s="124" t="s">
        <v>800</v>
      </c>
      <c r="AI464" s="125">
        <v>1760</v>
      </c>
    </row>
    <row r="465" spans="34:35" ht="16.5" customHeight="1">
      <c r="AH465" s="126" t="s">
        <v>801</v>
      </c>
      <c r="AI465" s="127">
        <v>1430</v>
      </c>
    </row>
    <row r="466" spans="34:35" ht="16.5" customHeight="1">
      <c r="AH466" s="111" t="s">
        <v>1461</v>
      </c>
      <c r="AI466" s="112">
        <v>7810</v>
      </c>
    </row>
    <row r="467" spans="34:35" ht="16.5" customHeight="1">
      <c r="AH467" s="111" t="s">
        <v>1371</v>
      </c>
      <c r="AI467" s="112">
        <v>7810</v>
      </c>
    </row>
    <row r="468" spans="34:35" ht="16.5" customHeight="1">
      <c r="AH468" s="111" t="s">
        <v>802</v>
      </c>
      <c r="AI468" s="112">
        <v>7810</v>
      </c>
    </row>
    <row r="469" spans="34:35" ht="16.5" customHeight="1">
      <c r="AH469" s="111" t="s">
        <v>803</v>
      </c>
      <c r="AI469" s="112">
        <v>5940</v>
      </c>
    </row>
    <row r="470" spans="34:35" ht="16.5" customHeight="1">
      <c r="AH470" s="119" t="s">
        <v>804</v>
      </c>
      <c r="AI470" s="120">
        <v>5005</v>
      </c>
    </row>
    <row r="471" spans="34:35" ht="16.5" customHeight="1">
      <c r="AH471" s="119" t="s">
        <v>805</v>
      </c>
      <c r="AI471" s="120">
        <v>5005</v>
      </c>
    </row>
    <row r="472" spans="34:35" ht="16.5" customHeight="1">
      <c r="AH472" s="119" t="s">
        <v>806</v>
      </c>
      <c r="AI472" s="120">
        <v>5005</v>
      </c>
    </row>
    <row r="473" spans="34:35" ht="16.5" customHeight="1">
      <c r="AH473" s="122" t="s">
        <v>807</v>
      </c>
      <c r="AI473" s="123">
        <v>2090</v>
      </c>
    </row>
    <row r="474" spans="34:35" ht="16.5" customHeight="1">
      <c r="AH474" s="122" t="s">
        <v>808</v>
      </c>
      <c r="AI474" s="123">
        <v>2090</v>
      </c>
    </row>
    <row r="475" spans="34:35" ht="16.5" customHeight="1">
      <c r="AH475" s="124" t="s">
        <v>809</v>
      </c>
      <c r="AI475" s="125">
        <v>1760</v>
      </c>
    </row>
    <row r="476" spans="34:35" ht="16.5" customHeight="1">
      <c r="AH476" s="126" t="s">
        <v>810</v>
      </c>
      <c r="AI476" s="127">
        <v>1430</v>
      </c>
    </row>
    <row r="477" spans="34:35" ht="16.5" customHeight="1">
      <c r="AH477" s="111" t="s">
        <v>1462</v>
      </c>
      <c r="AI477" s="112">
        <v>7810</v>
      </c>
    </row>
    <row r="478" spans="34:35" ht="16.5" customHeight="1">
      <c r="AH478" s="111" t="s">
        <v>1372</v>
      </c>
      <c r="AI478" s="112">
        <v>7810</v>
      </c>
    </row>
    <row r="479" spans="34:35" ht="16.5" customHeight="1">
      <c r="AH479" s="111" t="s">
        <v>811</v>
      </c>
      <c r="AI479" s="112">
        <v>7810</v>
      </c>
    </row>
    <row r="480" spans="34:35" ht="16.5" customHeight="1">
      <c r="AH480" s="111" t="s">
        <v>812</v>
      </c>
      <c r="AI480" s="112">
        <v>5940</v>
      </c>
    </row>
    <row r="481" spans="34:35" ht="16.5" customHeight="1">
      <c r="AH481" s="119" t="s">
        <v>813</v>
      </c>
      <c r="AI481" s="120">
        <v>5005</v>
      </c>
    </row>
    <row r="482" spans="34:35" ht="16.5" customHeight="1">
      <c r="AH482" s="119" t="s">
        <v>814</v>
      </c>
      <c r="AI482" s="120">
        <v>5005</v>
      </c>
    </row>
    <row r="483" spans="34:35" ht="16.5" customHeight="1">
      <c r="AH483" s="119" t="s">
        <v>815</v>
      </c>
      <c r="AI483" s="120">
        <v>5005</v>
      </c>
    </row>
    <row r="484" spans="34:35" ht="16.5" customHeight="1">
      <c r="AH484" s="122" t="s">
        <v>816</v>
      </c>
      <c r="AI484" s="123">
        <v>2090</v>
      </c>
    </row>
    <row r="485" spans="34:35" ht="16.5" customHeight="1">
      <c r="AH485" s="122" t="s">
        <v>817</v>
      </c>
      <c r="AI485" s="123">
        <v>2090</v>
      </c>
    </row>
    <row r="486" spans="34:35" ht="16.5" customHeight="1">
      <c r="AH486" s="124" t="s">
        <v>818</v>
      </c>
      <c r="AI486" s="125">
        <v>1760</v>
      </c>
    </row>
    <row r="487" spans="34:35" ht="16.5" customHeight="1">
      <c r="AH487" s="126" t="s">
        <v>819</v>
      </c>
      <c r="AI487" s="127">
        <v>1430</v>
      </c>
    </row>
    <row r="488" spans="34:35" ht="16.5" customHeight="1">
      <c r="AH488" s="111" t="s">
        <v>1463</v>
      </c>
      <c r="AI488" s="112">
        <v>8690</v>
      </c>
    </row>
    <row r="489" spans="34:35" ht="16.5" customHeight="1">
      <c r="AH489" s="111" t="s">
        <v>1373</v>
      </c>
      <c r="AI489" s="112">
        <v>8690</v>
      </c>
    </row>
    <row r="490" spans="34:35" ht="16.5" customHeight="1">
      <c r="AH490" s="111" t="s">
        <v>820</v>
      </c>
      <c r="AI490" s="112">
        <v>8690</v>
      </c>
    </row>
    <row r="491" spans="34:35" ht="16.5" customHeight="1">
      <c r="AH491" s="111" t="s">
        <v>821</v>
      </c>
      <c r="AI491" s="112">
        <v>6545</v>
      </c>
    </row>
    <row r="492" spans="34:35" ht="16.5" customHeight="1">
      <c r="AH492" s="119" t="s">
        <v>822</v>
      </c>
      <c r="AI492" s="120">
        <v>5500</v>
      </c>
    </row>
    <row r="493" spans="34:35" ht="16.5" customHeight="1">
      <c r="AH493" s="119" t="s">
        <v>823</v>
      </c>
      <c r="AI493" s="120">
        <v>5500</v>
      </c>
    </row>
    <row r="494" spans="34:35" ht="16.5" customHeight="1">
      <c r="AH494" s="119" t="s">
        <v>824</v>
      </c>
      <c r="AI494" s="120">
        <v>5500</v>
      </c>
    </row>
    <row r="495" spans="34:35" ht="16.5" customHeight="1">
      <c r="AH495" s="122" t="s">
        <v>825</v>
      </c>
      <c r="AI495" s="123">
        <v>2090</v>
      </c>
    </row>
    <row r="496" spans="34:35" ht="16.5" customHeight="1">
      <c r="AH496" s="122" t="s">
        <v>826</v>
      </c>
      <c r="AI496" s="123">
        <v>2090</v>
      </c>
    </row>
    <row r="497" spans="34:35" ht="16.5" customHeight="1">
      <c r="AH497" s="124" t="s">
        <v>827</v>
      </c>
      <c r="AI497" s="125">
        <v>1760</v>
      </c>
    </row>
    <row r="498" spans="34:35" ht="16.5" customHeight="1">
      <c r="AH498" s="126" t="s">
        <v>828</v>
      </c>
      <c r="AI498" s="127">
        <v>1430</v>
      </c>
    </row>
    <row r="499" spans="34:35" ht="16.5" customHeight="1">
      <c r="AH499" s="111" t="s">
        <v>1464</v>
      </c>
      <c r="AI499" s="112">
        <v>8690</v>
      </c>
    </row>
    <row r="500" spans="34:35" ht="16.5" customHeight="1">
      <c r="AH500" s="111" t="s">
        <v>1374</v>
      </c>
      <c r="AI500" s="112">
        <v>8690</v>
      </c>
    </row>
    <row r="501" spans="34:35" ht="16.5" customHeight="1">
      <c r="AH501" s="111" t="s">
        <v>829</v>
      </c>
      <c r="AI501" s="112">
        <v>8690</v>
      </c>
    </row>
    <row r="502" spans="34:35" ht="16.5" customHeight="1">
      <c r="AH502" s="111" t="s">
        <v>830</v>
      </c>
      <c r="AI502" s="112">
        <v>6545</v>
      </c>
    </row>
    <row r="503" spans="34:35" ht="16.5" customHeight="1">
      <c r="AH503" s="119" t="s">
        <v>831</v>
      </c>
      <c r="AI503" s="120">
        <v>5500</v>
      </c>
    </row>
    <row r="504" spans="34:35" ht="16.5" customHeight="1">
      <c r="AH504" s="119" t="s">
        <v>832</v>
      </c>
      <c r="AI504" s="120">
        <v>5500</v>
      </c>
    </row>
    <row r="505" spans="34:35" ht="16.5" customHeight="1">
      <c r="AH505" s="119" t="s">
        <v>833</v>
      </c>
      <c r="AI505" s="120">
        <v>5500</v>
      </c>
    </row>
    <row r="506" spans="34:35" ht="16.5" customHeight="1">
      <c r="AH506" s="122" t="s">
        <v>834</v>
      </c>
      <c r="AI506" s="123">
        <v>2090</v>
      </c>
    </row>
    <row r="507" spans="34:35" ht="16.5" customHeight="1">
      <c r="AH507" s="122" t="s">
        <v>835</v>
      </c>
      <c r="AI507" s="123">
        <v>2090</v>
      </c>
    </row>
    <row r="508" spans="34:35" ht="16.5" customHeight="1">
      <c r="AH508" s="124" t="s">
        <v>836</v>
      </c>
      <c r="AI508" s="125">
        <v>1760</v>
      </c>
    </row>
    <row r="509" spans="34:35" ht="16.5" customHeight="1">
      <c r="AH509" s="126" t="s">
        <v>837</v>
      </c>
      <c r="AI509" s="127">
        <v>1430</v>
      </c>
    </row>
    <row r="510" spans="34:35" ht="16.5" customHeight="1">
      <c r="AH510" s="111" t="s">
        <v>1328</v>
      </c>
      <c r="AI510" s="112">
        <v>8745</v>
      </c>
    </row>
    <row r="511" spans="34:35" ht="16.5" customHeight="1">
      <c r="AH511" s="111" t="s">
        <v>1329</v>
      </c>
      <c r="AI511" s="112">
        <v>8745</v>
      </c>
    </row>
    <row r="512" spans="34:35" ht="16.5" customHeight="1">
      <c r="AH512" s="111" t="s">
        <v>442</v>
      </c>
      <c r="AI512" s="112">
        <v>8745</v>
      </c>
    </row>
    <row r="513" spans="34:35" ht="16.5" customHeight="1">
      <c r="AH513" s="111" t="s">
        <v>443</v>
      </c>
      <c r="AI513" s="112">
        <v>6985</v>
      </c>
    </row>
    <row r="514" spans="34:35" ht="16.5" customHeight="1">
      <c r="AH514" s="119" t="s">
        <v>444</v>
      </c>
      <c r="AI514" s="120">
        <v>5500</v>
      </c>
    </row>
    <row r="515" spans="34:35" ht="16.5" customHeight="1">
      <c r="AH515" s="119" t="s">
        <v>445</v>
      </c>
      <c r="AI515" s="120">
        <v>5500</v>
      </c>
    </row>
    <row r="516" spans="34:35" ht="16.5" customHeight="1">
      <c r="AH516" s="119" t="s">
        <v>446</v>
      </c>
      <c r="AI516" s="120">
        <v>5500</v>
      </c>
    </row>
    <row r="517" spans="34:35" ht="16.5" customHeight="1">
      <c r="AH517" s="122" t="s">
        <v>447</v>
      </c>
      <c r="AI517" s="123">
        <v>2090</v>
      </c>
    </row>
    <row r="518" spans="34:35" ht="16.5" customHeight="1">
      <c r="AH518" s="122" t="s">
        <v>448</v>
      </c>
      <c r="AI518" s="123">
        <v>2090</v>
      </c>
    </row>
    <row r="519" spans="34:35" ht="16.5" customHeight="1">
      <c r="AH519" s="124" t="s">
        <v>449</v>
      </c>
      <c r="AI519" s="125">
        <v>1760</v>
      </c>
    </row>
    <row r="520" spans="34:35" ht="16.5" customHeight="1">
      <c r="AH520" s="126" t="s">
        <v>450</v>
      </c>
      <c r="AI520" s="127">
        <v>1430</v>
      </c>
    </row>
    <row r="521" spans="34:35" ht="16.5" customHeight="1">
      <c r="AH521" s="111" t="s">
        <v>1465</v>
      </c>
      <c r="AI521" s="112">
        <v>7095</v>
      </c>
    </row>
    <row r="522" spans="34:35" ht="16.5" customHeight="1">
      <c r="AH522" s="111" t="s">
        <v>1375</v>
      </c>
      <c r="AI522" s="112">
        <v>7095</v>
      </c>
    </row>
    <row r="523" spans="34:35" ht="16.5" customHeight="1">
      <c r="AH523" s="111" t="s">
        <v>847</v>
      </c>
      <c r="AI523" s="112">
        <v>7095</v>
      </c>
    </row>
    <row r="524" spans="34:35" ht="16.5" customHeight="1">
      <c r="AH524" s="111" t="s">
        <v>848</v>
      </c>
      <c r="AI524" s="112">
        <v>5390</v>
      </c>
    </row>
    <row r="525" spans="34:35" ht="16.5" customHeight="1">
      <c r="AH525" s="119" t="s">
        <v>849</v>
      </c>
      <c r="AI525" s="120">
        <v>4565</v>
      </c>
    </row>
    <row r="526" spans="34:35" ht="16.5" customHeight="1">
      <c r="AH526" s="119" t="s">
        <v>850</v>
      </c>
      <c r="AI526" s="120">
        <v>4565</v>
      </c>
    </row>
    <row r="527" spans="34:35" ht="16.5" customHeight="1">
      <c r="AH527" s="119" t="s">
        <v>851</v>
      </c>
      <c r="AI527" s="120">
        <v>4565</v>
      </c>
    </row>
    <row r="528" spans="34:35" ht="16.5" customHeight="1">
      <c r="AH528" s="122" t="s">
        <v>852</v>
      </c>
      <c r="AI528" s="123">
        <v>1815</v>
      </c>
    </row>
    <row r="529" spans="34:35" ht="16.5" customHeight="1">
      <c r="AH529" s="122" t="s">
        <v>853</v>
      </c>
      <c r="AI529" s="123">
        <v>1815</v>
      </c>
    </row>
    <row r="530" spans="34:35" ht="16.5" customHeight="1">
      <c r="AH530" s="124" t="s">
        <v>854</v>
      </c>
      <c r="AI530" s="125">
        <v>1485</v>
      </c>
    </row>
    <row r="531" spans="34:35" ht="16.5" customHeight="1">
      <c r="AH531" s="126" t="s">
        <v>855</v>
      </c>
      <c r="AI531" s="127">
        <v>1155</v>
      </c>
    </row>
    <row r="532" spans="34:35" ht="16.5" customHeight="1">
      <c r="AH532" s="111" t="s">
        <v>1466</v>
      </c>
      <c r="AI532" s="112">
        <v>7095</v>
      </c>
    </row>
    <row r="533" spans="34:35" ht="16.5" customHeight="1">
      <c r="AH533" s="111" t="s">
        <v>1376</v>
      </c>
      <c r="AI533" s="112">
        <v>7095</v>
      </c>
    </row>
    <row r="534" spans="34:35" ht="16.5" customHeight="1">
      <c r="AH534" s="111" t="s">
        <v>856</v>
      </c>
      <c r="AI534" s="112">
        <v>7095</v>
      </c>
    </row>
    <row r="535" spans="34:35" ht="16.5" customHeight="1">
      <c r="AH535" s="111" t="s">
        <v>857</v>
      </c>
      <c r="AI535" s="112">
        <v>5390</v>
      </c>
    </row>
    <row r="536" spans="34:35" ht="16.5" customHeight="1">
      <c r="AH536" s="119" t="s">
        <v>858</v>
      </c>
      <c r="AI536" s="120">
        <v>4565</v>
      </c>
    </row>
    <row r="537" spans="34:35" ht="16.5" customHeight="1">
      <c r="AH537" s="119" t="s">
        <v>859</v>
      </c>
      <c r="AI537" s="120">
        <v>4565</v>
      </c>
    </row>
    <row r="538" spans="34:35" ht="16.5" customHeight="1">
      <c r="AH538" s="119" t="s">
        <v>860</v>
      </c>
      <c r="AI538" s="120">
        <v>4565</v>
      </c>
    </row>
    <row r="539" spans="34:35" ht="16.5" customHeight="1">
      <c r="AH539" s="122" t="s">
        <v>861</v>
      </c>
      <c r="AI539" s="123">
        <v>1815</v>
      </c>
    </row>
    <row r="540" spans="34:35" ht="16.5" customHeight="1">
      <c r="AH540" s="122" t="s">
        <v>862</v>
      </c>
      <c r="AI540" s="123">
        <v>1815</v>
      </c>
    </row>
    <row r="541" spans="34:35" ht="16.5" customHeight="1">
      <c r="AH541" s="124" t="s">
        <v>863</v>
      </c>
      <c r="AI541" s="125">
        <v>1485</v>
      </c>
    </row>
    <row r="542" spans="34:35" ht="16.5" customHeight="1">
      <c r="AH542" s="126" t="s">
        <v>864</v>
      </c>
      <c r="AI542" s="127">
        <v>1155</v>
      </c>
    </row>
    <row r="543" spans="34:35" ht="16.5" customHeight="1">
      <c r="AH543" s="111" t="s">
        <v>1467</v>
      </c>
      <c r="AI543" s="112">
        <v>7095</v>
      </c>
    </row>
    <row r="544" spans="34:35" ht="16.5" customHeight="1">
      <c r="AH544" s="111" t="s">
        <v>1377</v>
      </c>
      <c r="AI544" s="112">
        <v>7095</v>
      </c>
    </row>
    <row r="545" spans="34:35" ht="16.5" customHeight="1">
      <c r="AH545" s="111" t="s">
        <v>865</v>
      </c>
      <c r="AI545" s="112">
        <v>7095</v>
      </c>
    </row>
    <row r="546" spans="34:35" ht="16.5" customHeight="1">
      <c r="AH546" s="111" t="s">
        <v>866</v>
      </c>
      <c r="AI546" s="112">
        <v>5390</v>
      </c>
    </row>
    <row r="547" spans="34:35" ht="16.5" customHeight="1">
      <c r="AH547" s="119" t="s">
        <v>867</v>
      </c>
      <c r="AI547" s="120">
        <v>4565</v>
      </c>
    </row>
    <row r="548" spans="34:35" ht="16.5" customHeight="1">
      <c r="AH548" s="119" t="s">
        <v>868</v>
      </c>
      <c r="AI548" s="120">
        <v>4565</v>
      </c>
    </row>
    <row r="549" spans="34:35" ht="16.5" customHeight="1">
      <c r="AH549" s="119" t="s">
        <v>869</v>
      </c>
      <c r="AI549" s="120">
        <v>4565</v>
      </c>
    </row>
    <row r="550" spans="34:35" ht="16.5" customHeight="1">
      <c r="AH550" s="122" t="s">
        <v>870</v>
      </c>
      <c r="AI550" s="123">
        <v>1815</v>
      </c>
    </row>
    <row r="551" spans="34:35" ht="16.5" customHeight="1">
      <c r="AH551" s="122" t="s">
        <v>871</v>
      </c>
      <c r="AI551" s="123">
        <v>1815</v>
      </c>
    </row>
    <row r="552" spans="34:35" ht="16.5" customHeight="1">
      <c r="AH552" s="124" t="s">
        <v>872</v>
      </c>
      <c r="AI552" s="125">
        <v>1485</v>
      </c>
    </row>
    <row r="553" spans="34:35" ht="16.5" customHeight="1">
      <c r="AH553" s="126" t="s">
        <v>873</v>
      </c>
      <c r="AI553" s="127">
        <v>1155</v>
      </c>
    </row>
    <row r="554" spans="34:35" ht="16.5" customHeight="1">
      <c r="AH554" s="111" t="s">
        <v>1468</v>
      </c>
      <c r="AI554" s="112">
        <v>6600</v>
      </c>
    </row>
    <row r="555" spans="34:35" ht="16.5" customHeight="1">
      <c r="AH555" s="111" t="s">
        <v>1378</v>
      </c>
      <c r="AI555" s="112">
        <v>6600</v>
      </c>
    </row>
    <row r="556" spans="34:35" ht="16.5" customHeight="1">
      <c r="AH556" s="111" t="s">
        <v>874</v>
      </c>
      <c r="AI556" s="112">
        <v>6600</v>
      </c>
    </row>
    <row r="557" spans="34:35" ht="16.5" customHeight="1">
      <c r="AH557" s="111" t="s">
        <v>875</v>
      </c>
      <c r="AI557" s="112">
        <v>5060</v>
      </c>
    </row>
    <row r="558" spans="34:35" ht="16.5" customHeight="1">
      <c r="AH558" s="119" t="s">
        <v>876</v>
      </c>
      <c r="AI558" s="120">
        <v>4290</v>
      </c>
    </row>
    <row r="559" spans="34:35" ht="16.5" customHeight="1">
      <c r="AH559" s="119" t="s">
        <v>877</v>
      </c>
      <c r="AI559" s="120">
        <v>4290</v>
      </c>
    </row>
    <row r="560" spans="34:35" ht="16.5" customHeight="1">
      <c r="AH560" s="119" t="s">
        <v>878</v>
      </c>
      <c r="AI560" s="120">
        <v>4290</v>
      </c>
    </row>
    <row r="561" spans="34:35" ht="16.5" customHeight="1">
      <c r="AH561" s="122" t="s">
        <v>879</v>
      </c>
      <c r="AI561" s="123">
        <v>1705</v>
      </c>
    </row>
    <row r="562" spans="34:35" ht="16.5" customHeight="1">
      <c r="AH562" s="122" t="s">
        <v>880</v>
      </c>
      <c r="AI562" s="123">
        <v>1705</v>
      </c>
    </row>
    <row r="563" spans="34:35" ht="16.5" customHeight="1">
      <c r="AH563" s="124" t="s">
        <v>881</v>
      </c>
      <c r="AI563" s="125">
        <v>1375</v>
      </c>
    </row>
    <row r="564" spans="34:35" ht="16.5" customHeight="1">
      <c r="AH564" s="126" t="s">
        <v>882</v>
      </c>
      <c r="AI564" s="127">
        <v>1045</v>
      </c>
    </row>
    <row r="565" spans="34:35" ht="16.5" customHeight="1">
      <c r="AH565" s="111" t="s">
        <v>1469</v>
      </c>
      <c r="AI565" s="112">
        <v>6600</v>
      </c>
    </row>
    <row r="566" spans="34:35" ht="16.5" customHeight="1">
      <c r="AH566" s="111" t="s">
        <v>1379</v>
      </c>
      <c r="AI566" s="112">
        <v>6600</v>
      </c>
    </row>
    <row r="567" spans="34:35" ht="16.5" customHeight="1">
      <c r="AH567" s="111" t="s">
        <v>883</v>
      </c>
      <c r="AI567" s="112">
        <v>6600</v>
      </c>
    </row>
    <row r="568" spans="34:35" ht="16.5" customHeight="1">
      <c r="AH568" s="111" t="s">
        <v>884</v>
      </c>
      <c r="AI568" s="112">
        <v>5060</v>
      </c>
    </row>
    <row r="569" spans="34:35" ht="16.5" customHeight="1">
      <c r="AH569" s="119" t="s">
        <v>885</v>
      </c>
      <c r="AI569" s="120">
        <v>4290</v>
      </c>
    </row>
    <row r="570" spans="34:35" ht="16.5" customHeight="1">
      <c r="AH570" s="119" t="s">
        <v>886</v>
      </c>
      <c r="AI570" s="120">
        <v>4290</v>
      </c>
    </row>
    <row r="571" spans="34:35" ht="16.5" customHeight="1">
      <c r="AH571" s="119" t="s">
        <v>887</v>
      </c>
      <c r="AI571" s="120">
        <v>4290</v>
      </c>
    </row>
    <row r="572" spans="34:35" ht="16.5" customHeight="1">
      <c r="AH572" s="122" t="s">
        <v>888</v>
      </c>
      <c r="AI572" s="123">
        <v>1705</v>
      </c>
    </row>
    <row r="573" spans="34:35" ht="16.5" customHeight="1">
      <c r="AH573" s="122" t="s">
        <v>889</v>
      </c>
      <c r="AI573" s="123">
        <v>1705</v>
      </c>
    </row>
    <row r="574" spans="34:35" ht="16.5" customHeight="1">
      <c r="AH574" s="124" t="s">
        <v>890</v>
      </c>
      <c r="AI574" s="125">
        <v>1375</v>
      </c>
    </row>
    <row r="575" spans="34:35" ht="16.5" customHeight="1">
      <c r="AH575" s="126" t="s">
        <v>891</v>
      </c>
      <c r="AI575" s="127">
        <v>1045</v>
      </c>
    </row>
    <row r="576" spans="34:35" ht="16.5" customHeight="1">
      <c r="AH576" s="111" t="s">
        <v>1470</v>
      </c>
      <c r="AI576" s="112">
        <v>6600</v>
      </c>
    </row>
    <row r="577" spans="34:35" ht="16.5" customHeight="1">
      <c r="AH577" s="111" t="s">
        <v>1380</v>
      </c>
      <c r="AI577" s="112">
        <v>6600</v>
      </c>
    </row>
    <row r="578" spans="34:35" ht="16.5" customHeight="1">
      <c r="AH578" s="111" t="s">
        <v>892</v>
      </c>
      <c r="AI578" s="112">
        <v>6600</v>
      </c>
    </row>
    <row r="579" spans="34:35" ht="16.5" customHeight="1">
      <c r="AH579" s="111" t="s">
        <v>893</v>
      </c>
      <c r="AI579" s="112">
        <v>5060</v>
      </c>
    </row>
    <row r="580" spans="34:35" ht="16.5" customHeight="1">
      <c r="AH580" s="119" t="s">
        <v>894</v>
      </c>
      <c r="AI580" s="120">
        <v>4290</v>
      </c>
    </row>
    <row r="581" spans="34:35" ht="16.5" customHeight="1">
      <c r="AH581" s="119" t="s">
        <v>895</v>
      </c>
      <c r="AI581" s="120">
        <v>4290</v>
      </c>
    </row>
    <row r="582" spans="34:35" ht="16.5" customHeight="1">
      <c r="AH582" s="119" t="s">
        <v>896</v>
      </c>
      <c r="AI582" s="120">
        <v>4290</v>
      </c>
    </row>
    <row r="583" spans="34:35" ht="16.5" customHeight="1">
      <c r="AH583" s="122" t="s">
        <v>897</v>
      </c>
      <c r="AI583" s="123">
        <v>1705</v>
      </c>
    </row>
    <row r="584" spans="34:35" ht="16.5" customHeight="1">
      <c r="AH584" s="122" t="s">
        <v>898</v>
      </c>
      <c r="AI584" s="123">
        <v>1705</v>
      </c>
    </row>
    <row r="585" spans="34:35" ht="16.5" customHeight="1">
      <c r="AH585" s="124" t="s">
        <v>899</v>
      </c>
      <c r="AI585" s="125">
        <v>1375</v>
      </c>
    </row>
    <row r="586" spans="34:35" ht="16.5" customHeight="1">
      <c r="AH586" s="126" t="s">
        <v>900</v>
      </c>
      <c r="AI586" s="127">
        <v>1045</v>
      </c>
    </row>
    <row r="587" spans="34:35" ht="16.5" customHeight="1">
      <c r="AH587" s="111" t="s">
        <v>1471</v>
      </c>
      <c r="AI587" s="112">
        <v>4895</v>
      </c>
    </row>
    <row r="588" spans="34:35" ht="16.5" customHeight="1">
      <c r="AH588" s="111" t="s">
        <v>1381</v>
      </c>
      <c r="AI588" s="112">
        <v>4895</v>
      </c>
    </row>
    <row r="589" spans="34:35" ht="16.5" customHeight="1">
      <c r="AH589" s="111" t="s">
        <v>901</v>
      </c>
      <c r="AI589" s="112">
        <v>4895</v>
      </c>
    </row>
    <row r="590" spans="34:35" ht="16.5" customHeight="1">
      <c r="AH590" s="111" t="s">
        <v>902</v>
      </c>
      <c r="AI590" s="112">
        <v>3795</v>
      </c>
    </row>
    <row r="591" spans="34:35" ht="16.5" customHeight="1">
      <c r="AH591" s="119" t="s">
        <v>903</v>
      </c>
      <c r="AI591" s="120">
        <v>3245</v>
      </c>
    </row>
    <row r="592" spans="34:35" ht="16.5" customHeight="1">
      <c r="AH592" s="119" t="s">
        <v>904</v>
      </c>
      <c r="AI592" s="120">
        <v>3245</v>
      </c>
    </row>
    <row r="593" spans="34:35" ht="16.5" customHeight="1">
      <c r="AH593" s="119" t="s">
        <v>905</v>
      </c>
      <c r="AI593" s="120">
        <v>3245</v>
      </c>
    </row>
    <row r="594" spans="34:35" ht="16.5" customHeight="1">
      <c r="AH594" s="122" t="s">
        <v>906</v>
      </c>
      <c r="AI594" s="123">
        <v>1705</v>
      </c>
    </row>
    <row r="595" spans="34:35" ht="16.5" customHeight="1">
      <c r="AH595" s="122" t="s">
        <v>907</v>
      </c>
      <c r="AI595" s="123">
        <v>1705</v>
      </c>
    </row>
    <row r="596" spans="34:35" ht="16.5" customHeight="1">
      <c r="AH596" s="124" t="s">
        <v>908</v>
      </c>
      <c r="AI596" s="125">
        <v>1375</v>
      </c>
    </row>
    <row r="597" spans="34:35" ht="16.5" customHeight="1">
      <c r="AH597" s="126" t="s">
        <v>909</v>
      </c>
      <c r="AI597" s="127">
        <v>1045</v>
      </c>
    </row>
    <row r="598" spans="34:35" ht="16.5" customHeight="1">
      <c r="AH598" s="111" t="s">
        <v>1472</v>
      </c>
      <c r="AI598" s="112">
        <v>4895</v>
      </c>
    </row>
    <row r="599" spans="34:35" ht="16.5" customHeight="1">
      <c r="AH599" s="111" t="s">
        <v>1382</v>
      </c>
      <c r="AI599" s="112">
        <v>4895</v>
      </c>
    </row>
    <row r="600" spans="34:35" ht="16.5" customHeight="1">
      <c r="AH600" s="111" t="s">
        <v>910</v>
      </c>
      <c r="AI600" s="112">
        <v>4895</v>
      </c>
    </row>
    <row r="601" spans="34:35" ht="16.5" customHeight="1">
      <c r="AH601" s="111" t="s">
        <v>911</v>
      </c>
      <c r="AI601" s="112">
        <v>3795</v>
      </c>
    </row>
    <row r="602" spans="34:35" ht="16.5" customHeight="1">
      <c r="AH602" s="119" t="s">
        <v>912</v>
      </c>
      <c r="AI602" s="120">
        <v>3245</v>
      </c>
    </row>
    <row r="603" spans="34:35" ht="16.5" customHeight="1">
      <c r="AH603" s="119" t="s">
        <v>913</v>
      </c>
      <c r="AI603" s="120">
        <v>3245</v>
      </c>
    </row>
    <row r="604" spans="34:35" ht="16.5" customHeight="1">
      <c r="AH604" s="119" t="s">
        <v>914</v>
      </c>
      <c r="AI604" s="120">
        <v>3245</v>
      </c>
    </row>
    <row r="605" spans="34:35" ht="16.5" customHeight="1">
      <c r="AH605" s="122" t="s">
        <v>915</v>
      </c>
      <c r="AI605" s="123">
        <v>1705</v>
      </c>
    </row>
    <row r="606" spans="34:35" ht="16.5" customHeight="1">
      <c r="AH606" s="122" t="s">
        <v>916</v>
      </c>
      <c r="AI606" s="123">
        <v>1705</v>
      </c>
    </row>
    <row r="607" spans="34:35" ht="16.5" customHeight="1">
      <c r="AH607" s="124" t="s">
        <v>917</v>
      </c>
      <c r="AI607" s="125">
        <v>1375</v>
      </c>
    </row>
    <row r="608" spans="34:35" ht="16.5" customHeight="1">
      <c r="AH608" s="126" t="s">
        <v>918</v>
      </c>
      <c r="AI608" s="127">
        <v>1045</v>
      </c>
    </row>
    <row r="609" spans="34:35" ht="16.5" customHeight="1">
      <c r="AH609" s="111" t="s">
        <v>1473</v>
      </c>
      <c r="AI609" s="112">
        <v>4895</v>
      </c>
    </row>
    <row r="610" spans="34:35" ht="16.5" customHeight="1">
      <c r="AH610" s="111" t="s">
        <v>1383</v>
      </c>
      <c r="AI610" s="112">
        <v>4895</v>
      </c>
    </row>
    <row r="611" spans="34:35" ht="16.5" customHeight="1">
      <c r="AH611" s="111" t="s">
        <v>919</v>
      </c>
      <c r="AI611" s="112">
        <v>4895</v>
      </c>
    </row>
    <row r="612" spans="34:35" ht="16.5" customHeight="1">
      <c r="AH612" s="111" t="s">
        <v>920</v>
      </c>
      <c r="AI612" s="112">
        <v>3795</v>
      </c>
    </row>
    <row r="613" spans="34:35" ht="16.5" customHeight="1">
      <c r="AH613" s="119" t="s">
        <v>921</v>
      </c>
      <c r="AI613" s="120">
        <v>3245</v>
      </c>
    </row>
    <row r="614" spans="34:35" ht="16.5" customHeight="1">
      <c r="AH614" s="119" t="s">
        <v>922</v>
      </c>
      <c r="AI614" s="120">
        <v>3245</v>
      </c>
    </row>
    <row r="615" spans="34:35" ht="16.5" customHeight="1">
      <c r="AH615" s="119" t="s">
        <v>923</v>
      </c>
      <c r="AI615" s="120">
        <v>3245</v>
      </c>
    </row>
    <row r="616" spans="34:35" ht="16.5" customHeight="1">
      <c r="AH616" s="122" t="s">
        <v>924</v>
      </c>
      <c r="AI616" s="123">
        <v>1705</v>
      </c>
    </row>
    <row r="617" spans="34:35" ht="16.5" customHeight="1">
      <c r="AH617" s="122" t="s">
        <v>925</v>
      </c>
      <c r="AI617" s="123">
        <v>1705</v>
      </c>
    </row>
    <row r="618" spans="34:35" ht="16.5" customHeight="1">
      <c r="AH618" s="124" t="s">
        <v>926</v>
      </c>
      <c r="AI618" s="125">
        <v>1375</v>
      </c>
    </row>
    <row r="619" spans="34:35" ht="16.5" customHeight="1">
      <c r="AH619" s="126" t="s">
        <v>927</v>
      </c>
      <c r="AI619" s="127">
        <v>1045</v>
      </c>
    </row>
    <row r="620" spans="34:35" ht="16.5" customHeight="1">
      <c r="AH620" s="111" t="s">
        <v>1474</v>
      </c>
      <c r="AI620" s="112">
        <v>4895</v>
      </c>
    </row>
    <row r="621" spans="34:35" ht="16.5" customHeight="1">
      <c r="AH621" s="111" t="s">
        <v>1384</v>
      </c>
      <c r="AI621" s="112">
        <v>4895</v>
      </c>
    </row>
    <row r="622" spans="34:35" ht="16.5" customHeight="1">
      <c r="AH622" s="111" t="s">
        <v>928</v>
      </c>
      <c r="AI622" s="112">
        <v>4895</v>
      </c>
    </row>
    <row r="623" spans="34:35" ht="16.5" customHeight="1">
      <c r="AH623" s="111" t="s">
        <v>929</v>
      </c>
      <c r="AI623" s="112">
        <v>3795</v>
      </c>
    </row>
    <row r="624" spans="34:35" ht="16.5" customHeight="1">
      <c r="AH624" s="119" t="s">
        <v>930</v>
      </c>
      <c r="AI624" s="120">
        <v>3245</v>
      </c>
    </row>
    <row r="625" spans="34:35" ht="16.5" customHeight="1">
      <c r="AH625" s="119" t="s">
        <v>931</v>
      </c>
      <c r="AI625" s="120">
        <v>3245</v>
      </c>
    </row>
    <row r="626" spans="34:35" ht="16.5" customHeight="1">
      <c r="AH626" s="119" t="s">
        <v>932</v>
      </c>
      <c r="AI626" s="120">
        <v>3245</v>
      </c>
    </row>
    <row r="627" spans="34:35" ht="16.5" customHeight="1">
      <c r="AH627" s="122" t="s">
        <v>933</v>
      </c>
      <c r="AI627" s="123">
        <v>1705</v>
      </c>
    </row>
    <row r="628" spans="34:35" ht="16.5" customHeight="1">
      <c r="AH628" s="122" t="s">
        <v>934</v>
      </c>
      <c r="AI628" s="123">
        <v>1705</v>
      </c>
    </row>
    <row r="629" spans="34:35" ht="16.5" customHeight="1">
      <c r="AH629" s="124" t="s">
        <v>935</v>
      </c>
      <c r="AI629" s="125">
        <v>1375</v>
      </c>
    </row>
    <row r="630" spans="34:35" ht="16.5" customHeight="1">
      <c r="AH630" s="126" t="s">
        <v>936</v>
      </c>
      <c r="AI630" s="127">
        <v>1045</v>
      </c>
    </row>
    <row r="631" spans="34:35" ht="16.5" customHeight="1">
      <c r="AH631" s="111" t="s">
        <v>1475</v>
      </c>
      <c r="AI631" s="112">
        <v>4895</v>
      </c>
    </row>
    <row r="632" spans="34:35" ht="16.5" customHeight="1">
      <c r="AH632" s="111" t="s">
        <v>1385</v>
      </c>
      <c r="AI632" s="112">
        <v>4895</v>
      </c>
    </row>
    <row r="633" spans="34:35" ht="16.5" customHeight="1">
      <c r="AH633" s="111" t="s">
        <v>937</v>
      </c>
      <c r="AI633" s="112">
        <v>4895</v>
      </c>
    </row>
    <row r="634" spans="34:35" ht="16.5" customHeight="1">
      <c r="AH634" s="111" t="s">
        <v>938</v>
      </c>
      <c r="AI634" s="112">
        <v>3795</v>
      </c>
    </row>
    <row r="635" spans="34:35" ht="16.5" customHeight="1">
      <c r="AH635" s="119" t="s">
        <v>939</v>
      </c>
      <c r="AI635" s="120">
        <v>3245</v>
      </c>
    </row>
    <row r="636" spans="34:35" ht="16.5" customHeight="1">
      <c r="AH636" s="119" t="s">
        <v>940</v>
      </c>
      <c r="AI636" s="120">
        <v>3245</v>
      </c>
    </row>
    <row r="637" spans="34:35" ht="16.5" customHeight="1">
      <c r="AH637" s="119" t="s">
        <v>941</v>
      </c>
      <c r="AI637" s="120">
        <v>3245</v>
      </c>
    </row>
    <row r="638" spans="34:35" ht="16.5" customHeight="1">
      <c r="AH638" s="122" t="s">
        <v>942</v>
      </c>
      <c r="AI638" s="123">
        <v>1705</v>
      </c>
    </row>
    <row r="639" spans="34:35" ht="16.5" customHeight="1">
      <c r="AH639" s="122" t="s">
        <v>943</v>
      </c>
      <c r="AI639" s="123">
        <v>1705</v>
      </c>
    </row>
    <row r="640" spans="34:35" ht="16.5" customHeight="1">
      <c r="AH640" s="124" t="s">
        <v>944</v>
      </c>
      <c r="AI640" s="125">
        <v>1375</v>
      </c>
    </row>
    <row r="641" spans="34:35" ht="16.5" customHeight="1">
      <c r="AH641" s="126" t="s">
        <v>945</v>
      </c>
      <c r="AI641" s="127">
        <v>1045</v>
      </c>
    </row>
    <row r="642" spans="34:35" ht="16.5" customHeight="1">
      <c r="AH642" s="111" t="s">
        <v>1476</v>
      </c>
      <c r="AI642" s="112">
        <v>4895</v>
      </c>
    </row>
    <row r="643" spans="34:35" ht="16.5" customHeight="1">
      <c r="AH643" s="111" t="s">
        <v>1386</v>
      </c>
      <c r="AI643" s="112">
        <v>4895</v>
      </c>
    </row>
    <row r="644" spans="34:35" ht="16.5" customHeight="1">
      <c r="AH644" s="111" t="s">
        <v>838</v>
      </c>
      <c r="AI644" s="112">
        <v>4895</v>
      </c>
    </row>
    <row r="645" spans="34:35" ht="16.5" customHeight="1">
      <c r="AH645" s="111" t="s">
        <v>839</v>
      </c>
      <c r="AI645" s="112">
        <v>3795</v>
      </c>
    </row>
    <row r="646" spans="34:35" ht="16.5" customHeight="1">
      <c r="AH646" s="119" t="s">
        <v>840</v>
      </c>
      <c r="AI646" s="120">
        <v>3245</v>
      </c>
    </row>
    <row r="647" spans="34:35" ht="16.5" customHeight="1">
      <c r="AH647" s="119" t="s">
        <v>841</v>
      </c>
      <c r="AI647" s="120">
        <v>3245</v>
      </c>
    </row>
    <row r="648" spans="34:35" ht="16.5" customHeight="1">
      <c r="AH648" s="119" t="s">
        <v>842</v>
      </c>
      <c r="AI648" s="120">
        <v>3245</v>
      </c>
    </row>
    <row r="649" spans="34:35" ht="16.5" customHeight="1">
      <c r="AH649" s="122" t="s">
        <v>843</v>
      </c>
      <c r="AI649" s="123">
        <v>1705</v>
      </c>
    </row>
    <row r="650" spans="34:35" ht="16.5" customHeight="1">
      <c r="AH650" s="122" t="s">
        <v>844</v>
      </c>
      <c r="AI650" s="123">
        <v>1705</v>
      </c>
    </row>
    <row r="651" spans="34:35" ht="16.5" customHeight="1">
      <c r="AH651" s="124" t="s">
        <v>845</v>
      </c>
      <c r="AI651" s="125">
        <v>1375</v>
      </c>
    </row>
    <row r="652" spans="34:35" ht="16.5" customHeight="1">
      <c r="AH652" s="126" t="s">
        <v>846</v>
      </c>
      <c r="AI652" s="127">
        <v>1045</v>
      </c>
    </row>
    <row r="653" spans="34:35" ht="16.5" customHeight="1">
      <c r="AH653" s="111" t="s">
        <v>1477</v>
      </c>
      <c r="AI653" s="112">
        <v>4895</v>
      </c>
    </row>
    <row r="654" spans="34:35" ht="16.5" customHeight="1">
      <c r="AH654" s="111" t="s">
        <v>1387</v>
      </c>
      <c r="AI654" s="112">
        <v>4895</v>
      </c>
    </row>
    <row r="655" spans="34:35" ht="16.5" customHeight="1">
      <c r="AH655" s="111" t="s">
        <v>946</v>
      </c>
      <c r="AI655" s="112">
        <v>4895</v>
      </c>
    </row>
    <row r="656" spans="34:35" ht="16.5" customHeight="1">
      <c r="AH656" s="111" t="s">
        <v>947</v>
      </c>
      <c r="AI656" s="112">
        <v>3795</v>
      </c>
    </row>
    <row r="657" spans="34:35" ht="16.5" customHeight="1">
      <c r="AH657" s="119" t="s">
        <v>948</v>
      </c>
      <c r="AI657" s="120">
        <v>3245</v>
      </c>
    </row>
    <row r="658" spans="34:35" ht="16.5" customHeight="1">
      <c r="AH658" s="119" t="s">
        <v>949</v>
      </c>
      <c r="AI658" s="120">
        <v>3245</v>
      </c>
    </row>
    <row r="659" spans="34:35" ht="16.5" customHeight="1">
      <c r="AH659" s="119" t="s">
        <v>950</v>
      </c>
      <c r="AI659" s="120">
        <v>3245</v>
      </c>
    </row>
    <row r="660" spans="34:35" ht="16.5" customHeight="1">
      <c r="AH660" s="122" t="s">
        <v>951</v>
      </c>
      <c r="AI660" s="123">
        <v>1705</v>
      </c>
    </row>
    <row r="661" spans="34:35" ht="16.5" customHeight="1">
      <c r="AH661" s="122" t="s">
        <v>952</v>
      </c>
      <c r="AI661" s="123">
        <v>1705</v>
      </c>
    </row>
    <row r="662" spans="34:35" ht="16.5" customHeight="1">
      <c r="AH662" s="124" t="s">
        <v>953</v>
      </c>
      <c r="AI662" s="125">
        <v>1375</v>
      </c>
    </row>
    <row r="663" spans="34:35" ht="16.5" customHeight="1">
      <c r="AH663" s="126" t="s">
        <v>954</v>
      </c>
      <c r="AI663" s="127">
        <v>1045</v>
      </c>
    </row>
    <row r="664" spans="34:35" ht="16.5" customHeight="1">
      <c r="AH664" s="111" t="s">
        <v>1478</v>
      </c>
      <c r="AI664" s="112">
        <v>6380</v>
      </c>
    </row>
    <row r="665" spans="34:35" ht="16.5" customHeight="1">
      <c r="AH665" s="111" t="s">
        <v>1388</v>
      </c>
      <c r="AI665" s="112">
        <v>6380</v>
      </c>
    </row>
    <row r="666" spans="34:35" ht="16.5" customHeight="1">
      <c r="AH666" s="111" t="s">
        <v>955</v>
      </c>
      <c r="AI666" s="112">
        <v>6380</v>
      </c>
    </row>
    <row r="667" spans="34:35" ht="16.5" customHeight="1">
      <c r="AH667" s="111" t="s">
        <v>956</v>
      </c>
      <c r="AI667" s="112">
        <v>4895</v>
      </c>
    </row>
    <row r="668" spans="34:35" ht="16.5" customHeight="1">
      <c r="AH668" s="119" t="s">
        <v>957</v>
      </c>
      <c r="AI668" s="120">
        <v>4180</v>
      </c>
    </row>
    <row r="669" spans="34:35" ht="16.5" customHeight="1">
      <c r="AH669" s="119" t="s">
        <v>958</v>
      </c>
      <c r="AI669" s="120">
        <v>4180</v>
      </c>
    </row>
    <row r="670" spans="34:35" ht="16.5" customHeight="1">
      <c r="AH670" s="119" t="s">
        <v>959</v>
      </c>
      <c r="AI670" s="120">
        <v>4180</v>
      </c>
    </row>
    <row r="671" spans="34:35" ht="16.5" customHeight="1">
      <c r="AH671" s="122" t="s">
        <v>960</v>
      </c>
      <c r="AI671" s="123">
        <v>1705</v>
      </c>
    </row>
    <row r="672" spans="34:35" ht="16.5" customHeight="1">
      <c r="AH672" s="122" t="s">
        <v>961</v>
      </c>
      <c r="AI672" s="123">
        <v>1705</v>
      </c>
    </row>
    <row r="673" spans="34:35" ht="16.5" customHeight="1">
      <c r="AH673" s="124" t="s">
        <v>962</v>
      </c>
      <c r="AI673" s="125">
        <v>1320</v>
      </c>
    </row>
    <row r="674" spans="34:35" ht="16.5" customHeight="1">
      <c r="AH674" s="126" t="s">
        <v>963</v>
      </c>
      <c r="AI674" s="127">
        <v>1045</v>
      </c>
    </row>
    <row r="675" spans="34:35" ht="16.5" customHeight="1">
      <c r="AH675" s="111" t="s">
        <v>1479</v>
      </c>
      <c r="AI675" s="112">
        <v>6380</v>
      </c>
    </row>
    <row r="676" spans="34:35" ht="16.5" customHeight="1">
      <c r="AH676" s="111" t="s">
        <v>1389</v>
      </c>
      <c r="AI676" s="112">
        <v>6380</v>
      </c>
    </row>
    <row r="677" spans="34:35" ht="16.5" customHeight="1">
      <c r="AH677" s="111" t="s">
        <v>964</v>
      </c>
      <c r="AI677" s="112">
        <v>6380</v>
      </c>
    </row>
    <row r="678" spans="34:35" ht="16.5" customHeight="1">
      <c r="AH678" s="111" t="s">
        <v>965</v>
      </c>
      <c r="AI678" s="112">
        <v>4895</v>
      </c>
    </row>
    <row r="679" spans="34:35" ht="16.5" customHeight="1">
      <c r="AH679" s="119" t="s">
        <v>966</v>
      </c>
      <c r="AI679" s="120">
        <v>4180</v>
      </c>
    </row>
    <row r="680" spans="34:35" ht="16.5" customHeight="1">
      <c r="AH680" s="119" t="s">
        <v>967</v>
      </c>
      <c r="AI680" s="120">
        <v>4180</v>
      </c>
    </row>
    <row r="681" spans="34:35" ht="16.5" customHeight="1">
      <c r="AH681" s="119" t="s">
        <v>968</v>
      </c>
      <c r="AI681" s="120">
        <v>4180</v>
      </c>
    </row>
    <row r="682" spans="34:35" ht="16.5" customHeight="1">
      <c r="AH682" s="122" t="s">
        <v>969</v>
      </c>
      <c r="AI682" s="123">
        <v>1705</v>
      </c>
    </row>
    <row r="683" spans="34:35" ht="16.5" customHeight="1">
      <c r="AH683" s="122" t="s">
        <v>970</v>
      </c>
      <c r="AI683" s="123">
        <v>1705</v>
      </c>
    </row>
    <row r="684" spans="34:35" ht="16.5" customHeight="1">
      <c r="AH684" s="124" t="s">
        <v>971</v>
      </c>
      <c r="AI684" s="125">
        <v>1320</v>
      </c>
    </row>
    <row r="685" spans="34:35" ht="16.5" customHeight="1">
      <c r="AH685" s="126" t="s">
        <v>972</v>
      </c>
      <c r="AI685" s="127">
        <v>1045</v>
      </c>
    </row>
    <row r="686" spans="34:35" ht="16.5" customHeight="1">
      <c r="AH686" s="111" t="s">
        <v>1480</v>
      </c>
      <c r="AI686" s="112">
        <v>6380</v>
      </c>
    </row>
    <row r="687" spans="34:35" ht="16.5" customHeight="1">
      <c r="AH687" s="111" t="s">
        <v>1390</v>
      </c>
      <c r="AI687" s="112">
        <v>6380</v>
      </c>
    </row>
    <row r="688" spans="34:35" ht="16.5" customHeight="1">
      <c r="AH688" s="111" t="s">
        <v>973</v>
      </c>
      <c r="AI688" s="112">
        <v>6380</v>
      </c>
    </row>
    <row r="689" spans="34:35" ht="16.5" customHeight="1">
      <c r="AH689" s="111" t="s">
        <v>974</v>
      </c>
      <c r="AI689" s="112">
        <v>4895</v>
      </c>
    </row>
    <row r="690" spans="34:35" ht="16.5" customHeight="1">
      <c r="AH690" s="119" t="s">
        <v>975</v>
      </c>
      <c r="AI690" s="120">
        <v>4180</v>
      </c>
    </row>
    <row r="691" spans="34:35" ht="16.5" customHeight="1">
      <c r="AH691" s="119" t="s">
        <v>976</v>
      </c>
      <c r="AI691" s="120">
        <v>4180</v>
      </c>
    </row>
    <row r="692" spans="34:35" ht="16.5" customHeight="1">
      <c r="AH692" s="119" t="s">
        <v>977</v>
      </c>
      <c r="AI692" s="120">
        <v>4180</v>
      </c>
    </row>
    <row r="693" spans="34:35" ht="16.5" customHeight="1">
      <c r="AH693" s="122" t="s">
        <v>978</v>
      </c>
      <c r="AI693" s="123">
        <v>1705</v>
      </c>
    </row>
    <row r="694" spans="34:35" ht="16.5" customHeight="1">
      <c r="AH694" s="122" t="s">
        <v>979</v>
      </c>
      <c r="AI694" s="123">
        <v>1705</v>
      </c>
    </row>
    <row r="695" spans="34:35" ht="16.5" customHeight="1">
      <c r="AH695" s="124" t="s">
        <v>980</v>
      </c>
      <c r="AI695" s="125">
        <v>1320</v>
      </c>
    </row>
    <row r="696" spans="34:35" ht="16.5" customHeight="1">
      <c r="AH696" s="126" t="s">
        <v>981</v>
      </c>
      <c r="AI696" s="127">
        <v>1045</v>
      </c>
    </row>
    <row r="697" spans="34:35" ht="16.5" customHeight="1">
      <c r="AH697" s="111" t="s">
        <v>1481</v>
      </c>
      <c r="AI697" s="112">
        <v>6380</v>
      </c>
    </row>
    <row r="698" spans="34:35" ht="16.5" customHeight="1">
      <c r="AH698" s="111" t="s">
        <v>1391</v>
      </c>
      <c r="AI698" s="112">
        <v>6380</v>
      </c>
    </row>
    <row r="699" spans="34:35" ht="16.5" customHeight="1">
      <c r="AH699" s="111" t="s">
        <v>982</v>
      </c>
      <c r="AI699" s="112">
        <v>6380</v>
      </c>
    </row>
    <row r="700" spans="34:35" ht="16.5" customHeight="1">
      <c r="AH700" s="111" t="s">
        <v>983</v>
      </c>
      <c r="AI700" s="112">
        <v>4895</v>
      </c>
    </row>
    <row r="701" spans="34:35" ht="16.5" customHeight="1">
      <c r="AH701" s="119" t="s">
        <v>984</v>
      </c>
      <c r="AI701" s="120">
        <v>4180</v>
      </c>
    </row>
    <row r="702" spans="34:35" ht="16.5" customHeight="1">
      <c r="AH702" s="119" t="s">
        <v>985</v>
      </c>
      <c r="AI702" s="120">
        <v>4180</v>
      </c>
    </row>
    <row r="703" spans="34:35" ht="16.5" customHeight="1">
      <c r="AH703" s="119" t="s">
        <v>986</v>
      </c>
      <c r="AI703" s="120">
        <v>4180</v>
      </c>
    </row>
    <row r="704" spans="34:35" ht="16.5" customHeight="1">
      <c r="AH704" s="122" t="s">
        <v>987</v>
      </c>
      <c r="AI704" s="123">
        <v>1705</v>
      </c>
    </row>
    <row r="705" spans="34:35" ht="16.5" customHeight="1">
      <c r="AH705" s="122" t="s">
        <v>988</v>
      </c>
      <c r="AI705" s="123">
        <v>1705</v>
      </c>
    </row>
    <row r="706" spans="34:35" ht="16.5" customHeight="1">
      <c r="AH706" s="124" t="s">
        <v>989</v>
      </c>
      <c r="AI706" s="125">
        <v>1320</v>
      </c>
    </row>
    <row r="707" spans="34:35" ht="16.5" customHeight="1">
      <c r="AH707" s="126" t="s">
        <v>990</v>
      </c>
      <c r="AI707" s="127">
        <v>1045</v>
      </c>
    </row>
    <row r="708" spans="34:35" ht="16.5" customHeight="1">
      <c r="AH708" s="111" t="s">
        <v>1482</v>
      </c>
      <c r="AI708" s="112">
        <v>6380</v>
      </c>
    </row>
    <row r="709" spans="34:35" ht="16.5" customHeight="1">
      <c r="AH709" s="111" t="s">
        <v>1392</v>
      </c>
      <c r="AI709" s="112">
        <v>6380</v>
      </c>
    </row>
    <row r="710" spans="34:35" ht="16.5" customHeight="1">
      <c r="AH710" s="111" t="s">
        <v>991</v>
      </c>
      <c r="AI710" s="112">
        <v>6380</v>
      </c>
    </row>
    <row r="711" spans="34:35" ht="16.5" customHeight="1">
      <c r="AH711" s="111" t="s">
        <v>992</v>
      </c>
      <c r="AI711" s="112">
        <v>4895</v>
      </c>
    </row>
    <row r="712" spans="34:35" ht="16.5" customHeight="1">
      <c r="AH712" s="119" t="s">
        <v>993</v>
      </c>
      <c r="AI712" s="120">
        <v>4180</v>
      </c>
    </row>
    <row r="713" spans="34:35" ht="16.5" customHeight="1">
      <c r="AH713" s="119" t="s">
        <v>994</v>
      </c>
      <c r="AI713" s="120">
        <v>4180</v>
      </c>
    </row>
    <row r="714" spans="34:35" ht="16.5" customHeight="1">
      <c r="AH714" s="119" t="s">
        <v>995</v>
      </c>
      <c r="AI714" s="120">
        <v>4180</v>
      </c>
    </row>
    <row r="715" spans="34:35" ht="16.5" customHeight="1">
      <c r="AH715" s="122" t="s">
        <v>996</v>
      </c>
      <c r="AI715" s="123">
        <v>1705</v>
      </c>
    </row>
    <row r="716" spans="34:35" ht="16.5" customHeight="1">
      <c r="AH716" s="122" t="s">
        <v>997</v>
      </c>
      <c r="AI716" s="123">
        <v>1705</v>
      </c>
    </row>
    <row r="717" spans="34:35" ht="16.5" customHeight="1">
      <c r="AH717" s="124" t="s">
        <v>998</v>
      </c>
      <c r="AI717" s="125">
        <v>1320</v>
      </c>
    </row>
    <row r="718" spans="34:35" ht="16.5" customHeight="1">
      <c r="AH718" s="126" t="s">
        <v>999</v>
      </c>
      <c r="AI718" s="127">
        <v>1045</v>
      </c>
    </row>
    <row r="719" spans="34:35" ht="16.5" customHeight="1">
      <c r="AH719" s="111" t="s">
        <v>1483</v>
      </c>
      <c r="AI719" s="112">
        <v>6380</v>
      </c>
    </row>
    <row r="720" spans="34:35" ht="16.5" customHeight="1">
      <c r="AH720" s="111" t="s">
        <v>1393</v>
      </c>
      <c r="AI720" s="112">
        <v>6380</v>
      </c>
    </row>
    <row r="721" spans="34:35" ht="16.5" customHeight="1">
      <c r="AH721" s="111" t="s">
        <v>1000</v>
      </c>
      <c r="AI721" s="112">
        <v>6380</v>
      </c>
    </row>
    <row r="722" spans="34:35" ht="16.5" customHeight="1">
      <c r="AH722" s="111" t="s">
        <v>1001</v>
      </c>
      <c r="AI722" s="112">
        <v>4895</v>
      </c>
    </row>
    <row r="723" spans="34:35" ht="16.5" customHeight="1">
      <c r="AH723" s="119" t="s">
        <v>1002</v>
      </c>
      <c r="AI723" s="120">
        <v>4180</v>
      </c>
    </row>
    <row r="724" spans="34:35" ht="16.5" customHeight="1">
      <c r="AH724" s="119" t="s">
        <v>1003</v>
      </c>
      <c r="AI724" s="120">
        <v>4180</v>
      </c>
    </row>
    <row r="725" spans="34:35" ht="16.5" customHeight="1">
      <c r="AH725" s="119" t="s">
        <v>1004</v>
      </c>
      <c r="AI725" s="120">
        <v>4180</v>
      </c>
    </row>
    <row r="726" spans="34:35" ht="16.5" customHeight="1">
      <c r="AH726" s="122" t="s">
        <v>1005</v>
      </c>
      <c r="AI726" s="123">
        <v>1705</v>
      </c>
    </row>
    <row r="727" spans="34:35" ht="16.5" customHeight="1">
      <c r="AH727" s="122" t="s">
        <v>1006</v>
      </c>
      <c r="AI727" s="123">
        <v>1705</v>
      </c>
    </row>
    <row r="728" spans="34:35" ht="16.5" customHeight="1">
      <c r="AH728" s="124" t="s">
        <v>1007</v>
      </c>
      <c r="AI728" s="125">
        <v>1320</v>
      </c>
    </row>
    <row r="729" spans="34:35" ht="16.5" customHeight="1">
      <c r="AH729" s="126" t="s">
        <v>1008</v>
      </c>
      <c r="AI729" s="127">
        <v>1045</v>
      </c>
    </row>
    <row r="730" spans="34:35" ht="16.5" customHeight="1">
      <c r="AH730" s="111" t="s">
        <v>1484</v>
      </c>
      <c r="AI730" s="112">
        <v>6380</v>
      </c>
    </row>
    <row r="731" spans="34:35" ht="16.5" customHeight="1">
      <c r="AH731" s="111" t="s">
        <v>1394</v>
      </c>
      <c r="AI731" s="112">
        <v>6380</v>
      </c>
    </row>
    <row r="732" spans="34:35" ht="16.5" customHeight="1">
      <c r="AH732" s="111" t="s">
        <v>1009</v>
      </c>
      <c r="AI732" s="112">
        <v>6380</v>
      </c>
    </row>
    <row r="733" spans="34:35" ht="16.5" customHeight="1">
      <c r="AH733" s="111" t="s">
        <v>1010</v>
      </c>
      <c r="AI733" s="112">
        <v>4895</v>
      </c>
    </row>
    <row r="734" spans="34:35" ht="16.5" customHeight="1">
      <c r="AH734" s="119" t="s">
        <v>1011</v>
      </c>
      <c r="AI734" s="120">
        <v>4180</v>
      </c>
    </row>
    <row r="735" spans="34:35" ht="16.5" customHeight="1">
      <c r="AH735" s="119" t="s">
        <v>1012</v>
      </c>
      <c r="AI735" s="120">
        <v>4180</v>
      </c>
    </row>
    <row r="736" spans="34:35" ht="16.5" customHeight="1">
      <c r="AH736" s="119" t="s">
        <v>1013</v>
      </c>
      <c r="AI736" s="120">
        <v>4180</v>
      </c>
    </row>
    <row r="737" spans="34:35" ht="16.5" customHeight="1">
      <c r="AH737" s="122" t="s">
        <v>1014</v>
      </c>
      <c r="AI737" s="123">
        <v>1705</v>
      </c>
    </row>
    <row r="738" spans="34:35" ht="16.5" customHeight="1">
      <c r="AH738" s="122" t="s">
        <v>1015</v>
      </c>
      <c r="AI738" s="123">
        <v>1705</v>
      </c>
    </row>
    <row r="739" spans="34:35" ht="16.5" customHeight="1">
      <c r="AH739" s="124" t="s">
        <v>1016</v>
      </c>
      <c r="AI739" s="125">
        <v>1320</v>
      </c>
    </row>
    <row r="740" spans="34:35" ht="16.5" customHeight="1">
      <c r="AH740" s="126" t="s">
        <v>1017</v>
      </c>
      <c r="AI740" s="127">
        <v>1045</v>
      </c>
    </row>
    <row r="741" spans="34:35" ht="16.5" customHeight="1">
      <c r="AH741" s="111" t="s">
        <v>1485</v>
      </c>
      <c r="AI741" s="112">
        <v>6380</v>
      </c>
    </row>
    <row r="742" spans="34:35" ht="16.5" customHeight="1">
      <c r="AH742" s="111" t="s">
        <v>1395</v>
      </c>
      <c r="AI742" s="112">
        <v>6380</v>
      </c>
    </row>
    <row r="743" spans="34:35" ht="16.5" customHeight="1">
      <c r="AH743" s="111" t="s">
        <v>1018</v>
      </c>
      <c r="AI743" s="112">
        <v>6380</v>
      </c>
    </row>
    <row r="744" spans="34:35" ht="16.5" customHeight="1">
      <c r="AH744" s="111" t="s">
        <v>1019</v>
      </c>
      <c r="AI744" s="112">
        <v>4895</v>
      </c>
    </row>
    <row r="745" spans="34:35" ht="16.5" customHeight="1">
      <c r="AH745" s="119" t="s">
        <v>1020</v>
      </c>
      <c r="AI745" s="120">
        <v>4180</v>
      </c>
    </row>
    <row r="746" spans="34:35" ht="16.5" customHeight="1">
      <c r="AH746" s="119" t="s">
        <v>1021</v>
      </c>
      <c r="AI746" s="120">
        <v>4180</v>
      </c>
    </row>
    <row r="747" spans="34:35" ht="16.5" customHeight="1">
      <c r="AH747" s="119" t="s">
        <v>1022</v>
      </c>
      <c r="AI747" s="120">
        <v>4180</v>
      </c>
    </row>
    <row r="748" spans="34:35" ht="16.5" customHeight="1">
      <c r="AH748" s="122" t="s">
        <v>1023</v>
      </c>
      <c r="AI748" s="123">
        <v>1705</v>
      </c>
    </row>
    <row r="749" spans="34:35" ht="16.5" customHeight="1">
      <c r="AH749" s="122" t="s">
        <v>1024</v>
      </c>
      <c r="AI749" s="123">
        <v>1705</v>
      </c>
    </row>
    <row r="750" spans="34:35" ht="16.5" customHeight="1">
      <c r="AH750" s="124" t="s">
        <v>1025</v>
      </c>
      <c r="AI750" s="125">
        <v>1320</v>
      </c>
    </row>
    <row r="751" spans="34:35" ht="16.5" customHeight="1">
      <c r="AH751" s="126" t="s">
        <v>1026</v>
      </c>
      <c r="AI751" s="127">
        <v>1045</v>
      </c>
    </row>
    <row r="752" spans="34:35" ht="16.5" customHeight="1">
      <c r="AH752" s="111" t="s">
        <v>1486</v>
      </c>
      <c r="AI752" s="112">
        <v>6380</v>
      </c>
    </row>
    <row r="753" spans="34:35" ht="16.5" customHeight="1">
      <c r="AH753" s="111" t="s">
        <v>1396</v>
      </c>
      <c r="AI753" s="112">
        <v>6380</v>
      </c>
    </row>
    <row r="754" spans="34:35" ht="16.5" customHeight="1">
      <c r="AH754" s="111" t="s">
        <v>1027</v>
      </c>
      <c r="AI754" s="112">
        <v>6380</v>
      </c>
    </row>
    <row r="755" spans="34:35" ht="16.5" customHeight="1">
      <c r="AH755" s="111" t="s">
        <v>1028</v>
      </c>
      <c r="AI755" s="112">
        <v>4895</v>
      </c>
    </row>
    <row r="756" spans="34:35" ht="16.5" customHeight="1">
      <c r="AH756" s="119" t="s">
        <v>1029</v>
      </c>
      <c r="AI756" s="120">
        <v>4180</v>
      </c>
    </row>
    <row r="757" spans="34:35" ht="16.5" customHeight="1">
      <c r="AH757" s="119" t="s">
        <v>1030</v>
      </c>
      <c r="AI757" s="120">
        <v>4180</v>
      </c>
    </row>
    <row r="758" spans="34:35" ht="16.5" customHeight="1">
      <c r="AH758" s="119" t="s">
        <v>1031</v>
      </c>
      <c r="AI758" s="120">
        <v>4180</v>
      </c>
    </row>
    <row r="759" spans="34:35" ht="16.5" customHeight="1">
      <c r="AH759" s="122" t="s">
        <v>1032</v>
      </c>
      <c r="AI759" s="123">
        <v>1705</v>
      </c>
    </row>
    <row r="760" spans="34:35" ht="16.5" customHeight="1">
      <c r="AH760" s="122" t="s">
        <v>1033</v>
      </c>
      <c r="AI760" s="123">
        <v>1705</v>
      </c>
    </row>
    <row r="761" spans="34:35" ht="16.5" customHeight="1">
      <c r="AH761" s="124" t="s">
        <v>1034</v>
      </c>
      <c r="AI761" s="125">
        <v>1320</v>
      </c>
    </row>
    <row r="762" spans="34:35" ht="16.5" customHeight="1">
      <c r="AH762" s="126" t="s">
        <v>1035</v>
      </c>
      <c r="AI762" s="127">
        <v>1045</v>
      </c>
    </row>
    <row r="763" spans="34:35" ht="16.5" customHeight="1">
      <c r="AH763" s="111" t="s">
        <v>1487</v>
      </c>
      <c r="AI763" s="112">
        <v>6380</v>
      </c>
    </row>
    <row r="764" spans="34:35" ht="16.5" customHeight="1">
      <c r="AH764" s="111" t="s">
        <v>1397</v>
      </c>
      <c r="AI764" s="112">
        <v>6380</v>
      </c>
    </row>
    <row r="765" spans="34:35" ht="16.5" customHeight="1">
      <c r="AH765" s="111" t="s">
        <v>1036</v>
      </c>
      <c r="AI765" s="112">
        <v>6380</v>
      </c>
    </row>
    <row r="766" spans="34:35" ht="16.5" customHeight="1">
      <c r="AH766" s="111" t="s">
        <v>1037</v>
      </c>
      <c r="AI766" s="112">
        <v>4895</v>
      </c>
    </row>
    <row r="767" spans="34:35" ht="16.5" customHeight="1">
      <c r="AH767" s="119" t="s">
        <v>1038</v>
      </c>
      <c r="AI767" s="120">
        <v>4180</v>
      </c>
    </row>
    <row r="768" spans="34:35" ht="16.5" customHeight="1">
      <c r="AH768" s="119" t="s">
        <v>1039</v>
      </c>
      <c r="AI768" s="120">
        <v>4180</v>
      </c>
    </row>
    <row r="769" spans="34:35" ht="16.5" customHeight="1">
      <c r="AH769" s="119" t="s">
        <v>1040</v>
      </c>
      <c r="AI769" s="120">
        <v>4180</v>
      </c>
    </row>
    <row r="770" spans="34:35" ht="16.5" customHeight="1">
      <c r="AH770" s="122" t="s">
        <v>1041</v>
      </c>
      <c r="AI770" s="123">
        <v>1705</v>
      </c>
    </row>
    <row r="771" spans="34:35" ht="16.5" customHeight="1">
      <c r="AH771" s="122" t="s">
        <v>1042</v>
      </c>
      <c r="AI771" s="123">
        <v>1705</v>
      </c>
    </row>
    <row r="772" spans="34:35" ht="16.5" customHeight="1">
      <c r="AH772" s="124" t="s">
        <v>1043</v>
      </c>
      <c r="AI772" s="125">
        <v>1320</v>
      </c>
    </row>
    <row r="773" spans="34:35" ht="16.5" customHeight="1">
      <c r="AH773" s="126" t="s">
        <v>1044</v>
      </c>
      <c r="AI773" s="127">
        <v>1045</v>
      </c>
    </row>
    <row r="774" spans="34:35" ht="16.5" customHeight="1">
      <c r="AH774" s="111" t="s">
        <v>1488</v>
      </c>
      <c r="AI774" s="112">
        <v>6380</v>
      </c>
    </row>
    <row r="775" spans="34:35" ht="16.5" customHeight="1">
      <c r="AH775" s="111" t="s">
        <v>1398</v>
      </c>
      <c r="AI775" s="112">
        <v>6380</v>
      </c>
    </row>
    <row r="776" spans="34:35" ht="16.5" customHeight="1">
      <c r="AH776" s="111" t="s">
        <v>1045</v>
      </c>
      <c r="AI776" s="112">
        <v>6380</v>
      </c>
    </row>
    <row r="777" spans="34:35" ht="16.5" customHeight="1">
      <c r="AH777" s="111" t="s">
        <v>1046</v>
      </c>
      <c r="AI777" s="112">
        <v>5005</v>
      </c>
    </row>
    <row r="778" spans="34:35" ht="16.5" customHeight="1">
      <c r="AH778" s="119" t="s">
        <v>1047</v>
      </c>
      <c r="AI778" s="120">
        <v>4180</v>
      </c>
    </row>
    <row r="779" spans="34:35" ht="16.5" customHeight="1">
      <c r="AH779" s="119" t="s">
        <v>1048</v>
      </c>
      <c r="AI779" s="120">
        <v>4180</v>
      </c>
    </row>
    <row r="780" spans="34:35" ht="16.5" customHeight="1">
      <c r="AH780" s="119" t="s">
        <v>1049</v>
      </c>
      <c r="AI780" s="120">
        <v>4180</v>
      </c>
    </row>
    <row r="781" spans="34:35" ht="16.5" customHeight="1">
      <c r="AH781" s="122" t="s">
        <v>1050</v>
      </c>
      <c r="AI781" s="123">
        <v>1760</v>
      </c>
    </row>
    <row r="782" spans="34:35" ht="16.5" customHeight="1">
      <c r="AH782" s="122" t="s">
        <v>1051</v>
      </c>
      <c r="AI782" s="123">
        <v>1760</v>
      </c>
    </row>
    <row r="783" spans="34:35" ht="16.5" customHeight="1">
      <c r="AH783" s="124" t="s">
        <v>1052</v>
      </c>
      <c r="AI783" s="125">
        <v>1430</v>
      </c>
    </row>
    <row r="784" spans="34:35" ht="16.5" customHeight="1">
      <c r="AH784" s="126" t="s">
        <v>1053</v>
      </c>
      <c r="AI784" s="127">
        <v>1100</v>
      </c>
    </row>
    <row r="785" spans="34:35" ht="16.5" customHeight="1">
      <c r="AH785" s="111" t="s">
        <v>1489</v>
      </c>
      <c r="AI785" s="112">
        <v>6380</v>
      </c>
    </row>
    <row r="786" spans="34:35" ht="16.5" customHeight="1">
      <c r="AH786" s="111" t="s">
        <v>1399</v>
      </c>
      <c r="AI786" s="112">
        <v>6380</v>
      </c>
    </row>
    <row r="787" spans="34:35" ht="16.5" customHeight="1">
      <c r="AH787" s="111" t="s">
        <v>1225</v>
      </c>
      <c r="AI787" s="112">
        <v>6380</v>
      </c>
    </row>
    <row r="788" spans="34:35" ht="16.5" customHeight="1">
      <c r="AH788" s="111" t="s">
        <v>1226</v>
      </c>
      <c r="AI788" s="112">
        <v>5005</v>
      </c>
    </row>
    <row r="789" spans="34:35" ht="16.5" customHeight="1">
      <c r="AH789" s="119" t="s">
        <v>1227</v>
      </c>
      <c r="AI789" s="120">
        <v>4180</v>
      </c>
    </row>
    <row r="790" spans="34:35" ht="16.5" customHeight="1">
      <c r="AH790" s="119" t="s">
        <v>1228</v>
      </c>
      <c r="AI790" s="120">
        <v>4180</v>
      </c>
    </row>
    <row r="791" spans="34:35" ht="16.5" customHeight="1">
      <c r="AH791" s="119" t="s">
        <v>1229</v>
      </c>
      <c r="AI791" s="120">
        <v>4180</v>
      </c>
    </row>
    <row r="792" spans="34:35" ht="16.5" customHeight="1">
      <c r="AH792" s="122" t="s">
        <v>1230</v>
      </c>
      <c r="AI792" s="123">
        <v>1760</v>
      </c>
    </row>
    <row r="793" spans="34:35" ht="16.5" customHeight="1">
      <c r="AH793" s="122" t="s">
        <v>1231</v>
      </c>
      <c r="AI793" s="123">
        <v>1760</v>
      </c>
    </row>
    <row r="794" spans="34:35" ht="16.5" customHeight="1">
      <c r="AH794" s="124" t="s">
        <v>1232</v>
      </c>
      <c r="AI794" s="125">
        <v>1430</v>
      </c>
    </row>
    <row r="795" spans="34:35" ht="16.5" customHeight="1">
      <c r="AH795" s="126" t="s">
        <v>1233</v>
      </c>
      <c r="AI795" s="127">
        <v>1100</v>
      </c>
    </row>
    <row r="796" spans="34:35" ht="16.5" customHeight="1">
      <c r="AH796" s="111" t="s">
        <v>1490</v>
      </c>
      <c r="AI796" s="112">
        <v>6380</v>
      </c>
    </row>
    <row r="797" spans="34:35" ht="16.5" customHeight="1">
      <c r="AH797" s="111" t="s">
        <v>1400</v>
      </c>
      <c r="AI797" s="112">
        <v>6380</v>
      </c>
    </row>
    <row r="798" spans="34:35" ht="16.5" customHeight="1">
      <c r="AH798" s="111" t="s">
        <v>1234</v>
      </c>
      <c r="AI798" s="112">
        <v>6380</v>
      </c>
    </row>
    <row r="799" spans="34:35" ht="16.5" customHeight="1">
      <c r="AH799" s="111" t="s">
        <v>1235</v>
      </c>
      <c r="AI799" s="112">
        <v>5005</v>
      </c>
    </row>
    <row r="800" spans="34:35" ht="16.5" customHeight="1">
      <c r="AH800" s="119" t="s">
        <v>1236</v>
      </c>
      <c r="AI800" s="120">
        <v>4180</v>
      </c>
    </row>
    <row r="801" spans="34:35" ht="16.5" customHeight="1">
      <c r="AH801" s="119" t="s">
        <v>1237</v>
      </c>
      <c r="AI801" s="120">
        <v>4180</v>
      </c>
    </row>
    <row r="802" spans="34:35" ht="16.5" customHeight="1">
      <c r="AH802" s="119" t="s">
        <v>1238</v>
      </c>
      <c r="AI802" s="120">
        <v>4180</v>
      </c>
    </row>
    <row r="803" spans="34:35" ht="16.5" customHeight="1">
      <c r="AH803" s="122" t="s">
        <v>1239</v>
      </c>
      <c r="AI803" s="123">
        <v>1760</v>
      </c>
    </row>
    <row r="804" spans="34:35" ht="16.5" customHeight="1">
      <c r="AH804" s="122" t="s">
        <v>1240</v>
      </c>
      <c r="AI804" s="123">
        <v>1760</v>
      </c>
    </row>
    <row r="805" spans="34:35" ht="16.5" customHeight="1">
      <c r="AH805" s="124" t="s">
        <v>1241</v>
      </c>
      <c r="AI805" s="125">
        <v>1430</v>
      </c>
    </row>
    <row r="806" spans="34:35" ht="16.5" customHeight="1">
      <c r="AH806" s="126" t="s">
        <v>1242</v>
      </c>
      <c r="AI806" s="127">
        <v>1100</v>
      </c>
    </row>
    <row r="807" spans="34:35" ht="16.5" customHeight="1">
      <c r="AH807" s="111" t="s">
        <v>1491</v>
      </c>
      <c r="AI807" s="112">
        <v>6380</v>
      </c>
    </row>
    <row r="808" spans="34:35" ht="16.5" customHeight="1">
      <c r="AH808" s="111" t="s">
        <v>1401</v>
      </c>
      <c r="AI808" s="112">
        <v>6380</v>
      </c>
    </row>
    <row r="809" spans="34:35" ht="16.5" customHeight="1">
      <c r="AH809" s="111" t="s">
        <v>1054</v>
      </c>
      <c r="AI809" s="112">
        <v>6380</v>
      </c>
    </row>
    <row r="810" spans="34:35" ht="16.5" customHeight="1">
      <c r="AH810" s="111" t="s">
        <v>1055</v>
      </c>
      <c r="AI810" s="112">
        <v>5005</v>
      </c>
    </row>
    <row r="811" spans="34:35" ht="16.5" customHeight="1">
      <c r="AH811" s="119" t="s">
        <v>1056</v>
      </c>
      <c r="AI811" s="120">
        <v>4180</v>
      </c>
    </row>
    <row r="812" spans="34:35" ht="16.5" customHeight="1">
      <c r="AH812" s="119" t="s">
        <v>1057</v>
      </c>
      <c r="AI812" s="120">
        <v>4180</v>
      </c>
    </row>
    <row r="813" spans="34:35" ht="16.5" customHeight="1">
      <c r="AH813" s="119" t="s">
        <v>1058</v>
      </c>
      <c r="AI813" s="120">
        <v>4180</v>
      </c>
    </row>
    <row r="814" spans="34:35" ht="16.5" customHeight="1">
      <c r="AH814" s="122" t="s">
        <v>1059</v>
      </c>
      <c r="AI814" s="123">
        <v>1760</v>
      </c>
    </row>
    <row r="815" spans="34:35" ht="16.5" customHeight="1">
      <c r="AH815" s="122" t="s">
        <v>1060</v>
      </c>
      <c r="AI815" s="123">
        <v>1760</v>
      </c>
    </row>
    <row r="816" spans="34:35" ht="16.5" customHeight="1">
      <c r="AH816" s="124" t="s">
        <v>1061</v>
      </c>
      <c r="AI816" s="125">
        <v>1430</v>
      </c>
    </row>
    <row r="817" spans="34:35" ht="16.5" customHeight="1">
      <c r="AH817" s="126" t="s">
        <v>1062</v>
      </c>
      <c r="AI817" s="127">
        <v>1100</v>
      </c>
    </row>
    <row r="818" spans="34:35" ht="16.5" customHeight="1">
      <c r="AH818" s="111" t="s">
        <v>1492</v>
      </c>
      <c r="AI818" s="112">
        <v>6380</v>
      </c>
    </row>
    <row r="819" spans="34:35" ht="16.5" customHeight="1">
      <c r="AH819" s="111" t="s">
        <v>1402</v>
      </c>
      <c r="AI819" s="112">
        <v>6380</v>
      </c>
    </row>
    <row r="820" spans="34:35" ht="16.5" customHeight="1">
      <c r="AH820" s="111" t="s">
        <v>1063</v>
      </c>
      <c r="AI820" s="112">
        <v>6380</v>
      </c>
    </row>
    <row r="821" spans="34:35" ht="16.5" customHeight="1">
      <c r="AH821" s="111" t="s">
        <v>1064</v>
      </c>
      <c r="AI821" s="112">
        <v>5005</v>
      </c>
    </row>
    <row r="822" spans="34:35" ht="16.5" customHeight="1">
      <c r="AH822" s="119" t="s">
        <v>1065</v>
      </c>
      <c r="AI822" s="120">
        <v>4180</v>
      </c>
    </row>
    <row r="823" spans="34:35" ht="16.5" customHeight="1">
      <c r="AH823" s="119" t="s">
        <v>1066</v>
      </c>
      <c r="AI823" s="120">
        <v>4180</v>
      </c>
    </row>
    <row r="824" spans="34:35" ht="16.5" customHeight="1">
      <c r="AH824" s="119" t="s">
        <v>1067</v>
      </c>
      <c r="AI824" s="120">
        <v>4180</v>
      </c>
    </row>
    <row r="825" spans="34:35" ht="16.5" customHeight="1">
      <c r="AH825" s="122" t="s">
        <v>1068</v>
      </c>
      <c r="AI825" s="123">
        <v>1760</v>
      </c>
    </row>
    <row r="826" spans="34:35" ht="16.5" customHeight="1">
      <c r="AH826" s="122" t="s">
        <v>1069</v>
      </c>
      <c r="AI826" s="123">
        <v>1760</v>
      </c>
    </row>
    <row r="827" spans="34:35" ht="16.5" customHeight="1">
      <c r="AH827" s="124" t="s">
        <v>1070</v>
      </c>
      <c r="AI827" s="125">
        <v>1430</v>
      </c>
    </row>
    <row r="828" spans="34:35" ht="16.5" customHeight="1">
      <c r="AH828" s="126" t="s">
        <v>1071</v>
      </c>
      <c r="AI828" s="127">
        <v>1100</v>
      </c>
    </row>
    <row r="829" spans="34:35" ht="16.5" customHeight="1">
      <c r="AH829" s="111" t="s">
        <v>1493</v>
      </c>
      <c r="AI829" s="112">
        <v>6380</v>
      </c>
    </row>
    <row r="830" spans="34:35" ht="16.5" customHeight="1">
      <c r="AH830" s="111" t="s">
        <v>1403</v>
      </c>
      <c r="AI830" s="112">
        <v>6380</v>
      </c>
    </row>
    <row r="831" spans="34:35" ht="16.5" customHeight="1">
      <c r="AH831" s="111" t="s">
        <v>1072</v>
      </c>
      <c r="AI831" s="112">
        <v>6380</v>
      </c>
    </row>
    <row r="832" spans="34:35" ht="16.5" customHeight="1">
      <c r="AH832" s="111" t="s">
        <v>1073</v>
      </c>
      <c r="AI832" s="112">
        <v>5005</v>
      </c>
    </row>
    <row r="833" spans="34:35" ht="16.5" customHeight="1">
      <c r="AH833" s="119" t="s">
        <v>1074</v>
      </c>
      <c r="AI833" s="120">
        <v>4180</v>
      </c>
    </row>
    <row r="834" spans="34:35" ht="16.5" customHeight="1">
      <c r="AH834" s="119" t="s">
        <v>1075</v>
      </c>
      <c r="AI834" s="120">
        <v>4180</v>
      </c>
    </row>
    <row r="835" spans="34:35" ht="16.5" customHeight="1">
      <c r="AH835" s="119" t="s">
        <v>1076</v>
      </c>
      <c r="AI835" s="120">
        <v>4180</v>
      </c>
    </row>
    <row r="836" spans="34:35" ht="16.5" customHeight="1">
      <c r="AH836" s="122" t="s">
        <v>1077</v>
      </c>
      <c r="AI836" s="123">
        <v>1760</v>
      </c>
    </row>
    <row r="837" spans="34:35" ht="16.5" customHeight="1">
      <c r="AH837" s="122" t="s">
        <v>1078</v>
      </c>
      <c r="AI837" s="123">
        <v>1760</v>
      </c>
    </row>
    <row r="838" spans="34:35" ht="16.5" customHeight="1">
      <c r="AH838" s="124" t="s">
        <v>1079</v>
      </c>
      <c r="AI838" s="125">
        <v>1430</v>
      </c>
    </row>
    <row r="839" spans="34:35" ht="16.5" customHeight="1">
      <c r="AH839" s="126" t="s">
        <v>1080</v>
      </c>
      <c r="AI839" s="127">
        <v>1100</v>
      </c>
    </row>
    <row r="840" spans="34:35" ht="16.5" customHeight="1">
      <c r="AH840" s="111" t="s">
        <v>1494</v>
      </c>
      <c r="AI840" s="112">
        <v>7095</v>
      </c>
    </row>
    <row r="841" spans="34:35" ht="16.5" customHeight="1">
      <c r="AH841" s="111" t="s">
        <v>1404</v>
      </c>
      <c r="AI841" s="112">
        <v>7095</v>
      </c>
    </row>
    <row r="842" spans="34:35" ht="16.5" customHeight="1">
      <c r="AH842" s="111" t="s">
        <v>1081</v>
      </c>
      <c r="AI842" s="112">
        <v>7095</v>
      </c>
    </row>
    <row r="843" spans="34:35" ht="16.5" customHeight="1">
      <c r="AH843" s="111" t="s">
        <v>1082</v>
      </c>
      <c r="AI843" s="112">
        <v>5445</v>
      </c>
    </row>
    <row r="844" spans="34:35" ht="16.5" customHeight="1">
      <c r="AH844" s="119" t="s">
        <v>1083</v>
      </c>
      <c r="AI844" s="120">
        <v>4565</v>
      </c>
    </row>
    <row r="845" spans="34:35" ht="16.5" customHeight="1">
      <c r="AH845" s="119" t="s">
        <v>1084</v>
      </c>
      <c r="AI845" s="120">
        <v>4565</v>
      </c>
    </row>
    <row r="846" spans="34:35" ht="16.5" customHeight="1">
      <c r="AH846" s="119" t="s">
        <v>1085</v>
      </c>
      <c r="AI846" s="120">
        <v>4565</v>
      </c>
    </row>
    <row r="847" spans="34:35" ht="16.5" customHeight="1">
      <c r="AH847" s="122" t="s">
        <v>1086</v>
      </c>
      <c r="AI847" s="123">
        <v>1870</v>
      </c>
    </row>
    <row r="848" spans="34:35" ht="16.5" customHeight="1">
      <c r="AH848" s="122" t="s">
        <v>1087</v>
      </c>
      <c r="AI848" s="123">
        <v>1870</v>
      </c>
    </row>
    <row r="849" spans="34:35" ht="16.5" customHeight="1">
      <c r="AH849" s="124" t="s">
        <v>1088</v>
      </c>
      <c r="AI849" s="125">
        <v>1540</v>
      </c>
    </row>
    <row r="850" spans="34:35" ht="16.5" customHeight="1">
      <c r="AH850" s="126" t="s">
        <v>1089</v>
      </c>
      <c r="AI850" s="127">
        <v>1210</v>
      </c>
    </row>
    <row r="851" spans="34:35" ht="16.5" customHeight="1">
      <c r="AH851" s="111" t="s">
        <v>1495</v>
      </c>
      <c r="AI851" s="112">
        <v>7095</v>
      </c>
    </row>
    <row r="852" spans="34:35" ht="16.5" customHeight="1">
      <c r="AH852" s="111" t="s">
        <v>1405</v>
      </c>
      <c r="AI852" s="112">
        <v>7095</v>
      </c>
    </row>
    <row r="853" spans="34:35" ht="16.5" customHeight="1">
      <c r="AH853" s="111" t="s">
        <v>1090</v>
      </c>
      <c r="AI853" s="112">
        <v>7095</v>
      </c>
    </row>
    <row r="854" spans="34:35" ht="16.5" customHeight="1">
      <c r="AH854" s="111" t="s">
        <v>1091</v>
      </c>
      <c r="AI854" s="112">
        <v>5445</v>
      </c>
    </row>
    <row r="855" spans="34:35" ht="16.5" customHeight="1">
      <c r="AH855" s="119" t="s">
        <v>1092</v>
      </c>
      <c r="AI855" s="120">
        <v>4565</v>
      </c>
    </row>
    <row r="856" spans="34:35" ht="16.5" customHeight="1">
      <c r="AH856" s="119" t="s">
        <v>1093</v>
      </c>
      <c r="AI856" s="120">
        <v>4565</v>
      </c>
    </row>
    <row r="857" spans="34:35" ht="16.5" customHeight="1">
      <c r="AH857" s="119" t="s">
        <v>1094</v>
      </c>
      <c r="AI857" s="120">
        <v>4565</v>
      </c>
    </row>
    <row r="858" spans="34:35" ht="16.5" customHeight="1">
      <c r="AH858" s="122" t="s">
        <v>1095</v>
      </c>
      <c r="AI858" s="123">
        <v>1870</v>
      </c>
    </row>
    <row r="859" spans="34:35" ht="16.5" customHeight="1">
      <c r="AH859" s="122" t="s">
        <v>1096</v>
      </c>
      <c r="AI859" s="123">
        <v>1870</v>
      </c>
    </row>
    <row r="860" spans="34:35" ht="16.5" customHeight="1">
      <c r="AH860" s="124" t="s">
        <v>1097</v>
      </c>
      <c r="AI860" s="125">
        <v>1540</v>
      </c>
    </row>
    <row r="861" spans="34:35" ht="16.5" customHeight="1">
      <c r="AH861" s="126" t="s">
        <v>1098</v>
      </c>
      <c r="AI861" s="127">
        <v>1210</v>
      </c>
    </row>
    <row r="862" spans="34:35" ht="16.5" customHeight="1">
      <c r="AH862" s="111" t="s">
        <v>1496</v>
      </c>
      <c r="AI862" s="112">
        <v>7095</v>
      </c>
    </row>
    <row r="863" spans="34:35" ht="16.5" customHeight="1">
      <c r="AH863" s="111" t="s">
        <v>1406</v>
      </c>
      <c r="AI863" s="112">
        <v>7095</v>
      </c>
    </row>
    <row r="864" spans="34:35" ht="16.5" customHeight="1">
      <c r="AH864" s="111" t="s">
        <v>1099</v>
      </c>
      <c r="AI864" s="112">
        <v>7095</v>
      </c>
    </row>
    <row r="865" spans="34:35" ht="16.5" customHeight="1">
      <c r="AH865" s="111" t="s">
        <v>1100</v>
      </c>
      <c r="AI865" s="112">
        <v>5445</v>
      </c>
    </row>
    <row r="866" spans="34:35" ht="16.5" customHeight="1">
      <c r="AH866" s="119" t="s">
        <v>1101</v>
      </c>
      <c r="AI866" s="120">
        <v>4565</v>
      </c>
    </row>
    <row r="867" spans="34:35" ht="16.5" customHeight="1">
      <c r="AH867" s="119" t="s">
        <v>1102</v>
      </c>
      <c r="AI867" s="120">
        <v>4565</v>
      </c>
    </row>
    <row r="868" spans="34:35" ht="16.5" customHeight="1">
      <c r="AH868" s="119" t="s">
        <v>1103</v>
      </c>
      <c r="AI868" s="120">
        <v>4565</v>
      </c>
    </row>
    <row r="869" spans="34:35" ht="16.5" customHeight="1">
      <c r="AH869" s="122" t="s">
        <v>1104</v>
      </c>
      <c r="AI869" s="123">
        <v>1870</v>
      </c>
    </row>
    <row r="870" spans="34:35" ht="16.5" customHeight="1">
      <c r="AH870" s="122" t="s">
        <v>1105</v>
      </c>
      <c r="AI870" s="123">
        <v>1870</v>
      </c>
    </row>
    <row r="871" spans="34:35" ht="16.5" customHeight="1">
      <c r="AH871" s="124" t="s">
        <v>1106</v>
      </c>
      <c r="AI871" s="125">
        <v>1540</v>
      </c>
    </row>
    <row r="872" spans="34:35" ht="16.5" customHeight="1">
      <c r="AH872" s="126" t="s">
        <v>1107</v>
      </c>
      <c r="AI872" s="127">
        <v>1210</v>
      </c>
    </row>
    <row r="873" spans="34:35" ht="16.5" customHeight="1">
      <c r="AH873" s="111" t="s">
        <v>1497</v>
      </c>
      <c r="AI873" s="112">
        <v>7095</v>
      </c>
    </row>
    <row r="874" spans="34:35" ht="16.5" customHeight="1">
      <c r="AH874" s="111" t="s">
        <v>1407</v>
      </c>
      <c r="AI874" s="112">
        <v>7095</v>
      </c>
    </row>
    <row r="875" spans="34:35" ht="16.5" customHeight="1">
      <c r="AH875" s="111" t="s">
        <v>1108</v>
      </c>
      <c r="AI875" s="112">
        <v>7095</v>
      </c>
    </row>
    <row r="876" spans="34:35" ht="16.5" customHeight="1">
      <c r="AH876" s="111" t="s">
        <v>1109</v>
      </c>
      <c r="AI876" s="112">
        <v>5445</v>
      </c>
    </row>
    <row r="877" spans="34:35" ht="16.5" customHeight="1">
      <c r="AH877" s="119" t="s">
        <v>1110</v>
      </c>
      <c r="AI877" s="120">
        <v>4565</v>
      </c>
    </row>
    <row r="878" spans="34:35" ht="16.5" customHeight="1">
      <c r="AH878" s="119" t="s">
        <v>1111</v>
      </c>
      <c r="AI878" s="120">
        <v>4565</v>
      </c>
    </row>
    <row r="879" spans="34:35" ht="16.5" customHeight="1">
      <c r="AH879" s="119" t="s">
        <v>1112</v>
      </c>
      <c r="AI879" s="120">
        <v>4565</v>
      </c>
    </row>
    <row r="880" spans="34:35" ht="16.5" customHeight="1">
      <c r="AH880" s="122" t="s">
        <v>1113</v>
      </c>
      <c r="AI880" s="123">
        <v>1870</v>
      </c>
    </row>
    <row r="881" spans="34:35" ht="16.5" customHeight="1">
      <c r="AH881" s="122" t="s">
        <v>1114</v>
      </c>
      <c r="AI881" s="123">
        <v>1870</v>
      </c>
    </row>
    <row r="882" spans="34:35" ht="16.5" customHeight="1">
      <c r="AH882" s="124" t="s">
        <v>1115</v>
      </c>
      <c r="AI882" s="125">
        <v>1540</v>
      </c>
    </row>
    <row r="883" spans="34:35" ht="16.5" customHeight="1">
      <c r="AH883" s="126" t="s">
        <v>1116</v>
      </c>
      <c r="AI883" s="127">
        <v>1210</v>
      </c>
    </row>
    <row r="884" spans="34:35" ht="16.5" customHeight="1">
      <c r="AH884" s="111" t="s">
        <v>1498</v>
      </c>
      <c r="AI884" s="112">
        <v>7095</v>
      </c>
    </row>
    <row r="885" spans="34:35" ht="16.5" customHeight="1">
      <c r="AH885" s="111" t="s">
        <v>1408</v>
      </c>
      <c r="AI885" s="112">
        <v>7095</v>
      </c>
    </row>
    <row r="886" spans="34:35" ht="16.5" customHeight="1">
      <c r="AH886" s="111" t="s">
        <v>1117</v>
      </c>
      <c r="AI886" s="112">
        <v>7095</v>
      </c>
    </row>
    <row r="887" spans="34:35" ht="16.5" customHeight="1">
      <c r="AH887" s="111" t="s">
        <v>1118</v>
      </c>
      <c r="AI887" s="112">
        <v>5445</v>
      </c>
    </row>
    <row r="888" spans="34:35" ht="16.5" customHeight="1">
      <c r="AH888" s="119" t="s">
        <v>1119</v>
      </c>
      <c r="AI888" s="120">
        <v>4565</v>
      </c>
    </row>
    <row r="889" spans="34:35" ht="16.5" customHeight="1">
      <c r="AH889" s="119" t="s">
        <v>1120</v>
      </c>
      <c r="AI889" s="120">
        <v>4565</v>
      </c>
    </row>
    <row r="890" spans="34:35" ht="16.5" customHeight="1">
      <c r="AH890" s="119" t="s">
        <v>1121</v>
      </c>
      <c r="AI890" s="120">
        <v>4565</v>
      </c>
    </row>
    <row r="891" spans="34:35" ht="16.5" customHeight="1">
      <c r="AH891" s="122" t="s">
        <v>1122</v>
      </c>
      <c r="AI891" s="123">
        <v>1870</v>
      </c>
    </row>
    <row r="892" spans="34:35" ht="16.5" customHeight="1">
      <c r="AH892" s="122" t="s">
        <v>1123</v>
      </c>
      <c r="AI892" s="123">
        <v>1870</v>
      </c>
    </row>
    <row r="893" spans="34:35" ht="16.5" customHeight="1">
      <c r="AH893" s="124" t="s">
        <v>1124</v>
      </c>
      <c r="AI893" s="125">
        <v>1540</v>
      </c>
    </row>
    <row r="894" spans="34:35" ht="16.5" customHeight="1">
      <c r="AH894" s="126" t="s">
        <v>1125</v>
      </c>
      <c r="AI894" s="127">
        <v>1210</v>
      </c>
    </row>
    <row r="895" spans="34:35" ht="16.5" customHeight="1">
      <c r="AH895" s="111" t="s">
        <v>1499</v>
      </c>
      <c r="AI895" s="112">
        <v>7095</v>
      </c>
    </row>
    <row r="896" spans="34:35" ht="16.5" customHeight="1">
      <c r="AH896" s="111" t="s">
        <v>1409</v>
      </c>
      <c r="AI896" s="112">
        <v>7095</v>
      </c>
    </row>
    <row r="897" spans="34:35" ht="16.5" customHeight="1">
      <c r="AH897" s="111" t="s">
        <v>1126</v>
      </c>
      <c r="AI897" s="112">
        <v>7095</v>
      </c>
    </row>
    <row r="898" spans="34:35" ht="16.5" customHeight="1">
      <c r="AH898" s="111" t="s">
        <v>1127</v>
      </c>
      <c r="AI898" s="112">
        <v>5445</v>
      </c>
    </row>
    <row r="899" spans="34:35" ht="16.5" customHeight="1">
      <c r="AH899" s="119" t="s">
        <v>1128</v>
      </c>
      <c r="AI899" s="120">
        <v>4565</v>
      </c>
    </row>
    <row r="900" spans="34:35" ht="16.5" customHeight="1">
      <c r="AH900" s="119" t="s">
        <v>1129</v>
      </c>
      <c r="AI900" s="120">
        <v>4565</v>
      </c>
    </row>
    <row r="901" spans="34:35" ht="16.5" customHeight="1">
      <c r="AH901" s="119" t="s">
        <v>1130</v>
      </c>
      <c r="AI901" s="120">
        <v>4565</v>
      </c>
    </row>
    <row r="902" spans="34:35" ht="16.5" customHeight="1">
      <c r="AH902" s="122" t="s">
        <v>1131</v>
      </c>
      <c r="AI902" s="123">
        <v>1980</v>
      </c>
    </row>
    <row r="903" spans="34:35" ht="16.5" customHeight="1">
      <c r="AH903" s="122" t="s">
        <v>1132</v>
      </c>
      <c r="AI903" s="123">
        <v>1980</v>
      </c>
    </row>
    <row r="904" spans="34:35" ht="16.5" customHeight="1">
      <c r="AH904" s="124" t="s">
        <v>1133</v>
      </c>
      <c r="AI904" s="125">
        <v>1650</v>
      </c>
    </row>
    <row r="905" spans="34:35" ht="16.5" customHeight="1">
      <c r="AH905" s="126" t="s">
        <v>1134</v>
      </c>
      <c r="AI905" s="127">
        <v>1320</v>
      </c>
    </row>
    <row r="906" spans="34:35" ht="16.5" customHeight="1">
      <c r="AH906" s="111" t="s">
        <v>1500</v>
      </c>
      <c r="AI906" s="112">
        <v>7095</v>
      </c>
    </row>
    <row r="907" spans="34:35" ht="16.5" customHeight="1">
      <c r="AH907" s="111" t="s">
        <v>1410</v>
      </c>
      <c r="AI907" s="112">
        <v>7095</v>
      </c>
    </row>
    <row r="908" spans="34:35" ht="16.5" customHeight="1">
      <c r="AH908" s="111" t="s">
        <v>1135</v>
      </c>
      <c r="AI908" s="112">
        <v>7095</v>
      </c>
    </row>
    <row r="909" spans="34:35" ht="16.5" customHeight="1">
      <c r="AH909" s="111" t="s">
        <v>1136</v>
      </c>
      <c r="AI909" s="112">
        <v>5445</v>
      </c>
    </row>
    <row r="910" spans="34:35" ht="16.5" customHeight="1">
      <c r="AH910" s="119" t="s">
        <v>1137</v>
      </c>
      <c r="AI910" s="120">
        <v>4565</v>
      </c>
    </row>
    <row r="911" spans="34:35" ht="16.5" customHeight="1">
      <c r="AH911" s="119" t="s">
        <v>1138</v>
      </c>
      <c r="AI911" s="120">
        <v>4565</v>
      </c>
    </row>
    <row r="912" spans="34:35" ht="16.5" customHeight="1">
      <c r="AH912" s="119" t="s">
        <v>1139</v>
      </c>
      <c r="AI912" s="120">
        <v>4565</v>
      </c>
    </row>
    <row r="913" spans="34:35" ht="16.5" customHeight="1">
      <c r="AH913" s="122" t="s">
        <v>1140</v>
      </c>
      <c r="AI913" s="123">
        <v>1980</v>
      </c>
    </row>
    <row r="914" spans="34:35" ht="16.5" customHeight="1">
      <c r="AH914" s="122" t="s">
        <v>1141</v>
      </c>
      <c r="AI914" s="123">
        <v>1980</v>
      </c>
    </row>
    <row r="915" spans="34:35" ht="16.5" customHeight="1">
      <c r="AH915" s="124" t="s">
        <v>1142</v>
      </c>
      <c r="AI915" s="125">
        <v>1650</v>
      </c>
    </row>
    <row r="916" spans="34:35" ht="16.5" customHeight="1">
      <c r="AH916" s="126" t="s">
        <v>1143</v>
      </c>
      <c r="AI916" s="127">
        <v>1320</v>
      </c>
    </row>
    <row r="917" spans="34:35" ht="16.5" customHeight="1">
      <c r="AH917" s="111" t="s">
        <v>1501</v>
      </c>
      <c r="AI917" s="112">
        <v>7095</v>
      </c>
    </row>
    <row r="918" spans="34:35" ht="16.5" customHeight="1">
      <c r="AH918" s="111" t="s">
        <v>1411</v>
      </c>
      <c r="AI918" s="112">
        <v>7095</v>
      </c>
    </row>
    <row r="919" spans="34:35" ht="16.5" customHeight="1">
      <c r="AH919" s="111" t="s">
        <v>1144</v>
      </c>
      <c r="AI919" s="112">
        <v>7095</v>
      </c>
    </row>
    <row r="920" spans="34:35" ht="16.5" customHeight="1">
      <c r="AH920" s="111" t="s">
        <v>1145</v>
      </c>
      <c r="AI920" s="112">
        <v>5445</v>
      </c>
    </row>
    <row r="921" spans="34:35" ht="16.5" customHeight="1">
      <c r="AH921" s="119" t="s">
        <v>1146</v>
      </c>
      <c r="AI921" s="120">
        <v>4565</v>
      </c>
    </row>
    <row r="922" spans="34:35" ht="16.5" customHeight="1">
      <c r="AH922" s="119" t="s">
        <v>1147</v>
      </c>
      <c r="AI922" s="120">
        <v>4565</v>
      </c>
    </row>
    <row r="923" spans="34:35" ht="16.5" customHeight="1">
      <c r="AH923" s="119" t="s">
        <v>1148</v>
      </c>
      <c r="AI923" s="120">
        <v>4565</v>
      </c>
    </row>
    <row r="924" spans="34:35" ht="16.5" customHeight="1">
      <c r="AH924" s="122" t="s">
        <v>1149</v>
      </c>
      <c r="AI924" s="123">
        <v>1980</v>
      </c>
    </row>
    <row r="925" spans="34:35" ht="16.5" customHeight="1">
      <c r="AH925" s="122" t="s">
        <v>1150</v>
      </c>
      <c r="AI925" s="123">
        <v>1980</v>
      </c>
    </row>
    <row r="926" spans="34:35" ht="16.5" customHeight="1">
      <c r="AH926" s="124" t="s">
        <v>1151</v>
      </c>
      <c r="AI926" s="125">
        <v>1650</v>
      </c>
    </row>
    <row r="927" spans="34:35" ht="16.5" customHeight="1">
      <c r="AH927" s="126" t="s">
        <v>1152</v>
      </c>
      <c r="AI927" s="127">
        <v>1320</v>
      </c>
    </row>
    <row r="928" spans="34:35" ht="16.5" customHeight="1">
      <c r="AH928" s="111" t="s">
        <v>1502</v>
      </c>
      <c r="AI928" s="112">
        <v>7095</v>
      </c>
    </row>
    <row r="929" spans="34:35" ht="16.5" customHeight="1">
      <c r="AH929" s="111" t="s">
        <v>1412</v>
      </c>
      <c r="AI929" s="112">
        <v>7095</v>
      </c>
    </row>
    <row r="930" spans="34:35" ht="16.5" customHeight="1">
      <c r="AH930" s="111" t="s">
        <v>1153</v>
      </c>
      <c r="AI930" s="112">
        <v>7095</v>
      </c>
    </row>
    <row r="931" spans="34:35" ht="16.5" customHeight="1">
      <c r="AH931" s="111" t="s">
        <v>1154</v>
      </c>
      <c r="AI931" s="112">
        <v>5445</v>
      </c>
    </row>
    <row r="932" spans="34:35" ht="16.5" customHeight="1">
      <c r="AH932" s="119" t="s">
        <v>1155</v>
      </c>
      <c r="AI932" s="120">
        <v>4565</v>
      </c>
    </row>
    <row r="933" spans="34:35" ht="16.5" customHeight="1">
      <c r="AH933" s="119" t="s">
        <v>1156</v>
      </c>
      <c r="AI933" s="120">
        <v>4565</v>
      </c>
    </row>
    <row r="934" spans="34:35" ht="16.5" customHeight="1">
      <c r="AH934" s="119" t="s">
        <v>1157</v>
      </c>
      <c r="AI934" s="120">
        <v>4565</v>
      </c>
    </row>
    <row r="935" spans="34:35" ht="16.5" customHeight="1">
      <c r="AH935" s="122" t="s">
        <v>1158</v>
      </c>
      <c r="AI935" s="123">
        <v>1980</v>
      </c>
    </row>
    <row r="936" spans="34:35" ht="16.5" customHeight="1">
      <c r="AH936" s="122" t="s">
        <v>1159</v>
      </c>
      <c r="AI936" s="123">
        <v>1980</v>
      </c>
    </row>
    <row r="937" spans="34:35" ht="16.5" customHeight="1">
      <c r="AH937" s="124" t="s">
        <v>1160</v>
      </c>
      <c r="AI937" s="125">
        <v>1650</v>
      </c>
    </row>
    <row r="938" spans="34:35" ht="16.5" customHeight="1">
      <c r="AH938" s="126" t="s">
        <v>1161</v>
      </c>
      <c r="AI938" s="127">
        <v>1320</v>
      </c>
    </row>
    <row r="939" spans="34:35" ht="16.5" customHeight="1">
      <c r="AH939" s="111" t="s">
        <v>1503</v>
      </c>
      <c r="AI939" s="112">
        <v>7810</v>
      </c>
    </row>
    <row r="940" spans="34:35" ht="16.5" customHeight="1">
      <c r="AH940" s="111" t="s">
        <v>1413</v>
      </c>
      <c r="AI940" s="112">
        <v>7810</v>
      </c>
    </row>
    <row r="941" spans="34:35" ht="16.5" customHeight="1">
      <c r="AH941" s="111" t="s">
        <v>1162</v>
      </c>
      <c r="AI941" s="112">
        <v>7810</v>
      </c>
    </row>
    <row r="942" spans="34:35" ht="16.5" customHeight="1">
      <c r="AH942" s="111" t="s">
        <v>1163</v>
      </c>
      <c r="AI942" s="112">
        <v>5940</v>
      </c>
    </row>
    <row r="943" spans="34:35" ht="16.5" customHeight="1">
      <c r="AH943" s="119" t="s">
        <v>1164</v>
      </c>
      <c r="AI943" s="120">
        <v>5005</v>
      </c>
    </row>
    <row r="944" spans="34:35" ht="16.5" customHeight="1">
      <c r="AH944" s="119" t="s">
        <v>1165</v>
      </c>
      <c r="AI944" s="120">
        <v>5005</v>
      </c>
    </row>
    <row r="945" spans="34:35" ht="16.5" customHeight="1">
      <c r="AH945" s="119" t="s">
        <v>1166</v>
      </c>
      <c r="AI945" s="120">
        <v>5005</v>
      </c>
    </row>
    <row r="946" spans="34:35" ht="16.5" customHeight="1">
      <c r="AH946" s="122" t="s">
        <v>1167</v>
      </c>
      <c r="AI946" s="123">
        <v>2090</v>
      </c>
    </row>
    <row r="947" spans="34:35" ht="16.5" customHeight="1">
      <c r="AH947" s="122" t="s">
        <v>1168</v>
      </c>
      <c r="AI947" s="123">
        <v>2090</v>
      </c>
    </row>
    <row r="948" spans="34:35" ht="16.5" customHeight="1">
      <c r="AH948" s="124" t="s">
        <v>1169</v>
      </c>
      <c r="AI948" s="125">
        <v>1760</v>
      </c>
    </row>
    <row r="949" spans="34:35" ht="16.5" customHeight="1">
      <c r="AH949" s="126" t="s">
        <v>1170</v>
      </c>
      <c r="AI949" s="127">
        <v>1430</v>
      </c>
    </row>
    <row r="950" spans="34:35" ht="16.5" customHeight="1">
      <c r="AH950" s="111" t="s">
        <v>1504</v>
      </c>
      <c r="AI950" s="112">
        <v>7810</v>
      </c>
    </row>
    <row r="951" spans="34:35" ht="16.5" customHeight="1">
      <c r="AH951" s="111" t="s">
        <v>1414</v>
      </c>
      <c r="AI951" s="112">
        <v>7810</v>
      </c>
    </row>
    <row r="952" spans="34:35" ht="16.5" customHeight="1">
      <c r="AH952" s="111" t="s">
        <v>1171</v>
      </c>
      <c r="AI952" s="112">
        <v>7810</v>
      </c>
    </row>
    <row r="953" spans="34:35" ht="16.5" customHeight="1">
      <c r="AH953" s="111" t="s">
        <v>1172</v>
      </c>
      <c r="AI953" s="112">
        <v>5940</v>
      </c>
    </row>
    <row r="954" spans="34:35" ht="16.5" customHeight="1">
      <c r="AH954" s="119" t="s">
        <v>1173</v>
      </c>
      <c r="AI954" s="120">
        <v>5005</v>
      </c>
    </row>
    <row r="955" spans="34:35" ht="16.5" customHeight="1">
      <c r="AH955" s="119" t="s">
        <v>1174</v>
      </c>
      <c r="AI955" s="120">
        <v>5005</v>
      </c>
    </row>
    <row r="956" spans="34:35" ht="16.5" customHeight="1">
      <c r="AH956" s="119" t="s">
        <v>1175</v>
      </c>
      <c r="AI956" s="120">
        <v>5005</v>
      </c>
    </row>
    <row r="957" spans="34:35" ht="16.5" customHeight="1">
      <c r="AH957" s="122" t="s">
        <v>1176</v>
      </c>
      <c r="AI957" s="123">
        <v>2090</v>
      </c>
    </row>
    <row r="958" spans="34:35" ht="16.5" customHeight="1">
      <c r="AH958" s="122" t="s">
        <v>1177</v>
      </c>
      <c r="AI958" s="123">
        <v>2090</v>
      </c>
    </row>
    <row r="959" spans="34:35" ht="16.5" customHeight="1">
      <c r="AH959" s="124" t="s">
        <v>1178</v>
      </c>
      <c r="AI959" s="125">
        <v>1760</v>
      </c>
    </row>
    <row r="960" spans="34:35" ht="16.5" customHeight="1">
      <c r="AH960" s="126" t="s">
        <v>1179</v>
      </c>
      <c r="AI960" s="127">
        <v>1430</v>
      </c>
    </row>
    <row r="961" spans="34:35" ht="16.5" customHeight="1">
      <c r="AH961" s="111" t="s">
        <v>1505</v>
      </c>
      <c r="AI961" s="112">
        <v>7810</v>
      </c>
    </row>
    <row r="962" spans="34:35" ht="16.5" customHeight="1">
      <c r="AH962" s="111" t="s">
        <v>1415</v>
      </c>
      <c r="AI962" s="112">
        <v>7810</v>
      </c>
    </row>
    <row r="963" spans="34:35" ht="16.5" customHeight="1">
      <c r="AH963" s="111" t="s">
        <v>1180</v>
      </c>
      <c r="AI963" s="112">
        <v>7810</v>
      </c>
    </row>
    <row r="964" spans="34:35" ht="16.5" customHeight="1">
      <c r="AH964" s="111" t="s">
        <v>1181</v>
      </c>
      <c r="AI964" s="112">
        <v>5940</v>
      </c>
    </row>
    <row r="965" spans="34:35" ht="16.5" customHeight="1">
      <c r="AH965" s="119" t="s">
        <v>1182</v>
      </c>
      <c r="AI965" s="120">
        <v>5005</v>
      </c>
    </row>
    <row r="966" spans="34:35" ht="16.5" customHeight="1">
      <c r="AH966" s="119" t="s">
        <v>1183</v>
      </c>
      <c r="AI966" s="120">
        <v>5005</v>
      </c>
    </row>
    <row r="967" spans="34:35" ht="16.5" customHeight="1">
      <c r="AH967" s="119" t="s">
        <v>1184</v>
      </c>
      <c r="AI967" s="120">
        <v>5005</v>
      </c>
    </row>
    <row r="968" spans="34:35" ht="16.5" customHeight="1">
      <c r="AH968" s="122" t="s">
        <v>1185</v>
      </c>
      <c r="AI968" s="123">
        <v>2090</v>
      </c>
    </row>
    <row r="969" spans="34:35" ht="16.5" customHeight="1">
      <c r="AH969" s="122" t="s">
        <v>1186</v>
      </c>
      <c r="AI969" s="123">
        <v>2090</v>
      </c>
    </row>
    <row r="970" spans="34:35" ht="16.5" customHeight="1">
      <c r="AH970" s="124" t="s">
        <v>1187</v>
      </c>
      <c r="AI970" s="125">
        <v>1760</v>
      </c>
    </row>
    <row r="971" spans="34:35" ht="16.5" customHeight="1">
      <c r="AH971" s="126" t="s">
        <v>1188</v>
      </c>
      <c r="AI971" s="127">
        <v>1430</v>
      </c>
    </row>
    <row r="972" spans="34:35" ht="16.5" customHeight="1">
      <c r="AH972" s="111" t="s">
        <v>1506</v>
      </c>
      <c r="AI972" s="112">
        <v>7810</v>
      </c>
    </row>
    <row r="973" spans="34:35" ht="16.5" customHeight="1">
      <c r="AH973" s="111" t="s">
        <v>1416</v>
      </c>
      <c r="AI973" s="112">
        <v>7810</v>
      </c>
    </row>
    <row r="974" spans="34:35" ht="16.5" customHeight="1">
      <c r="AH974" s="111" t="s">
        <v>1189</v>
      </c>
      <c r="AI974" s="112">
        <v>7810</v>
      </c>
    </row>
    <row r="975" spans="34:35" ht="16.5" customHeight="1">
      <c r="AH975" s="111" t="s">
        <v>1190</v>
      </c>
      <c r="AI975" s="112">
        <v>5940</v>
      </c>
    </row>
    <row r="976" spans="34:35" ht="16.5" customHeight="1">
      <c r="AH976" s="119" t="s">
        <v>1191</v>
      </c>
      <c r="AI976" s="120">
        <v>5005</v>
      </c>
    </row>
    <row r="977" spans="34:35" ht="16.5" customHeight="1">
      <c r="AH977" s="119" t="s">
        <v>1192</v>
      </c>
      <c r="AI977" s="120">
        <v>5005</v>
      </c>
    </row>
    <row r="978" spans="34:35" ht="16.5" customHeight="1">
      <c r="AH978" s="119" t="s">
        <v>1193</v>
      </c>
      <c r="AI978" s="120">
        <v>5005</v>
      </c>
    </row>
    <row r="979" spans="34:35" ht="16.5" customHeight="1">
      <c r="AH979" s="122" t="s">
        <v>1194</v>
      </c>
      <c r="AI979" s="123">
        <v>2090</v>
      </c>
    </row>
    <row r="980" spans="34:35" ht="16.5" customHeight="1">
      <c r="AH980" s="122" t="s">
        <v>1195</v>
      </c>
      <c r="AI980" s="123">
        <v>2090</v>
      </c>
    </row>
    <row r="981" spans="34:35" ht="16.5" customHeight="1">
      <c r="AH981" s="124" t="s">
        <v>1196</v>
      </c>
      <c r="AI981" s="125">
        <v>1760</v>
      </c>
    </row>
    <row r="982" spans="34:35" ht="16.5" customHeight="1">
      <c r="AH982" s="126" t="s">
        <v>1197</v>
      </c>
      <c r="AI982" s="127">
        <v>1430</v>
      </c>
    </row>
    <row r="983" spans="34:35" ht="16.5" customHeight="1">
      <c r="AH983" s="111" t="s">
        <v>1507</v>
      </c>
      <c r="AI983" s="112">
        <v>7810</v>
      </c>
    </row>
    <row r="984" spans="34:35" ht="16.5" customHeight="1">
      <c r="AH984" s="111" t="s">
        <v>1417</v>
      </c>
      <c r="AI984" s="112">
        <v>7810</v>
      </c>
    </row>
    <row r="985" spans="34:35" ht="16.5" customHeight="1">
      <c r="AH985" s="111" t="s">
        <v>1198</v>
      </c>
      <c r="AI985" s="112">
        <v>7810</v>
      </c>
    </row>
    <row r="986" spans="34:35" ht="16.5" customHeight="1">
      <c r="AH986" s="111" t="s">
        <v>1199</v>
      </c>
      <c r="AI986" s="112">
        <v>5940</v>
      </c>
    </row>
    <row r="987" spans="34:35" ht="16.5" customHeight="1">
      <c r="AH987" s="119" t="s">
        <v>1200</v>
      </c>
      <c r="AI987" s="120">
        <v>5005</v>
      </c>
    </row>
    <row r="988" spans="34:35" ht="16.5" customHeight="1">
      <c r="AH988" s="119" t="s">
        <v>1201</v>
      </c>
      <c r="AI988" s="120">
        <v>5005</v>
      </c>
    </row>
    <row r="989" spans="34:35" ht="16.5" customHeight="1">
      <c r="AH989" s="119" t="s">
        <v>1202</v>
      </c>
      <c r="AI989" s="120">
        <v>5005</v>
      </c>
    </row>
    <row r="990" spans="34:35" ht="16.5" customHeight="1">
      <c r="AH990" s="122" t="s">
        <v>1203</v>
      </c>
      <c r="AI990" s="123">
        <v>2090</v>
      </c>
    </row>
    <row r="991" spans="34:35" ht="16.5" customHeight="1">
      <c r="AH991" s="122" t="s">
        <v>1204</v>
      </c>
      <c r="AI991" s="123">
        <v>2090</v>
      </c>
    </row>
    <row r="992" spans="34:35" ht="16.5" customHeight="1">
      <c r="AH992" s="124" t="s">
        <v>1205</v>
      </c>
      <c r="AI992" s="125">
        <v>1760</v>
      </c>
    </row>
    <row r="993" spans="34:35" ht="16.5" customHeight="1">
      <c r="AH993" s="126" t="s">
        <v>1206</v>
      </c>
      <c r="AI993" s="127">
        <v>1430</v>
      </c>
    </row>
    <row r="994" spans="34:35" ht="16.5" customHeight="1">
      <c r="AH994" s="111" t="s">
        <v>1508</v>
      </c>
      <c r="AI994" s="112">
        <v>8690</v>
      </c>
    </row>
    <row r="995" spans="34:35" ht="16.5" customHeight="1">
      <c r="AH995" s="111" t="s">
        <v>1418</v>
      </c>
      <c r="AI995" s="112">
        <v>8690</v>
      </c>
    </row>
    <row r="996" spans="34:35" ht="16.5" customHeight="1">
      <c r="AH996" s="111" t="s">
        <v>1207</v>
      </c>
      <c r="AI996" s="112">
        <v>8690</v>
      </c>
    </row>
    <row r="997" spans="34:35" ht="16.5" customHeight="1">
      <c r="AH997" s="111" t="s">
        <v>1208</v>
      </c>
      <c r="AI997" s="112">
        <v>6545</v>
      </c>
    </row>
    <row r="998" spans="34:35" ht="16.5" customHeight="1">
      <c r="AH998" s="119" t="s">
        <v>1209</v>
      </c>
      <c r="AI998" s="120">
        <v>5500</v>
      </c>
    </row>
    <row r="999" spans="34:35" ht="16.5" customHeight="1">
      <c r="AH999" s="119" t="s">
        <v>1210</v>
      </c>
      <c r="AI999" s="120">
        <v>5500</v>
      </c>
    </row>
    <row r="1000" spans="34:35" ht="16.5" customHeight="1">
      <c r="AH1000" s="119" t="s">
        <v>1211</v>
      </c>
      <c r="AI1000" s="120">
        <v>5500</v>
      </c>
    </row>
    <row r="1001" spans="34:35" ht="16.5" customHeight="1">
      <c r="AH1001" s="122" t="s">
        <v>1212</v>
      </c>
      <c r="AI1001" s="123">
        <v>2090</v>
      </c>
    </row>
    <row r="1002" spans="34:35" ht="16.5" customHeight="1">
      <c r="AH1002" s="122" t="s">
        <v>1213</v>
      </c>
      <c r="AI1002" s="123">
        <v>2090</v>
      </c>
    </row>
    <row r="1003" spans="34:35" ht="16.5" customHeight="1">
      <c r="AH1003" s="124" t="s">
        <v>1214</v>
      </c>
      <c r="AI1003" s="125">
        <v>1760</v>
      </c>
    </row>
    <row r="1004" spans="34:35" ht="16.5" customHeight="1">
      <c r="AH1004" s="126" t="s">
        <v>1215</v>
      </c>
      <c r="AI1004" s="127">
        <v>1430</v>
      </c>
    </row>
    <row r="1005" spans="34:35" ht="16.5" customHeight="1">
      <c r="AH1005" s="111" t="s">
        <v>1509</v>
      </c>
      <c r="AI1005" s="112">
        <v>8690</v>
      </c>
    </row>
    <row r="1006" spans="34:35" ht="16.5" customHeight="1">
      <c r="AH1006" s="111" t="s">
        <v>1419</v>
      </c>
      <c r="AI1006" s="112">
        <v>8690</v>
      </c>
    </row>
    <row r="1007" spans="34:35" ht="16.5" customHeight="1">
      <c r="AH1007" s="111" t="s">
        <v>1216</v>
      </c>
      <c r="AI1007" s="112">
        <v>8690</v>
      </c>
    </row>
    <row r="1008" spans="34:35" ht="16.5" customHeight="1">
      <c r="AH1008" s="111" t="s">
        <v>1217</v>
      </c>
      <c r="AI1008" s="112">
        <v>6545</v>
      </c>
    </row>
    <row r="1009" spans="34:35" ht="16.5" customHeight="1">
      <c r="AH1009" s="119" t="s">
        <v>1218</v>
      </c>
      <c r="AI1009" s="120">
        <v>5500</v>
      </c>
    </row>
    <row r="1010" spans="34:35" ht="16.5" customHeight="1">
      <c r="AH1010" s="119" t="s">
        <v>1219</v>
      </c>
      <c r="AI1010" s="120">
        <v>5500</v>
      </c>
    </row>
    <row r="1011" spans="34:35" ht="16.5" customHeight="1">
      <c r="AH1011" s="119" t="s">
        <v>1220</v>
      </c>
      <c r="AI1011" s="120">
        <v>5500</v>
      </c>
    </row>
    <row r="1012" spans="34:35" ht="16.5" customHeight="1">
      <c r="AH1012" s="122" t="s">
        <v>1221</v>
      </c>
      <c r="AI1012" s="123">
        <v>2090</v>
      </c>
    </row>
    <row r="1013" spans="34:35" ht="16.5" customHeight="1">
      <c r="AH1013" s="122" t="s">
        <v>1222</v>
      </c>
      <c r="AI1013" s="123">
        <v>2090</v>
      </c>
    </row>
    <row r="1014" spans="34:35" ht="16.5" customHeight="1">
      <c r="AH1014" s="124" t="s">
        <v>1223</v>
      </c>
      <c r="AI1014" s="125">
        <v>1760</v>
      </c>
    </row>
    <row r="1015" spans="34:35" ht="16.5" customHeight="1">
      <c r="AH1015" s="126" t="s">
        <v>1224</v>
      </c>
      <c r="AI1015" s="127">
        <v>1430</v>
      </c>
    </row>
  </sheetData>
  <sheetProtection algorithmName="SHA-512" hashValue="zUgT12mwPQPSWHSBqbmFjOF88mJtTAPUYS+GEL0NHgfmghShzQSl6PSB54bsxvsXnvLSRfo3nTF29gxrQ++ZWA==" saltValue="E7/cVEu5uf4/JLTcT5PUvg==" spinCount="100000" sheet="1" selectLockedCells="1" selectUnlockedCells="1"/>
  <protectedRanges>
    <protectedRange sqref="R21:R22 I21:I22 AB21:AB22 AG21:AG22 AJ21:AJ22 M21:M22" name="範囲1_6_1_2_4_1_1"/>
  </protectedRanges>
  <mergeCells count="67">
    <mergeCell ref="S43:S47"/>
    <mergeCell ref="S48:S49"/>
    <mergeCell ref="S52:S54"/>
    <mergeCell ref="S55:S57"/>
    <mergeCell ref="S90:S94"/>
    <mergeCell ref="S95:S96"/>
    <mergeCell ref="AF65:AF74"/>
    <mergeCell ref="S67:S70"/>
    <mergeCell ref="S71:S74"/>
    <mergeCell ref="S75:S80"/>
    <mergeCell ref="S81:S85"/>
    <mergeCell ref="S86:S89"/>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A58:A64"/>
    <mergeCell ref="A24:A27"/>
    <mergeCell ref="A65:A66"/>
    <mergeCell ref="A67:A70"/>
    <mergeCell ref="A34:A38"/>
    <mergeCell ref="A39:A42"/>
    <mergeCell ref="A43:A49"/>
    <mergeCell ref="A52:A57"/>
    <mergeCell ref="A75:A80"/>
    <mergeCell ref="A81:A85"/>
    <mergeCell ref="A86:A89"/>
    <mergeCell ref="A90:A96"/>
    <mergeCell ref="A71:A74"/>
    <mergeCell ref="J34:J38"/>
    <mergeCell ref="J39:J42"/>
    <mergeCell ref="J43:J49"/>
    <mergeCell ref="J52:J57"/>
    <mergeCell ref="J58:J64"/>
    <mergeCell ref="J86:J89"/>
    <mergeCell ref="J90:J96"/>
    <mergeCell ref="J65:J66"/>
    <mergeCell ref="J67:J70"/>
    <mergeCell ref="J71:J74"/>
    <mergeCell ref="J75:J80"/>
    <mergeCell ref="J81:J85"/>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もくじ</vt:lpstr>
      <vt:lpstr>オーダーシート </vt:lpstr>
      <vt:lpstr>胡蝶蘭オーダーシート</vt:lpstr>
      <vt:lpstr>クリスマスツリー</vt:lpstr>
      <vt:lpstr>.</vt:lpstr>
      <vt:lpstr>配送</vt:lpstr>
      <vt:lpstr>'オーダーシート '!Print_Area</vt:lpstr>
      <vt:lpstr>クリスマスツリー!Print_Area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2025-07-02T06:46:48Z</dcterms:modified>
</cp:coreProperties>
</file>